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PPD\BAD\FINANCIAL POLICY\POLICY MAINTENANCE WORKGROUP\FY2023\FIN 07-21 IDC\Final\"/>
    </mc:Choice>
  </mc:AlternateContent>
  <xr:revisionPtr revIDLastSave="0" documentId="8_{9B12948B-7AAF-4101-9ECB-B851F5DF1E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endix A Figure 1" sheetId="7" r:id="rId1"/>
  </sheets>
  <definedNames>
    <definedName name="_xlnm.Print_Area" localSheetId="0">'Appendix A Figure 1'!$A$5:$M$44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7" l="1"/>
  <c r="F29" i="7" l="1"/>
  <c r="F30" i="7"/>
  <c r="F31" i="7"/>
  <c r="F32" i="7"/>
  <c r="B42" i="7" l="1"/>
  <c r="M41" i="7"/>
  <c r="F41" i="7"/>
  <c r="D41" i="7"/>
  <c r="K41" i="7" s="1"/>
  <c r="C41" i="7"/>
  <c r="E41" i="7" s="1"/>
  <c r="M40" i="7"/>
  <c r="F40" i="7"/>
  <c r="D40" i="7"/>
  <c r="C40" i="7"/>
  <c r="E40" i="7" s="1"/>
  <c r="M39" i="7"/>
  <c r="F39" i="7"/>
  <c r="D39" i="7"/>
  <c r="K39" i="7" s="1"/>
  <c r="C39" i="7"/>
  <c r="E39" i="7" s="1"/>
  <c r="M38" i="7"/>
  <c r="F38" i="7"/>
  <c r="D38" i="7"/>
  <c r="K38" i="7" s="1"/>
  <c r="C38" i="7"/>
  <c r="E38" i="7" s="1"/>
  <c r="M37" i="7"/>
  <c r="F37" i="7"/>
  <c r="D37" i="7"/>
  <c r="K37" i="7" s="1"/>
  <c r="C37" i="7"/>
  <c r="E37" i="7" s="1"/>
  <c r="M36" i="7"/>
  <c r="F36" i="7"/>
  <c r="D36" i="7"/>
  <c r="C36" i="7"/>
  <c r="E36" i="7" s="1"/>
  <c r="M35" i="7"/>
  <c r="F35" i="7"/>
  <c r="E35" i="7"/>
  <c r="D35" i="7"/>
  <c r="K35" i="7" s="1"/>
  <c r="C35" i="7"/>
  <c r="M34" i="7"/>
  <c r="F34" i="7"/>
  <c r="D34" i="7"/>
  <c r="K34" i="7" s="1"/>
  <c r="C34" i="7"/>
  <c r="E34" i="7" s="1"/>
  <c r="M33" i="7"/>
  <c r="F33" i="7"/>
  <c r="D33" i="7"/>
  <c r="K33" i="7" s="1"/>
  <c r="C33" i="7"/>
  <c r="E33" i="7" s="1"/>
  <c r="M32" i="7"/>
  <c r="E32" i="7"/>
  <c r="D32" i="7"/>
  <c r="C32" i="7"/>
  <c r="M31" i="7"/>
  <c r="D31" i="7"/>
  <c r="C31" i="7"/>
  <c r="E31" i="7" s="1"/>
  <c r="M30" i="7"/>
  <c r="D30" i="7"/>
  <c r="K30" i="7" s="1"/>
  <c r="C30" i="7"/>
  <c r="E30" i="7" s="1"/>
  <c r="D29" i="7"/>
  <c r="K29" i="7" s="1"/>
  <c r="C29" i="7"/>
  <c r="E29" i="7" s="1"/>
  <c r="M28" i="7"/>
  <c r="F28" i="7"/>
  <c r="D28" i="7"/>
  <c r="C28" i="7"/>
  <c r="E28" i="7" s="1"/>
  <c r="M27" i="7"/>
  <c r="F27" i="7"/>
  <c r="D27" i="7"/>
  <c r="C27" i="7"/>
  <c r="E27" i="7" s="1"/>
  <c r="M26" i="7"/>
  <c r="F26" i="7"/>
  <c r="D26" i="7"/>
  <c r="K26" i="7" s="1"/>
  <c r="C26" i="7"/>
  <c r="E26" i="7" s="1"/>
  <c r="M25" i="7"/>
  <c r="F25" i="7"/>
  <c r="D25" i="7"/>
  <c r="K25" i="7" s="1"/>
  <c r="C25" i="7"/>
  <c r="E25" i="7" s="1"/>
  <c r="M24" i="7"/>
  <c r="F24" i="7"/>
  <c r="D24" i="7"/>
  <c r="C24" i="7"/>
  <c r="E24" i="7" s="1"/>
  <c r="M23" i="7"/>
  <c r="F23" i="7"/>
  <c r="D23" i="7"/>
  <c r="C23" i="7"/>
  <c r="E23" i="7" s="1"/>
  <c r="C22" i="7"/>
  <c r="E22" i="7" s="1"/>
  <c r="C21" i="7"/>
  <c r="E21" i="7" s="1"/>
  <c r="F20" i="7"/>
  <c r="C20" i="7"/>
  <c r="E20" i="7" s="1"/>
  <c r="C19" i="7"/>
  <c r="G32" i="7" l="1"/>
  <c r="I32" i="7" s="1"/>
  <c r="G31" i="7"/>
  <c r="I31" i="7" s="1"/>
  <c r="L31" i="7" s="1"/>
  <c r="C42" i="7"/>
  <c r="G29" i="7"/>
  <c r="G23" i="7"/>
  <c r="I23" i="7" s="1"/>
  <c r="G27" i="7"/>
  <c r="G30" i="7"/>
  <c r="K31" i="7"/>
  <c r="G24" i="7"/>
  <c r="G26" i="7"/>
  <c r="G34" i="7"/>
  <c r="G36" i="7"/>
  <c r="G37" i="7"/>
  <c r="G38" i="7"/>
  <c r="G40" i="7"/>
  <c r="G41" i="7"/>
  <c r="K23" i="7"/>
  <c r="K27" i="7"/>
  <c r="G25" i="7"/>
  <c r="G28" i="7"/>
  <c r="G33" i="7"/>
  <c r="G35" i="7"/>
  <c r="G39" i="7"/>
  <c r="E42" i="7"/>
  <c r="L32" i="7"/>
  <c r="K24" i="7"/>
  <c r="K32" i="7"/>
  <c r="D20" i="7"/>
  <c r="K28" i="7"/>
  <c r="K36" i="7"/>
  <c r="K40" i="7"/>
  <c r="I35" i="7" l="1"/>
  <c r="L35" i="7" s="1"/>
  <c r="I25" i="7"/>
  <c r="L25" i="7" s="1"/>
  <c r="I41" i="7"/>
  <c r="L41" i="7" s="1"/>
  <c r="I36" i="7"/>
  <c r="L36" i="7" s="1"/>
  <c r="I40" i="7"/>
  <c r="L40" i="7" s="1"/>
  <c r="I34" i="7"/>
  <c r="L34" i="7" s="1"/>
  <c r="I29" i="7"/>
  <c r="L29" i="7" s="1"/>
  <c r="I33" i="7"/>
  <c r="L33" i="7" s="1"/>
  <c r="I38" i="7"/>
  <c r="L38" i="7" s="1"/>
  <c r="I26" i="7"/>
  <c r="L26" i="7" s="1"/>
  <c r="I30" i="7"/>
  <c r="L30" i="7" s="1"/>
  <c r="I39" i="7"/>
  <c r="L39" i="7" s="1"/>
  <c r="I28" i="7"/>
  <c r="L28" i="7" s="1"/>
  <c r="I37" i="7"/>
  <c r="L37" i="7" s="1"/>
  <c r="I24" i="7"/>
  <c r="L24" i="7" s="1"/>
  <c r="I27" i="7"/>
  <c r="L27" i="7" s="1"/>
  <c r="K20" i="7"/>
  <c r="D21" i="7" s="1"/>
  <c r="G20" i="7"/>
  <c r="I20" i="7" s="1"/>
  <c r="L20" i="7" s="1"/>
  <c r="M20" i="7" l="1"/>
  <c r="F21" i="7" l="1"/>
  <c r="G21" i="7" s="1"/>
  <c r="I21" i="7" s="1"/>
  <c r="L21" i="7" s="1"/>
  <c r="K21" i="7"/>
  <c r="D22" i="7" l="1"/>
  <c r="M21" i="7"/>
  <c r="F22" i="7" s="1"/>
  <c r="K22" i="7" l="1"/>
  <c r="K42" i="7" s="1"/>
  <c r="G22" i="7"/>
  <c r="I22" i="7" l="1"/>
  <c r="L22" i="7" s="1"/>
  <c r="G42" i="7"/>
  <c r="M22" i="7" l="1"/>
  <c r="L23" i="7" s="1"/>
  <c r="L42" i="7" s="1"/>
</calcChain>
</file>

<file path=xl/sharedStrings.xml><?xml version="1.0" encoding="utf-8"?>
<sst xmlns="http://schemas.openxmlformats.org/spreadsheetml/2006/main" count="71" uniqueCount="60">
  <si>
    <t>COMPUTATION OF INTEREST DURING CONSTRUCTION (Compound Interest)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</si>
  <si>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</si>
  <si>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</si>
  <si>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</si>
  <si>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</si>
  <si>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</si>
  <si>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</si>
  <si>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</si>
  <si>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</si>
  <si>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</si>
  <si>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</si>
  <si>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</si>
  <si>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</si>
  <si>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Plus</t>
  </si>
  <si>
    <t>Cumulative</t>
  </si>
  <si>
    <t>Prior Year</t>
  </si>
  <si>
    <t>Amount</t>
  </si>
  <si>
    <t>IDC Trfrd</t>
  </si>
  <si>
    <t>IDC not</t>
  </si>
  <si>
    <t>Fiscal</t>
  </si>
  <si>
    <t>Interest not</t>
  </si>
  <si>
    <t>Subject to</t>
  </si>
  <si>
    <t>to Plant</t>
  </si>
  <si>
    <t>Trfrd to</t>
  </si>
  <si>
    <t>Year</t>
  </si>
  <si>
    <t>Annual</t>
  </si>
  <si>
    <t>trfd to Plant</t>
  </si>
  <si>
    <t>Interest</t>
  </si>
  <si>
    <t>Plant</t>
  </si>
  <si>
    <t>Totals</t>
  </si>
  <si>
    <t>Notes:</t>
  </si>
  <si>
    <t>M</t>
  </si>
  <si>
    <t>Quarter</t>
  </si>
  <si>
    <t>Percentage</t>
  </si>
  <si>
    <t>FY2015 1st Qtr</t>
  </si>
  <si>
    <t xml:space="preserve">Total </t>
  </si>
  <si>
    <t>Expenditures</t>
  </si>
  <si>
    <t>Reimbursable</t>
  </si>
  <si>
    <t xml:space="preserve">Expenditures </t>
  </si>
  <si>
    <t>Total</t>
  </si>
  <si>
    <t xml:space="preserve">Tfrd to </t>
  </si>
  <si>
    <t xml:space="preserve">Percentage </t>
  </si>
  <si>
    <t>to be trfd</t>
  </si>
  <si>
    <t xml:space="preserve">Project Feature:  XXXXXXXXX </t>
  </si>
  <si>
    <t xml:space="preserve">Fund:  xxxxxxxxxx </t>
  </si>
  <si>
    <t>Functional Area:  Rxxxxxxx.xxxxxx</t>
  </si>
  <si>
    <t xml:space="preserve">IDC COMPOUND INTEREST MASTER </t>
  </si>
  <si>
    <t>AP Costs</t>
  </si>
  <si>
    <t>Half-year</t>
  </si>
  <si>
    <t>Convention</t>
  </si>
  <si>
    <t>IDC</t>
  </si>
  <si>
    <t>(Percentage</t>
  </si>
  <si>
    <t>Rate)</t>
  </si>
  <si>
    <t>of AUC</t>
  </si>
  <si>
    <t>IDC Start Date:  10/2012</t>
  </si>
  <si>
    <t>FY2013</t>
  </si>
  <si>
    <t>FY2014</t>
  </si>
  <si>
    <t>(FY)</t>
  </si>
  <si>
    <t>FY</t>
  </si>
  <si>
    <t xml:space="preserve">FIGURE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</si>
</sst>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9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/>
    <xf numFmtId="0" fontId="0" fillId="0" borderId="1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37" fontId="0" fillId="0" borderId="0" xfId="0" applyNumberFormat="1" applyProtection="1"/>
    <xf numFmtId="0" fontId="0" fillId="0" borderId="0" xfId="0" applyAlignment="1">
      <alignment horizontal="center"/>
    </xf>
    <xf numFmtId="0" fontId="0" fillId="0" borderId="0" xfId="0" applyFont="1" applyProtection="1"/>
    <xf numFmtId="37" fontId="0" fillId="0" borderId="0" xfId="0" applyNumberFormat="1"/>
    <xf numFmtId="0" fontId="1" fillId="0" borderId="0" xfId="0" applyFont="1"/>
    <xf numFmtId="10" fontId="0" fillId="0" borderId="0" xfId="0" applyNumberFormat="1"/>
    <xf numFmtId="10" fontId="0" fillId="0" borderId="1" xfId="0" applyNumberFormat="1" applyBorder="1" applyAlignment="1" applyProtection="1">
      <alignment horizontal="center"/>
    </xf>
    <xf numFmtId="10" fontId="0" fillId="0" borderId="0" xfId="0" applyNumberFormat="1" applyProtection="1"/>
    <xf numFmtId="10" fontId="0" fillId="0" borderId="0" xfId="0" applyNumberFormat="1" applyAlignment="1" applyProtection="1">
      <alignment horizontal="left"/>
    </xf>
    <xf numFmtId="10" fontId="0" fillId="0" borderId="1" xfId="0" applyNumberFormat="1" applyBorder="1" applyAlignment="1" applyProtection="1">
      <alignment horizontal="left"/>
    </xf>
    <xf numFmtId="0" fontId="1" fillId="0" borderId="0" xfId="0" quotePrefix="1" applyFont="1"/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37" fontId="0" fillId="0" borderId="2" xfId="0" applyNumberFormat="1" applyBorder="1" applyProtection="1"/>
    <xf numFmtId="0" fontId="0" fillId="0" borderId="2" xfId="0" applyBorder="1" applyProtection="1"/>
    <xf numFmtId="10" fontId="0" fillId="0" borderId="2" xfId="0" applyNumberFormat="1" applyBorder="1" applyProtection="1"/>
    <xf numFmtId="0" fontId="3" fillId="0" borderId="0" xfId="0" applyFont="1"/>
    <xf numFmtId="10" fontId="3" fillId="0" borderId="0" xfId="0" applyNumberFormat="1" applyFont="1"/>
    <xf numFmtId="164" fontId="1" fillId="0" borderId="0" xfId="0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 applyAlignment="1" applyProtection="1">
      <alignment horizontal="center"/>
    </xf>
    <xf numFmtId="37" fontId="0" fillId="0" borderId="0" xfId="0" applyNumberFormat="1" applyFill="1" applyProtection="1"/>
    <xf numFmtId="0" fontId="1" fillId="0" borderId="0" xfId="0" applyFont="1" applyFill="1" applyProtection="1"/>
    <xf numFmtId="0" fontId="0" fillId="0" borderId="1" xfId="0" applyFill="1" applyBorder="1" applyAlignment="1" applyProtection="1">
      <alignment horizontal="center"/>
    </xf>
    <xf numFmtId="10" fontId="0" fillId="0" borderId="0" xfId="0" applyNumberFormat="1" applyFill="1" applyProtection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3:M63"/>
  <sheetViews>
    <sheetView tabSelected="1" defaultGridColor="0" colorId="22" zoomScale="87" workbookViewId="0">
      <selection activeCell="A6" sqref="A6:M6"/>
    </sheetView>
  </sheetViews>
  <sheetFormatPr defaultColWidth="9.6640625" defaultRowHeight="13.2" x14ac:dyDescent="0.25"/>
  <cols>
    <col min="1" max="1" width="15" customWidth="1"/>
    <col min="2" max="7" width="13.44140625" customWidth="1"/>
    <col min="8" max="8" width="10.44140625" style="9" bestFit="1" customWidth="1"/>
    <col min="9" max="9" width="13.44140625" customWidth="1"/>
    <col min="10" max="10" width="11.77734375" bestFit="1" customWidth="1"/>
    <col min="11" max="11" width="11" bestFit="1" customWidth="1"/>
    <col min="12" max="13" width="13.44140625" customWidth="1"/>
  </cols>
  <sheetData>
    <row r="3" spans="1:13" x14ac:dyDescent="0.25">
      <c r="A3" s="33" t="s">
        <v>59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x14ac:dyDescent="0.25">
      <c r="A5" s="34" t="s">
        <v>46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25">
      <c r="A6" s="34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t="s">
        <v>44</v>
      </c>
    </row>
    <row r="8" spans="1:13" x14ac:dyDescent="0.25">
      <c r="A8" s="14" t="s">
        <v>45</v>
      </c>
    </row>
    <row r="9" spans="1:13" x14ac:dyDescent="0.25">
      <c r="A9" s="8" t="s">
        <v>43</v>
      </c>
    </row>
    <row r="10" spans="1:13" x14ac:dyDescent="0.25">
      <c r="A10" s="8" t="s">
        <v>54</v>
      </c>
    </row>
    <row r="12" spans="1:13" x14ac:dyDescent="0.25">
      <c r="A12" s="2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10" t="s">
        <v>8</v>
      </c>
      <c r="I12" s="2" t="s">
        <v>9</v>
      </c>
      <c r="J12" s="17" t="s">
        <v>10</v>
      </c>
      <c r="K12" s="17" t="s">
        <v>11</v>
      </c>
      <c r="L12" s="2" t="s">
        <v>12</v>
      </c>
      <c r="M12" s="2" t="s">
        <v>31</v>
      </c>
    </row>
    <row r="13" spans="1:13" x14ac:dyDescent="0.25">
      <c r="C13" s="16"/>
      <c r="D13" s="16"/>
      <c r="E13" s="16"/>
      <c r="F13" s="16"/>
      <c r="G13" s="16"/>
      <c r="K13" s="16"/>
      <c r="M13" s="16"/>
    </row>
    <row r="14" spans="1:13" x14ac:dyDescent="0.25">
      <c r="A14" s="1"/>
      <c r="B14" s="1"/>
      <c r="C14" s="19" t="s">
        <v>37</v>
      </c>
      <c r="D14" s="1"/>
      <c r="E14" s="1"/>
      <c r="F14" s="3" t="s">
        <v>13</v>
      </c>
      <c r="G14" s="1"/>
      <c r="H14" s="11"/>
      <c r="I14" s="16" t="s">
        <v>50</v>
      </c>
      <c r="J14" s="8"/>
      <c r="K14" s="16"/>
      <c r="M14" s="16"/>
    </row>
    <row r="15" spans="1:13" x14ac:dyDescent="0.25">
      <c r="A15" s="1"/>
      <c r="B15" s="3"/>
      <c r="C15" s="19" t="s">
        <v>33</v>
      </c>
      <c r="D15" s="16" t="s">
        <v>39</v>
      </c>
      <c r="E15" s="3"/>
      <c r="F15" s="3" t="s">
        <v>15</v>
      </c>
      <c r="G15" s="1"/>
      <c r="H15" s="11"/>
      <c r="I15" s="16" t="s">
        <v>25</v>
      </c>
      <c r="J15" s="27" t="s">
        <v>41</v>
      </c>
      <c r="K15" s="16" t="s">
        <v>36</v>
      </c>
      <c r="M15" s="5" t="s">
        <v>14</v>
      </c>
    </row>
    <row r="16" spans="1:13" x14ac:dyDescent="0.25">
      <c r="A16" s="3" t="s">
        <v>19</v>
      </c>
      <c r="B16" s="16" t="s">
        <v>35</v>
      </c>
      <c r="C16" s="16" t="s">
        <v>58</v>
      </c>
      <c r="D16" s="16" t="s">
        <v>14</v>
      </c>
      <c r="E16" s="16"/>
      <c r="F16" s="3" t="s">
        <v>14</v>
      </c>
      <c r="G16" s="3" t="s">
        <v>16</v>
      </c>
      <c r="H16" s="12"/>
      <c r="I16" s="16" t="s">
        <v>51</v>
      </c>
      <c r="J16" s="15" t="s">
        <v>53</v>
      </c>
      <c r="K16" s="16" t="s">
        <v>40</v>
      </c>
      <c r="L16" s="3" t="s">
        <v>17</v>
      </c>
      <c r="M16" s="5" t="s">
        <v>18</v>
      </c>
    </row>
    <row r="17" spans="1:13" x14ac:dyDescent="0.25">
      <c r="A17" s="3" t="s">
        <v>24</v>
      </c>
      <c r="B17" s="16" t="s">
        <v>58</v>
      </c>
      <c r="C17" s="19" t="s">
        <v>36</v>
      </c>
      <c r="D17" s="18" t="s">
        <v>37</v>
      </c>
      <c r="E17" s="16" t="s">
        <v>48</v>
      </c>
      <c r="F17" s="3" t="s">
        <v>20</v>
      </c>
      <c r="G17" s="3" t="s">
        <v>21</v>
      </c>
      <c r="H17" s="28" t="s">
        <v>32</v>
      </c>
      <c r="I17" s="26" t="s">
        <v>52</v>
      </c>
      <c r="J17" s="16" t="s">
        <v>42</v>
      </c>
      <c r="K17" s="16" t="s">
        <v>28</v>
      </c>
      <c r="L17" s="3" t="s">
        <v>22</v>
      </c>
      <c r="M17" s="5" t="s">
        <v>23</v>
      </c>
    </row>
    <row r="18" spans="1:13" x14ac:dyDescent="0.25">
      <c r="A18" s="2" t="s">
        <v>57</v>
      </c>
      <c r="B18" s="17" t="s">
        <v>36</v>
      </c>
      <c r="C18" s="31">
        <v>50</v>
      </c>
      <c r="D18" s="17" t="s">
        <v>38</v>
      </c>
      <c r="E18" s="17" t="s">
        <v>49</v>
      </c>
      <c r="F18" s="2" t="s">
        <v>26</v>
      </c>
      <c r="G18" s="2" t="s">
        <v>27</v>
      </c>
      <c r="H18" s="13" t="s">
        <v>33</v>
      </c>
      <c r="I18" s="31">
        <v>5.101</v>
      </c>
      <c r="J18" s="17" t="s">
        <v>22</v>
      </c>
      <c r="K18" s="17" t="s">
        <v>25</v>
      </c>
      <c r="L18" s="2" t="s">
        <v>25</v>
      </c>
      <c r="M18" s="2" t="s">
        <v>28</v>
      </c>
    </row>
    <row r="19" spans="1:13" x14ac:dyDescent="0.25">
      <c r="A19" s="18" t="s">
        <v>47</v>
      </c>
      <c r="B19" s="29">
        <v>44598</v>
      </c>
      <c r="C19" s="4">
        <f>ROUND(B19*$C$18/100,0)</f>
        <v>22299</v>
      </c>
      <c r="D19" s="4"/>
      <c r="E19" s="4"/>
      <c r="F19" s="4"/>
      <c r="G19" s="4"/>
      <c r="H19" s="11"/>
      <c r="I19" s="4"/>
      <c r="J19" s="1"/>
      <c r="K19" s="4"/>
      <c r="L19" s="1"/>
      <c r="M19" s="4"/>
    </row>
    <row r="20" spans="1:13" x14ac:dyDescent="0.25">
      <c r="A20" s="18" t="s">
        <v>55</v>
      </c>
      <c r="B20" s="29">
        <v>288547.03000000003</v>
      </c>
      <c r="C20" s="4">
        <f t="shared" ref="C20:C41" si="0">ROUND(B20*$C$18/100,0)</f>
        <v>144274</v>
      </c>
      <c r="D20" s="4">
        <f>IF(A20&gt;"AA",SUM($C$19:C20)-SUM(K19),0)</f>
        <v>166573</v>
      </c>
      <c r="E20" s="4">
        <f>ROUND(C20*0.5,0)</f>
        <v>72137</v>
      </c>
      <c r="F20" s="4">
        <f t="shared" ref="F20:F41" si="1">IF(A20&gt;"AA",SUM(M19),0)</f>
        <v>0</v>
      </c>
      <c r="G20" s="4">
        <f t="shared" ref="G20:G41" si="2">D20-E20+F20</f>
        <v>94436</v>
      </c>
      <c r="H20" s="11">
        <v>1</v>
      </c>
      <c r="I20" s="4">
        <f>ROUND(G20*H20*$I$18/100,0)</f>
        <v>4817</v>
      </c>
      <c r="J20" s="1">
        <v>0</v>
      </c>
      <c r="K20" s="4">
        <f t="shared" ref="K20:K41" si="3">ROUND(D20*J20/100,0)</f>
        <v>0</v>
      </c>
      <c r="L20" s="4">
        <f t="shared" ref="L20:L41" si="4">(M19+I20)*(J20/100)</f>
        <v>0</v>
      </c>
      <c r="M20" s="4">
        <f t="shared" ref="M20:M41" si="5">IF(A20&gt;"AA",SUM(M19+I20-L20),0)</f>
        <v>4817</v>
      </c>
    </row>
    <row r="21" spans="1:13" x14ac:dyDescent="0.25">
      <c r="A21" s="18" t="s">
        <v>56</v>
      </c>
      <c r="B21" s="29">
        <v>10000</v>
      </c>
      <c r="C21" s="4">
        <f t="shared" si="0"/>
        <v>5000</v>
      </c>
      <c r="D21" s="4">
        <f>IF(A21&gt;"AA",SUM($C$19:C21)-SUM($K$19:K20),0)</f>
        <v>171573</v>
      </c>
      <c r="E21" s="4">
        <f>ROUND(C21*0.5,0)</f>
        <v>2500</v>
      </c>
      <c r="F21" s="4">
        <f t="shared" si="1"/>
        <v>4817</v>
      </c>
      <c r="G21" s="4">
        <f>D21-E21+F21</f>
        <v>173890</v>
      </c>
      <c r="H21" s="32">
        <v>1</v>
      </c>
      <c r="I21" s="4">
        <f>ROUND(G21*H21*$I$18/100,0)</f>
        <v>8870</v>
      </c>
      <c r="J21" s="1">
        <v>75</v>
      </c>
      <c r="K21" s="4">
        <f t="shared" si="3"/>
        <v>128680</v>
      </c>
      <c r="L21" s="4">
        <f t="shared" si="4"/>
        <v>10265.25</v>
      </c>
      <c r="M21" s="4">
        <f t="shared" si="5"/>
        <v>3421.75</v>
      </c>
    </row>
    <row r="22" spans="1:13" x14ac:dyDescent="0.25">
      <c r="A22" s="30" t="s">
        <v>34</v>
      </c>
      <c r="B22" s="4">
        <v>5000</v>
      </c>
      <c r="C22" s="4">
        <f t="shared" si="0"/>
        <v>2500</v>
      </c>
      <c r="D22" s="4">
        <f>IF(A22&gt;"AA",SUM($C$19:C22)-SUM($K$19:K21),0)</f>
        <v>45393</v>
      </c>
      <c r="E22" s="4">
        <f t="shared" ref="E22:E41" si="6">ROUND(C22*0.5,0)</f>
        <v>1250</v>
      </c>
      <c r="F22" s="4">
        <f t="shared" si="1"/>
        <v>3421.75</v>
      </c>
      <c r="G22" s="4">
        <f t="shared" si="2"/>
        <v>47564.75</v>
      </c>
      <c r="H22" s="11">
        <v>0.25</v>
      </c>
      <c r="I22" s="4">
        <f t="shared" ref="I22:I41" si="7">ROUND(G22*H22*$I$18/100,0)</f>
        <v>607</v>
      </c>
      <c r="J22" s="1">
        <v>0</v>
      </c>
      <c r="K22" s="4">
        <f t="shared" si="3"/>
        <v>0</v>
      </c>
      <c r="L22" s="4">
        <f t="shared" si="4"/>
        <v>0</v>
      </c>
      <c r="M22" s="4">
        <f t="shared" si="5"/>
        <v>4028.75</v>
      </c>
    </row>
    <row r="23" spans="1:13" x14ac:dyDescent="0.25">
      <c r="A23" s="1"/>
      <c r="B23" s="4">
        <v>0</v>
      </c>
      <c r="C23" s="4">
        <f t="shared" si="0"/>
        <v>0</v>
      </c>
      <c r="D23" s="4">
        <f>IF(A23&gt;"AA",SUM($C$19:C23)-SUM($K$19:K22),0)</f>
        <v>0</v>
      </c>
      <c r="E23" s="4">
        <f t="shared" si="6"/>
        <v>0</v>
      </c>
      <c r="F23" s="4">
        <f t="shared" si="1"/>
        <v>0</v>
      </c>
      <c r="G23" s="4">
        <f t="shared" si="2"/>
        <v>0</v>
      </c>
      <c r="H23" s="11"/>
      <c r="I23" s="4">
        <f t="shared" si="7"/>
        <v>0</v>
      </c>
      <c r="J23" s="1">
        <v>0</v>
      </c>
      <c r="K23" s="4">
        <f t="shared" si="3"/>
        <v>0</v>
      </c>
      <c r="L23" s="4">
        <f t="shared" si="4"/>
        <v>0</v>
      </c>
      <c r="M23" s="4">
        <f t="shared" si="5"/>
        <v>0</v>
      </c>
    </row>
    <row r="24" spans="1:13" x14ac:dyDescent="0.25">
      <c r="A24" s="1"/>
      <c r="B24" s="4">
        <v>0</v>
      </c>
      <c r="C24" s="4">
        <f t="shared" si="0"/>
        <v>0</v>
      </c>
      <c r="D24" s="4">
        <f>IF(A24&gt;"AA",SUM($C$19:C24)-SUM($K$19:K23),0)</f>
        <v>0</v>
      </c>
      <c r="E24" s="4">
        <f t="shared" si="6"/>
        <v>0</v>
      </c>
      <c r="F24" s="4">
        <f t="shared" si="1"/>
        <v>0</v>
      </c>
      <c r="G24" s="4">
        <f t="shared" si="2"/>
        <v>0</v>
      </c>
      <c r="H24" s="11"/>
      <c r="I24" s="4">
        <f t="shared" si="7"/>
        <v>0</v>
      </c>
      <c r="J24" s="1">
        <v>0</v>
      </c>
      <c r="K24" s="4">
        <f t="shared" si="3"/>
        <v>0</v>
      </c>
      <c r="L24" s="4">
        <f t="shared" si="4"/>
        <v>0</v>
      </c>
      <c r="M24" s="4">
        <f t="shared" si="5"/>
        <v>0</v>
      </c>
    </row>
    <row r="25" spans="1:13" x14ac:dyDescent="0.25">
      <c r="A25" s="1"/>
      <c r="B25" s="4">
        <v>0</v>
      </c>
      <c r="C25" s="4">
        <f t="shared" si="0"/>
        <v>0</v>
      </c>
      <c r="D25" s="4">
        <f>IF(A25&gt;"AA",SUM($C$19:C25)-SUM($K$19:K24),0)</f>
        <v>0</v>
      </c>
      <c r="E25" s="4">
        <f t="shared" si="6"/>
        <v>0</v>
      </c>
      <c r="F25" s="4">
        <f t="shared" si="1"/>
        <v>0</v>
      </c>
      <c r="G25" s="4">
        <f t="shared" si="2"/>
        <v>0</v>
      </c>
      <c r="H25" s="11"/>
      <c r="I25" s="4">
        <f t="shared" si="7"/>
        <v>0</v>
      </c>
      <c r="J25" s="1">
        <v>0</v>
      </c>
      <c r="K25" s="4">
        <f t="shared" si="3"/>
        <v>0</v>
      </c>
      <c r="L25" s="4">
        <f t="shared" si="4"/>
        <v>0</v>
      </c>
      <c r="M25" s="4">
        <f t="shared" si="5"/>
        <v>0</v>
      </c>
    </row>
    <row r="26" spans="1:13" x14ac:dyDescent="0.25">
      <c r="A26" s="1"/>
      <c r="B26" s="4">
        <v>0</v>
      </c>
      <c r="C26" s="4">
        <f t="shared" si="0"/>
        <v>0</v>
      </c>
      <c r="D26" s="4">
        <f>IF(A26&gt;"AA",SUM($C$19:C26)-SUM($K$19:K25),0)</f>
        <v>0</v>
      </c>
      <c r="E26" s="4">
        <f t="shared" si="6"/>
        <v>0</v>
      </c>
      <c r="F26" s="4">
        <f t="shared" si="1"/>
        <v>0</v>
      </c>
      <c r="G26" s="4">
        <f t="shared" si="2"/>
        <v>0</v>
      </c>
      <c r="H26" s="11"/>
      <c r="I26" s="4">
        <f t="shared" si="7"/>
        <v>0</v>
      </c>
      <c r="J26" s="1">
        <v>0</v>
      </c>
      <c r="K26" s="4">
        <f t="shared" si="3"/>
        <v>0</v>
      </c>
      <c r="L26" s="4">
        <f t="shared" si="4"/>
        <v>0</v>
      </c>
      <c r="M26" s="4">
        <f t="shared" si="5"/>
        <v>0</v>
      </c>
    </row>
    <row r="27" spans="1:13" x14ac:dyDescent="0.25">
      <c r="A27" s="6"/>
      <c r="B27" s="4">
        <v>0</v>
      </c>
      <c r="C27" s="4">
        <f t="shared" si="0"/>
        <v>0</v>
      </c>
      <c r="D27" s="4">
        <f>IF(A27&gt;"AA",SUM($C$19:C27)-SUM($K$19:K26),0)</f>
        <v>0</v>
      </c>
      <c r="E27" s="4">
        <f t="shared" si="6"/>
        <v>0</v>
      </c>
      <c r="F27" s="4">
        <f t="shared" si="1"/>
        <v>0</v>
      </c>
      <c r="G27" s="4">
        <f t="shared" si="2"/>
        <v>0</v>
      </c>
      <c r="H27" s="11"/>
      <c r="I27" s="4">
        <f t="shared" si="7"/>
        <v>0</v>
      </c>
      <c r="J27" s="1">
        <v>0</v>
      </c>
      <c r="K27" s="4">
        <f t="shared" si="3"/>
        <v>0</v>
      </c>
      <c r="L27" s="4">
        <f t="shared" si="4"/>
        <v>0</v>
      </c>
      <c r="M27" s="4">
        <f t="shared" si="5"/>
        <v>0</v>
      </c>
    </row>
    <row r="28" spans="1:13" x14ac:dyDescent="0.25">
      <c r="A28" s="1"/>
      <c r="B28" s="4">
        <v>0</v>
      </c>
      <c r="C28" s="4">
        <f t="shared" si="0"/>
        <v>0</v>
      </c>
      <c r="D28" s="4">
        <f>IF(A28&gt;"AA",SUM($C$19:C28)-SUM($K$19:K27),0)</f>
        <v>0</v>
      </c>
      <c r="E28" s="4">
        <f t="shared" si="6"/>
        <v>0</v>
      </c>
      <c r="F28" s="4">
        <f t="shared" si="1"/>
        <v>0</v>
      </c>
      <c r="G28" s="4">
        <f t="shared" si="2"/>
        <v>0</v>
      </c>
      <c r="H28" s="11"/>
      <c r="I28" s="4">
        <f t="shared" si="7"/>
        <v>0</v>
      </c>
      <c r="J28" s="1">
        <v>0</v>
      </c>
      <c r="K28" s="4">
        <f t="shared" si="3"/>
        <v>0</v>
      </c>
      <c r="L28" s="4">
        <f t="shared" si="4"/>
        <v>0</v>
      </c>
      <c r="M28" s="4">
        <f t="shared" si="5"/>
        <v>0</v>
      </c>
    </row>
    <row r="29" spans="1:13" x14ac:dyDescent="0.25">
      <c r="A29" s="1"/>
      <c r="B29" s="4">
        <v>0</v>
      </c>
      <c r="C29" s="4">
        <f t="shared" si="0"/>
        <v>0</v>
      </c>
      <c r="D29" s="4">
        <f>IF(A29&gt;"AA",SUM($C$19:C29)-SUM($K$19:K28),0)</f>
        <v>0</v>
      </c>
      <c r="E29" s="4">
        <f t="shared" si="6"/>
        <v>0</v>
      </c>
      <c r="F29" s="4">
        <f t="shared" si="1"/>
        <v>0</v>
      </c>
      <c r="G29" s="4">
        <f t="shared" si="2"/>
        <v>0</v>
      </c>
      <c r="H29" s="11"/>
      <c r="I29" s="4">
        <f t="shared" si="7"/>
        <v>0</v>
      </c>
      <c r="J29" s="1">
        <v>0</v>
      </c>
      <c r="K29" s="4">
        <f t="shared" si="3"/>
        <v>0</v>
      </c>
      <c r="L29" s="4">
        <f t="shared" si="4"/>
        <v>0</v>
      </c>
      <c r="M29" s="4">
        <f t="shared" si="5"/>
        <v>0</v>
      </c>
    </row>
    <row r="30" spans="1:13" x14ac:dyDescent="0.25">
      <c r="A30" s="1"/>
      <c r="B30" s="4">
        <v>0</v>
      </c>
      <c r="C30" s="4">
        <f t="shared" si="0"/>
        <v>0</v>
      </c>
      <c r="D30" s="4">
        <f>IF(A30&gt;"AA",SUM($C$19:C30)-SUM($K$19:K29),0)</f>
        <v>0</v>
      </c>
      <c r="E30" s="4">
        <f t="shared" si="6"/>
        <v>0</v>
      </c>
      <c r="F30" s="4">
        <f t="shared" si="1"/>
        <v>0</v>
      </c>
      <c r="G30" s="4">
        <f t="shared" si="2"/>
        <v>0</v>
      </c>
      <c r="H30" s="11"/>
      <c r="I30" s="4">
        <f t="shared" si="7"/>
        <v>0</v>
      </c>
      <c r="J30" s="1">
        <v>0</v>
      </c>
      <c r="K30" s="4">
        <f t="shared" si="3"/>
        <v>0</v>
      </c>
      <c r="L30" s="4">
        <f t="shared" si="4"/>
        <v>0</v>
      </c>
      <c r="M30" s="4">
        <f t="shared" si="5"/>
        <v>0</v>
      </c>
    </row>
    <row r="31" spans="1:13" x14ac:dyDescent="0.25">
      <c r="A31" s="1"/>
      <c r="B31" s="4">
        <v>0</v>
      </c>
      <c r="C31" s="4">
        <f t="shared" si="0"/>
        <v>0</v>
      </c>
      <c r="D31" s="4">
        <f>IF(A31&gt;"AA",SUM($C$19:C31)-SUM($K$19:K30),0)</f>
        <v>0</v>
      </c>
      <c r="E31" s="4">
        <f t="shared" si="6"/>
        <v>0</v>
      </c>
      <c r="F31" s="4">
        <f t="shared" si="1"/>
        <v>0</v>
      </c>
      <c r="G31" s="4">
        <f t="shared" si="2"/>
        <v>0</v>
      </c>
      <c r="H31" s="11"/>
      <c r="I31" s="4">
        <f t="shared" si="7"/>
        <v>0</v>
      </c>
      <c r="J31" s="1">
        <v>0</v>
      </c>
      <c r="K31" s="4">
        <f t="shared" si="3"/>
        <v>0</v>
      </c>
      <c r="L31" s="4">
        <f t="shared" si="4"/>
        <v>0</v>
      </c>
      <c r="M31" s="4">
        <f t="shared" si="5"/>
        <v>0</v>
      </c>
    </row>
    <row r="32" spans="1:13" x14ac:dyDescent="0.25">
      <c r="A32" s="1"/>
      <c r="B32" s="4">
        <v>0</v>
      </c>
      <c r="C32" s="4">
        <f t="shared" si="0"/>
        <v>0</v>
      </c>
      <c r="D32" s="4">
        <f>IF(A32&gt;"AA",SUM($C$19:C32)-SUM($K$19:K31),0)</f>
        <v>0</v>
      </c>
      <c r="E32" s="4">
        <f t="shared" si="6"/>
        <v>0</v>
      </c>
      <c r="F32" s="4">
        <f t="shared" si="1"/>
        <v>0</v>
      </c>
      <c r="G32" s="4">
        <f t="shared" si="2"/>
        <v>0</v>
      </c>
      <c r="H32" s="11"/>
      <c r="I32" s="4">
        <f t="shared" si="7"/>
        <v>0</v>
      </c>
      <c r="J32" s="1">
        <v>0</v>
      </c>
      <c r="K32" s="4">
        <f t="shared" si="3"/>
        <v>0</v>
      </c>
      <c r="L32" s="4">
        <f t="shared" si="4"/>
        <v>0</v>
      </c>
      <c r="M32" s="4">
        <f t="shared" si="5"/>
        <v>0</v>
      </c>
    </row>
    <row r="33" spans="1:13" x14ac:dyDescent="0.25">
      <c r="A33" s="1"/>
      <c r="B33" s="4">
        <v>0</v>
      </c>
      <c r="C33" s="4">
        <f t="shared" si="0"/>
        <v>0</v>
      </c>
      <c r="D33" s="4">
        <f>IF(A33&gt;"AA",SUM($C$19:C33)-SUM($K$19:K32),0)</f>
        <v>0</v>
      </c>
      <c r="E33" s="4">
        <f t="shared" si="6"/>
        <v>0</v>
      </c>
      <c r="F33" s="4">
        <f t="shared" si="1"/>
        <v>0</v>
      </c>
      <c r="G33" s="4">
        <f t="shared" si="2"/>
        <v>0</v>
      </c>
      <c r="H33" s="11"/>
      <c r="I33" s="4">
        <f t="shared" si="7"/>
        <v>0</v>
      </c>
      <c r="J33" s="1">
        <v>0</v>
      </c>
      <c r="K33" s="4">
        <f t="shared" si="3"/>
        <v>0</v>
      </c>
      <c r="L33" s="4">
        <f t="shared" si="4"/>
        <v>0</v>
      </c>
      <c r="M33" s="4">
        <f t="shared" si="5"/>
        <v>0</v>
      </c>
    </row>
    <row r="34" spans="1:13" x14ac:dyDescent="0.25">
      <c r="A34" s="1"/>
      <c r="B34" s="4">
        <v>0</v>
      </c>
      <c r="C34" s="4">
        <f t="shared" si="0"/>
        <v>0</v>
      </c>
      <c r="D34" s="4">
        <f>IF(A34&gt;"AA",SUM($C$19:C34)-SUM($K$19:K33),0)</f>
        <v>0</v>
      </c>
      <c r="E34" s="4">
        <f t="shared" si="6"/>
        <v>0</v>
      </c>
      <c r="F34" s="4">
        <f t="shared" si="1"/>
        <v>0</v>
      </c>
      <c r="G34" s="4">
        <f t="shared" si="2"/>
        <v>0</v>
      </c>
      <c r="H34" s="11"/>
      <c r="I34" s="4">
        <f t="shared" si="7"/>
        <v>0</v>
      </c>
      <c r="J34" s="1">
        <v>0</v>
      </c>
      <c r="K34" s="4">
        <f t="shared" si="3"/>
        <v>0</v>
      </c>
      <c r="L34" s="4">
        <f t="shared" si="4"/>
        <v>0</v>
      </c>
      <c r="M34" s="4">
        <f t="shared" si="5"/>
        <v>0</v>
      </c>
    </row>
    <row r="35" spans="1:13" x14ac:dyDescent="0.25">
      <c r="A35" s="1"/>
      <c r="B35" s="4">
        <v>0</v>
      </c>
      <c r="C35" s="4">
        <f t="shared" si="0"/>
        <v>0</v>
      </c>
      <c r="D35" s="4">
        <f>IF(A35&gt;"AA",SUM($C$19:C35)-SUM($K$19:K34),0)</f>
        <v>0</v>
      </c>
      <c r="E35" s="4">
        <f t="shared" si="6"/>
        <v>0</v>
      </c>
      <c r="F35" s="4">
        <f t="shared" si="1"/>
        <v>0</v>
      </c>
      <c r="G35" s="4">
        <f t="shared" si="2"/>
        <v>0</v>
      </c>
      <c r="H35" s="11"/>
      <c r="I35" s="4">
        <f t="shared" si="7"/>
        <v>0</v>
      </c>
      <c r="J35" s="1">
        <v>0</v>
      </c>
      <c r="K35" s="4">
        <f t="shared" si="3"/>
        <v>0</v>
      </c>
      <c r="L35" s="4">
        <f t="shared" si="4"/>
        <v>0</v>
      </c>
      <c r="M35" s="4">
        <f t="shared" si="5"/>
        <v>0</v>
      </c>
    </row>
    <row r="36" spans="1:13" x14ac:dyDescent="0.25">
      <c r="A36" s="1"/>
      <c r="B36" s="4">
        <v>0</v>
      </c>
      <c r="C36" s="4">
        <f t="shared" si="0"/>
        <v>0</v>
      </c>
      <c r="D36" s="4">
        <f>IF(A36&gt;"AA",SUM($C$19:C36)-SUM($K$19:K35),0)</f>
        <v>0</v>
      </c>
      <c r="E36" s="4">
        <f t="shared" si="6"/>
        <v>0</v>
      </c>
      <c r="F36" s="4">
        <f t="shared" si="1"/>
        <v>0</v>
      </c>
      <c r="G36" s="4">
        <f t="shared" si="2"/>
        <v>0</v>
      </c>
      <c r="H36" s="11"/>
      <c r="I36" s="4">
        <f t="shared" si="7"/>
        <v>0</v>
      </c>
      <c r="J36" s="1">
        <v>0</v>
      </c>
      <c r="K36" s="4">
        <f t="shared" si="3"/>
        <v>0</v>
      </c>
      <c r="L36" s="4">
        <f t="shared" si="4"/>
        <v>0</v>
      </c>
      <c r="M36" s="4">
        <f t="shared" si="5"/>
        <v>0</v>
      </c>
    </row>
    <row r="37" spans="1:13" x14ac:dyDescent="0.25">
      <c r="A37" s="1"/>
      <c r="B37" s="4">
        <v>0</v>
      </c>
      <c r="C37" s="4">
        <f t="shared" si="0"/>
        <v>0</v>
      </c>
      <c r="D37" s="4">
        <f>IF(A37&gt;"AA",SUM($C$19:C37)-SUM($K$19:K36),0)</f>
        <v>0</v>
      </c>
      <c r="E37" s="4">
        <f t="shared" si="6"/>
        <v>0</v>
      </c>
      <c r="F37" s="4">
        <f t="shared" si="1"/>
        <v>0</v>
      </c>
      <c r="G37" s="4">
        <f t="shared" si="2"/>
        <v>0</v>
      </c>
      <c r="H37" s="11"/>
      <c r="I37" s="4">
        <f t="shared" si="7"/>
        <v>0</v>
      </c>
      <c r="J37" s="1">
        <v>0</v>
      </c>
      <c r="K37" s="4">
        <f t="shared" si="3"/>
        <v>0</v>
      </c>
      <c r="L37" s="4">
        <f t="shared" si="4"/>
        <v>0</v>
      </c>
      <c r="M37" s="4">
        <f t="shared" si="5"/>
        <v>0</v>
      </c>
    </row>
    <row r="38" spans="1:13" x14ac:dyDescent="0.25">
      <c r="A38" s="1"/>
      <c r="B38" s="4">
        <v>0</v>
      </c>
      <c r="C38" s="4">
        <f t="shared" si="0"/>
        <v>0</v>
      </c>
      <c r="D38" s="4">
        <f>IF(A38&gt;"AA",SUM($C$19:C38)-SUM($K$19:K37),0)</f>
        <v>0</v>
      </c>
      <c r="E38" s="4">
        <f t="shared" si="6"/>
        <v>0</v>
      </c>
      <c r="F38" s="4">
        <f t="shared" si="1"/>
        <v>0</v>
      </c>
      <c r="G38" s="4">
        <f t="shared" si="2"/>
        <v>0</v>
      </c>
      <c r="H38" s="11"/>
      <c r="I38" s="4">
        <f t="shared" si="7"/>
        <v>0</v>
      </c>
      <c r="J38" s="1">
        <v>0</v>
      </c>
      <c r="K38" s="4">
        <f t="shared" si="3"/>
        <v>0</v>
      </c>
      <c r="L38" s="4">
        <f t="shared" si="4"/>
        <v>0</v>
      </c>
      <c r="M38" s="4">
        <f t="shared" si="5"/>
        <v>0</v>
      </c>
    </row>
    <row r="39" spans="1:13" x14ac:dyDescent="0.25">
      <c r="A39" s="1"/>
      <c r="B39" s="4">
        <v>0</v>
      </c>
      <c r="C39" s="4">
        <f t="shared" si="0"/>
        <v>0</v>
      </c>
      <c r="D39" s="4">
        <f>IF(A39&gt;"AA",SUM($C$19:C39)-SUM($K$19:K38),0)</f>
        <v>0</v>
      </c>
      <c r="E39" s="4">
        <f t="shared" si="6"/>
        <v>0</v>
      </c>
      <c r="F39" s="4">
        <f t="shared" si="1"/>
        <v>0</v>
      </c>
      <c r="G39" s="4">
        <f t="shared" si="2"/>
        <v>0</v>
      </c>
      <c r="H39" s="11"/>
      <c r="I39" s="4">
        <f t="shared" si="7"/>
        <v>0</v>
      </c>
      <c r="J39" s="1">
        <v>0</v>
      </c>
      <c r="K39" s="4">
        <f t="shared" si="3"/>
        <v>0</v>
      </c>
      <c r="L39" s="4">
        <f t="shared" si="4"/>
        <v>0</v>
      </c>
      <c r="M39" s="4">
        <f t="shared" si="5"/>
        <v>0</v>
      </c>
    </row>
    <row r="40" spans="1:13" x14ac:dyDescent="0.25">
      <c r="A40" s="1"/>
      <c r="B40" s="4">
        <v>0</v>
      </c>
      <c r="C40" s="4">
        <f t="shared" si="0"/>
        <v>0</v>
      </c>
      <c r="D40" s="4">
        <f>IF(A40&gt;"AA",SUM($C$19:C40)-SUM($K$19:K39),0)</f>
        <v>0</v>
      </c>
      <c r="E40" s="4">
        <f t="shared" si="6"/>
        <v>0</v>
      </c>
      <c r="F40" s="4">
        <f t="shared" si="1"/>
        <v>0</v>
      </c>
      <c r="G40" s="4">
        <f t="shared" si="2"/>
        <v>0</v>
      </c>
      <c r="H40" s="11"/>
      <c r="I40" s="4">
        <f t="shared" si="7"/>
        <v>0</v>
      </c>
      <c r="J40" s="1">
        <v>0</v>
      </c>
      <c r="K40" s="4">
        <f t="shared" si="3"/>
        <v>0</v>
      </c>
      <c r="L40" s="4">
        <f t="shared" si="4"/>
        <v>0</v>
      </c>
      <c r="M40" s="4">
        <f t="shared" si="5"/>
        <v>0</v>
      </c>
    </row>
    <row r="41" spans="1:13" x14ac:dyDescent="0.25">
      <c r="A41" s="1"/>
      <c r="B41" s="4">
        <v>0</v>
      </c>
      <c r="C41" s="4">
        <f t="shared" si="0"/>
        <v>0</v>
      </c>
      <c r="D41" s="4">
        <f>IF(A41&gt;"AA",SUM($C$19:C41)-SUM($K$19:K40),0)</f>
        <v>0</v>
      </c>
      <c r="E41" s="4">
        <f t="shared" si="6"/>
        <v>0</v>
      </c>
      <c r="F41" s="4">
        <f t="shared" si="1"/>
        <v>0</v>
      </c>
      <c r="G41" s="4">
        <f t="shared" si="2"/>
        <v>0</v>
      </c>
      <c r="H41" s="11"/>
      <c r="I41" s="4">
        <f t="shared" si="7"/>
        <v>0</v>
      </c>
      <c r="J41" s="1">
        <v>0</v>
      </c>
      <c r="K41" s="4">
        <f t="shared" si="3"/>
        <v>0</v>
      </c>
      <c r="L41" s="4">
        <f t="shared" si="4"/>
        <v>0</v>
      </c>
      <c r="M41" s="4">
        <f t="shared" si="5"/>
        <v>0</v>
      </c>
    </row>
    <row r="42" spans="1:13" ht="13.8" thickBot="1" x14ac:dyDescent="0.3">
      <c r="A42" s="20" t="s">
        <v>29</v>
      </c>
      <c r="B42" s="21">
        <f>SUM(B19:B41)</f>
        <v>348145.03</v>
      </c>
      <c r="C42" s="21">
        <f>SUM(C19:C41)</f>
        <v>174073</v>
      </c>
      <c r="D42" s="21"/>
      <c r="E42" s="21">
        <f>SUM(E19:E41)</f>
        <v>75887</v>
      </c>
      <c r="F42" s="22"/>
      <c r="G42" s="21">
        <f>SUM(G19:G41)</f>
        <v>315890.75</v>
      </c>
      <c r="H42" s="23"/>
      <c r="I42" s="21"/>
      <c r="J42" s="22"/>
      <c r="K42" s="21">
        <f>SUM(K19:K41)</f>
        <v>128680</v>
      </c>
      <c r="L42" s="21">
        <f>SUM(L19:L41)</f>
        <v>10265.25</v>
      </c>
      <c r="M42" s="21"/>
    </row>
    <row r="43" spans="1:13" x14ac:dyDescent="0.25">
      <c r="A43" t="s">
        <v>30</v>
      </c>
      <c r="G43" s="16"/>
    </row>
    <row r="46" spans="1:13" x14ac:dyDescent="0.25">
      <c r="A46" s="8"/>
    </row>
    <row r="47" spans="1:13" x14ac:dyDescent="0.25">
      <c r="A47" s="8"/>
    </row>
    <row r="52" spans="1:12" x14ac:dyDescent="0.25">
      <c r="A52" s="8"/>
      <c r="B52" s="7"/>
      <c r="G52" s="24"/>
      <c r="H52" s="25"/>
      <c r="I52" s="24"/>
      <c r="J52" s="24"/>
      <c r="K52" s="24"/>
      <c r="L52" s="24"/>
    </row>
    <row r="53" spans="1:12" x14ac:dyDescent="0.25">
      <c r="A53" s="8"/>
      <c r="B53" s="7"/>
      <c r="G53" s="24"/>
      <c r="H53" s="25"/>
      <c r="I53" s="24"/>
      <c r="J53" s="24"/>
      <c r="K53" s="24"/>
      <c r="L53" s="24"/>
    </row>
    <row r="54" spans="1:12" x14ac:dyDescent="0.25">
      <c r="A54" s="8"/>
    </row>
    <row r="55" spans="1:12" x14ac:dyDescent="0.25">
      <c r="A55" s="8"/>
    </row>
    <row r="57" spans="1:12" x14ac:dyDescent="0.25">
      <c r="A57" s="8"/>
    </row>
    <row r="58" spans="1:12" x14ac:dyDescent="0.25">
      <c r="A58" s="8"/>
    </row>
    <row r="59" spans="1:12" x14ac:dyDescent="0.25">
      <c r="A59" s="8"/>
    </row>
    <row r="61" spans="1:12" x14ac:dyDescent="0.25">
      <c r="A61" s="8"/>
    </row>
    <row r="62" spans="1:12" x14ac:dyDescent="0.25">
      <c r="A62" s="8"/>
    </row>
    <row r="63" spans="1:12" x14ac:dyDescent="0.25">
      <c r="A63" s="8"/>
    </row>
  </sheetData>
  <mergeCells count="3">
    <mergeCell ref="A3:M3"/>
    <mergeCell ref="A5:M5"/>
    <mergeCell ref="A6:M6"/>
  </mergeCells>
  <pageMargins left="0.5" right="0.5" top="0.5" bottom="0.3" header="0.5" footer="0.5"/>
  <pageSetup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A Figure 1</vt:lpstr>
      <vt:lpstr>'Appendix A Figure 1'!Print_Area</vt:lpstr>
    </vt:vector>
  </TitlesOfParts>
  <Company>US Bureau of Reclamation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Dnewman</dc:creator>
  <cp:lastModifiedBy>Linda Griswold</cp:lastModifiedBy>
  <cp:lastPrinted>2023-07-18T15:16:22Z</cp:lastPrinted>
  <dcterms:created xsi:type="dcterms:W3CDTF">2003-09-30T13:43:51Z</dcterms:created>
  <dcterms:modified xsi:type="dcterms:W3CDTF">2023-07-18T15:17:23Z</dcterms:modified>
</cp:coreProperties>
</file>