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D880B836-A096-4A98-B711-6850070BFAA5}" xr6:coauthVersionLast="47" xr6:coauthVersionMax="47" xr10:uidLastSave="{00000000-0000-0000-0000-000000000000}"/>
  <bookViews>
    <workbookView xWindow="-110" yWindow="-110" windowWidth="19420" windowHeight="10420" activeTab="1" xr2:uid="{9A3C23CC-93E0-4AAE-84A4-25FD243C0D16}"/>
  </bookViews>
  <sheets>
    <sheet name="Footnotes" sheetId="2" r:id="rId1"/>
    <sheet name="OUTPUT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E" localSheetId="0">#REF!</definedName>
    <definedName name="\E">#REF!</definedName>
    <definedName name="\P" localSheetId="0">#REF!</definedName>
    <definedName name="\P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CH12" localSheetId="0">#REF!</definedName>
    <definedName name="_SCH12">#REF!</definedName>
    <definedName name="A" localSheetId="0">'[1]A (P1)'!#REF!</definedName>
    <definedName name="A">'[1]A (P1)'!#REF!</definedName>
    <definedName name="ALL" localSheetId="0">'[1]A (P1)'!#REF!</definedName>
    <definedName name="ALL">'[1]A (P1)'!#REF!</definedName>
    <definedName name="alloc_diffs">[2]Plan!$G$26:$J$30</definedName>
    <definedName name="AnnualAg">[2]Plan!$R$27</definedName>
    <definedName name="AnnualCVC">[2]Plan!$R$29</definedName>
    <definedName name="AnnualMI">[2]Plan!$R$28</definedName>
    <definedName name="B">'[1]B (P1)'!#REF!</definedName>
    <definedName name="BORD6T10" localSheetId="0">[3]G!#REF!</definedName>
    <definedName name="BORD6T10">[3]G!#REF!</definedName>
    <definedName name="BORD6T11" localSheetId="0">[3]G!#REF!</definedName>
    <definedName name="BORD6T11">[3]G!#REF!</definedName>
    <definedName name="BORD6T2" localSheetId="0">[3]G!#REF!</definedName>
    <definedName name="BORD6T2">[3]G!#REF!</definedName>
    <definedName name="BORD6T3">[3]G!#REF!</definedName>
    <definedName name="BORD6T4">[3]G!#REF!</definedName>
    <definedName name="BORD6T5">[3]G!#REF!</definedName>
    <definedName name="BORD6T6">[3]G!#REF!</definedName>
    <definedName name="BORD6T7">[3]G!#REF!</definedName>
    <definedName name="BORD6T8">[3]G!#REF!</definedName>
    <definedName name="BORD6T9">[3]G!#REF!</definedName>
    <definedName name="BORD7L" localSheetId="0">#REF!</definedName>
    <definedName name="BORD7L">#REF!</definedName>
    <definedName name="BORD7T1" localSheetId="0">#REF!</definedName>
    <definedName name="BORD7T1">#REF!</definedName>
    <definedName name="BORD7T10" localSheetId="0">#REF!</definedName>
    <definedName name="BORD7T10">#REF!</definedName>
    <definedName name="BORD7T2" localSheetId="0">#REF!</definedName>
    <definedName name="BORD7T2">#REF!</definedName>
    <definedName name="BORD7T3" localSheetId="0">#REF!</definedName>
    <definedName name="BORD7T3">#REF!</definedName>
    <definedName name="BORD7T4" localSheetId="0">#REF!</definedName>
    <definedName name="BORD7T4">#REF!</definedName>
    <definedName name="BORD7T5" localSheetId="0">#REF!</definedName>
    <definedName name="BORD7T5">#REF!</definedName>
    <definedName name="BORD7T6" localSheetId="0">#REF!</definedName>
    <definedName name="BORD7T6">#REF!</definedName>
    <definedName name="BORD7T7" localSheetId="0">#REF!</definedName>
    <definedName name="BORD7T7">#REF!</definedName>
    <definedName name="BORD7T8" localSheetId="0">#REF!</definedName>
    <definedName name="BORD7T8">#REF!</definedName>
    <definedName name="BORD7T9" localSheetId="0">#REF!</definedName>
    <definedName name="BORD7T9">#REF!</definedName>
    <definedName name="BORDT13">'[4]Contents:Sutter NWR'!$A$1:$Q$13</definedName>
    <definedName name="BORDT14">'[4]Contents:Sutter NWR'!$A$1:$Q$14</definedName>
    <definedName name="BORDT16">'[4]Contents:Sutter NWR'!$A$1:$Q$16</definedName>
    <definedName name="BORDT17">'[4]Contents:Sutter NWR'!$A$1:$Q$17</definedName>
    <definedName name="BORDT18">'[4]Contents:Sutter NWR'!$A$1:$Q$18</definedName>
    <definedName name="BORDT19">'[4]Contents:Sutter NWR'!$A$1:$Q$19</definedName>
    <definedName name="BORDT8">'[4]Contents:Sutter NWR'!$A$1:$Q$7</definedName>
    <definedName name="C_">'[1]C (P1)'!#REF!</definedName>
    <definedName name="cfs_taf" localSheetId="0">'[5]Calsim (CVP_NOD)'!#REF!</definedName>
    <definedName name="cfs_taf">'[5]Calsim (CVP_NOD)'!#REF!</definedName>
    <definedName name="ColumnTitlesTable17" localSheetId="0">#REF!</definedName>
    <definedName name="ColumnTitlesTable17">#REF!</definedName>
    <definedName name="ColumnTitlesTable23" localSheetId="0">#REF!</definedName>
    <definedName name="ColumnTitlesTable23">#REF!</definedName>
    <definedName name="D" localSheetId="0">'[1]D (P1)'!#REF!</definedName>
    <definedName name="D">'[1]D (P1)'!#REF!</definedName>
    <definedName name="dyr">[2]Group!$J$13:$J$996</definedName>
    <definedName name="E">'[1]E (P1)'!#REF!</definedName>
    <definedName name="F">'[1]F (P1)'!#REF!</definedName>
    <definedName name="FY_2017">'[6]Activity Table'!$T:$T</definedName>
    <definedName name="FY_2018">'[6]Activity Table'!$U:$U</definedName>
    <definedName name="FY_2019">'[6]Activity Table'!$V:$V</definedName>
    <definedName name="FY_2020">'[6]Activity Table'!$W:$W</definedName>
    <definedName name="FY_2021_BE">'[6]Activity Table'!$AA:$AA</definedName>
    <definedName name="FY_2021_BP1">'[6]Activity Table'!$X:$X</definedName>
    <definedName name="FY_2021_BP2">'[6]Activity Table'!$Y:$Y</definedName>
    <definedName name="FY_2021_BRC">'[6]Activity Table'!$X:$X</definedName>
    <definedName name="FY_2021_PB">'[6]Activity Table'!$AB:$AB</definedName>
    <definedName name="FY_2022">'[6]Activity Table'!$AC:$AC</definedName>
    <definedName name="FY_2023">'[6]Activity Table'!$AD:$AD</definedName>
    <definedName name="G">'[1]G (P1)'!#REF!</definedName>
    <definedName name="H">'[1]H (P1)'!#REF!</definedName>
    <definedName name="HeaderTable17" localSheetId="0">#REF!</definedName>
    <definedName name="HeaderTable17">#REF!</definedName>
    <definedName name="HeaderTable23" localSheetId="0">'[7]S (Plant ALLOC FY-18)'!#REF!</definedName>
    <definedName name="HeaderTable23">'[7]S (Plant ALLOC FY-18)'!#REF!</definedName>
    <definedName name="I" localSheetId="0">'[1]I (P1)'!#REF!</definedName>
    <definedName name="I">'[1]I (P1)'!#REF!</definedName>
    <definedName name="J" localSheetId="0">'[1]J (P1)'!#REF!</definedName>
    <definedName name="J">'[1]J (P1)'!#REF!</definedName>
    <definedName name="K" localSheetId="0">'[1]K (P1)'!#REF!</definedName>
    <definedName name="K">'[1]K (P1)'!#REF!</definedName>
    <definedName name="L" localSheetId="0">'[8]L (P1)'!#REF!</definedName>
    <definedName name="L">'[8]L (P1)'!#REF!</definedName>
    <definedName name="ListTable14">[9]P!$B$1145:$B$1174</definedName>
    <definedName name="M">'[8]M (P1)'!#REF!</definedName>
    <definedName name="N" localSheetId="0">'[8]N (P1)'!#REF!</definedName>
    <definedName name="N">'[8]N (P1)'!#REF!</definedName>
    <definedName name="O" localSheetId="0">'[8]O (P1)'!#REF!</definedName>
    <definedName name="O">'[8]O (P1)'!#REF!</definedName>
    <definedName name="OptInAg">[2]Plan!$R$15</definedName>
    <definedName name="OptInCVC">[2]Plan!$R$19</definedName>
    <definedName name="OptInMI">[2]Plan!$R$23</definedName>
    <definedName name="OptOutAg">[2]Plan!$R$16</definedName>
    <definedName name="OptOutCVC">[2]Plan!$R$20</definedName>
    <definedName name="OptOutMI">[2]Plan!$R$24</definedName>
    <definedName name="OUTPUT">OUTPUT!$A$1</definedName>
    <definedName name="P">'[8]P (P1)'!#REF!</definedName>
    <definedName name="P_ONE">'[8]P (P1)'!#REF!</definedName>
    <definedName name="_xlnm.Print_Area" localSheetId="0">Footnotes!$A$1:$G$32</definedName>
    <definedName name="_xlnm.Print_Area" localSheetId="1">OUTPUT!$A$1:$D$108</definedName>
    <definedName name="Print_Area_MI" localSheetId="1">OUTPUT!$A$1:$K$190</definedName>
    <definedName name="_xlnm.Print_Titles" localSheetId="1">OUTPUT!$1:$7</definedName>
    <definedName name="PrintPrompt">[9]A!$B$4</definedName>
    <definedName name="Q" localSheetId="0">'[8]Q (P1)'!#REF!</definedName>
    <definedName name="Q">'[8]Q (P1)'!#REF!</definedName>
    <definedName name="Q_ONE" localSheetId="0">'[8]Q (P1)'!#REF!</definedName>
    <definedName name="Q_ONE">'[8]Q (P1)'!#REF!</definedName>
    <definedName name="R_" localSheetId="0">'[8]R (P1)'!#REF!</definedName>
    <definedName name="R_">'[8]R (P1)'!#REF!</definedName>
    <definedName name="R_ONE" localSheetId="0">'[8]R (P1)'!#REF!</definedName>
    <definedName name="R_ONE">'[8]R (P1)'!#REF!</definedName>
    <definedName name="S" localSheetId="0">'[7]S (Plant ALLOC FY-18)'!#REF!</definedName>
    <definedName name="S">'[7]S (Plant ALLOC FY-18)'!#REF!</definedName>
    <definedName name="S_ONE" localSheetId="0">'[7]S (Plant ALLOC FY-18)'!#REF!</definedName>
    <definedName name="S_ONE">'[7]S (Plant ALLOC FY-18)'!#REF!</definedName>
    <definedName name="SA" localSheetId="0">'[7]S (Plant ALLOC FY-18)'!#REF!</definedName>
    <definedName name="SA">'[7]S (Plant ALLOC FY-18)'!#REF!</definedName>
    <definedName name="sac_index">'[2]40yr sequences'!$AH$4:$AI$85</definedName>
    <definedName name="SFD" localSheetId="0">'[7]S (Plant ALLOC FY-18)'!#REF!</definedName>
    <definedName name="SFD">'[7]S (Plant ALLOC FY-18)'!#REF!</definedName>
    <definedName name="SHEETH" localSheetId="0">#REF!</definedName>
    <definedName name="SHEETH">#REF!</definedName>
    <definedName name="SHEETH10LH" localSheetId="0">#REF!</definedName>
    <definedName name="SHEETH10LH">#REF!</definedName>
    <definedName name="SHEETH1LH" localSheetId="0">#REF!</definedName>
    <definedName name="SHEETH1LH">#REF!</definedName>
    <definedName name="SHEETH2LH" localSheetId="0">#REF!</definedName>
    <definedName name="SHEETH2LH">#REF!</definedName>
    <definedName name="SHEETH3LH" localSheetId="0">#REF!</definedName>
    <definedName name="SHEETH3LH">#REF!</definedName>
    <definedName name="SHEETH4LH" localSheetId="0">#REF!</definedName>
    <definedName name="SHEETH4LH">#REF!</definedName>
    <definedName name="SHEETH5LH" localSheetId="0">#REF!</definedName>
    <definedName name="SHEETH5LH">#REF!</definedName>
    <definedName name="SHEETH6LH" localSheetId="0">#REF!</definedName>
    <definedName name="SHEETH6LH">#REF!</definedName>
    <definedName name="SHEETH7LH" localSheetId="0">#REF!</definedName>
    <definedName name="SHEETH7LH">#REF!</definedName>
    <definedName name="SHEETH8LH" localSheetId="0">#REF!</definedName>
    <definedName name="SHEETH8LH">#REF!</definedName>
    <definedName name="SHEETH9LH" localSheetId="0">#REF!</definedName>
    <definedName name="SHEETH9LH">#REF!</definedName>
    <definedName name="SHEETP125" localSheetId="0">[9]P!#REF!</definedName>
    <definedName name="SHEETP125">[9]P!#REF!</definedName>
    <definedName name="SHEETP225">[9]P!#REF!</definedName>
    <definedName name="SHEETQ125">[9]Q!#REF!</definedName>
    <definedName name="SHEETQ225">[9]Q!#REF!</definedName>
    <definedName name="SHEETR123" localSheetId="0">#REF!</definedName>
    <definedName name="SHEETR123">#REF!</definedName>
    <definedName name="SHEETR125" localSheetId="0">[9]R!#REF!</definedName>
    <definedName name="SHEETR125">[9]R!#REF!</definedName>
    <definedName name="SHEETR126">[9]R!#REF!</definedName>
    <definedName name="SHEETR225">[9]R!#REF!</definedName>
    <definedName name="SHEETR226">[9]R!#REF!</definedName>
    <definedName name="SHEETS101" localSheetId="0">#REF!</definedName>
    <definedName name="SHEETS101">#REF!</definedName>
    <definedName name="SHEETS102" localSheetId="0">#REF!</definedName>
    <definedName name="SHEETS102">#REF!</definedName>
    <definedName name="SHEETS103" localSheetId="0">#REF!</definedName>
    <definedName name="SHEETS103">#REF!</definedName>
    <definedName name="SHEETS104">#REF!</definedName>
    <definedName name="SHEETS105">#REF!</definedName>
    <definedName name="SHEETS106">#REF!</definedName>
    <definedName name="SHEETS107">#REF!</definedName>
    <definedName name="SHEETS108">#REF!</definedName>
    <definedName name="SHEETS109">#REF!</definedName>
    <definedName name="SHEETS110">#REF!</definedName>
    <definedName name="SHEETS111">#REF!</definedName>
    <definedName name="SHEETS112">#REF!</definedName>
    <definedName name="SHEETS113">#REF!</definedName>
    <definedName name="SHEETS114">#REF!</definedName>
    <definedName name="SHEETS115">#REF!</definedName>
    <definedName name="SHEETS116">#REF!</definedName>
    <definedName name="SHEETS117">#REF!</definedName>
    <definedName name="SHEETS118">#REF!</definedName>
    <definedName name="SHEETS119">#REF!</definedName>
    <definedName name="SHEETS120">#REF!</definedName>
    <definedName name="SHEETS121">#REF!</definedName>
    <definedName name="SHEETS122">#REF!</definedName>
    <definedName name="SHEETS123">#REF!</definedName>
    <definedName name="SHEETS124">#REF!</definedName>
    <definedName name="SHEETS125">'[7]S (Plant ALLOC FY-18)'!#REF!</definedName>
    <definedName name="SHEETS126" localSheetId="0">'[7]S (Plant ALLOC FY-18)'!#REF!</definedName>
    <definedName name="SHEETS126">'[7]S (Plant ALLOC FY-18)'!#REF!</definedName>
    <definedName name="SHEETS127" localSheetId="0">#REF!</definedName>
    <definedName name="SHEETS127">#REF!</definedName>
    <definedName name="SHEETS128" localSheetId="0">#REF!</definedName>
    <definedName name="SHEETS128">#REF!</definedName>
    <definedName name="SHEETS129" localSheetId="0">#REF!</definedName>
    <definedName name="SHEETS129">#REF!</definedName>
    <definedName name="SHEETS130">#REF!</definedName>
    <definedName name="SHEETS131">#REF!</definedName>
    <definedName name="SHEETS132">#REF!</definedName>
    <definedName name="SHEETS133">#REF!</definedName>
    <definedName name="SHEETS201">#REF!</definedName>
    <definedName name="SHEETS202">#REF!</definedName>
    <definedName name="SHEETS203">#REF!</definedName>
    <definedName name="SHEETS204">#REF!</definedName>
    <definedName name="SHEETS205">#REF!</definedName>
    <definedName name="SHEETS206">#REF!</definedName>
    <definedName name="SHEETS207">#REF!</definedName>
    <definedName name="SHEETS208">#REF!</definedName>
    <definedName name="SHEETS209">#REF!</definedName>
    <definedName name="SHEETS210">#REF!</definedName>
    <definedName name="SHEETS211">#REF!</definedName>
    <definedName name="SHEETS212">#REF!</definedName>
    <definedName name="SHEETS213">#REF!</definedName>
    <definedName name="SHEETS214">#REF!</definedName>
    <definedName name="SHEETS215">#REF!</definedName>
    <definedName name="SHEETS216">#REF!</definedName>
    <definedName name="SHEETS217">#REF!</definedName>
    <definedName name="SHEETS218">#REF!</definedName>
    <definedName name="SHEETS219">#REF!</definedName>
    <definedName name="SHEETS220">#REF!</definedName>
    <definedName name="SHEETS221">#REF!</definedName>
    <definedName name="SHEETS222">#REF!</definedName>
    <definedName name="SHEETS223">#REF!</definedName>
    <definedName name="SHEETS224">#REF!</definedName>
    <definedName name="SHEETS225">'[7]S (Plant ALLOC FY-18)'!#REF!</definedName>
    <definedName name="SHEETS226" localSheetId="0">'[7]S (Plant ALLOC FY-18)'!#REF!</definedName>
    <definedName name="SHEETS226">'[7]S (Plant ALLOC FY-18)'!#REF!</definedName>
    <definedName name="SHEETS227" localSheetId="0">#REF!</definedName>
    <definedName name="SHEETS227">#REF!</definedName>
    <definedName name="SHEETS228" localSheetId="0">#REF!</definedName>
    <definedName name="SHEETS228">#REF!</definedName>
    <definedName name="SHEETS229" localSheetId="0">#REF!</definedName>
    <definedName name="SHEETS229">#REF!</definedName>
    <definedName name="SHEETS230">#REF!</definedName>
    <definedName name="SHEETS231">#REF!</definedName>
    <definedName name="SHEETS232">#REF!</definedName>
    <definedName name="SHEETS233">#REF!</definedName>
    <definedName name="SHEETSA101">#REF!</definedName>
    <definedName name="SHEETSA102">#REF!</definedName>
    <definedName name="SHEETSA201">#REF!</definedName>
    <definedName name="SHEETSA202">#REF!</definedName>
    <definedName name="SHEETT125">[9]T!#REF!</definedName>
    <definedName name="SHEETT225">[9]T!#REF!</definedName>
    <definedName name="SHEETU125">[9]U!#REF!</definedName>
    <definedName name="SHEETU126">[9]U!#REF!</definedName>
    <definedName name="SHEETU225">[9]U!#REF!</definedName>
    <definedName name="SHEETU226">[9]U!#REF!</definedName>
    <definedName name="SHEETY1">'[8]Y (P1)'!#REF!</definedName>
    <definedName name="SHEETY2">'[8]Y (P1)'!#REF!</definedName>
    <definedName name="T">'[8]T (P1)'!#REF!</definedName>
    <definedName name="T_ONE">'[8]T (P1)'!#REF!</definedName>
    <definedName name="Table17" localSheetId="0">#REF!</definedName>
    <definedName name="Table17">#REF!</definedName>
    <definedName name="Table23" localSheetId="0">#REF!</definedName>
    <definedName name="Table23">#REF!</definedName>
    <definedName name="TableY" localSheetId="0">'[8]Y (P1)'!#REF!</definedName>
    <definedName name="TableY">'[8]Y (P1)'!#REF!</definedName>
    <definedName name="TEXT4">OUTPUT!$A$1:$K$186</definedName>
    <definedName name="TEXT5" localSheetId="0">#REF!</definedName>
    <definedName name="TEXT5">#REF!</definedName>
    <definedName name="TitlesTable17" localSheetId="0">#REF!</definedName>
    <definedName name="TitlesTable17">#REF!</definedName>
    <definedName name="TitlesTable23" localSheetId="0">#REF!</definedName>
    <definedName name="TitlesTable23">#REF!</definedName>
    <definedName name="U" localSheetId="0">'[8]U (P1)'!#REF!</definedName>
    <definedName name="U">'[8]U (P1)'!#REF!</definedName>
    <definedName name="U_ONE" localSheetId="0">'[8]U (P1)'!#REF!</definedName>
    <definedName name="U_ONE">'[8]U (P1)'!#REF!</definedName>
    <definedName name="V" localSheetId="0">'[8]V (P1)'!#REF!</definedName>
    <definedName name="V">'[8]V (P1)'!#REF!</definedName>
    <definedName name="W" localSheetId="0">'[8]W (P1)'!#REF!</definedName>
    <definedName name="W">'[8]W (P1)'!#REF!</definedName>
    <definedName name="WidthTable17" localSheetId="0">#REF!</definedName>
    <definedName name="WidthTable17">#REF!</definedName>
    <definedName name="WORK" localSheetId="0">#REF!</definedName>
    <definedName name="WORK">#REF!</definedName>
    <definedName name="X" localSheetId="0">'[8]X (P1)'!#REF!</definedName>
    <definedName name="X">'[8]X (P1)'!#REF!</definedName>
    <definedName name="Y" localSheetId="0">'[8]Y (P1)'!#REF!</definedName>
    <definedName name="Y">'[8]Y (P1)'!#REF!</definedName>
    <definedName name="Z" localSheetId="0">'[8]X (P1)'!#REF!</definedName>
    <definedName name="Z">'[8]X (P1)'!#REF!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4" i="1" l="1"/>
  <c r="D123" i="1"/>
  <c r="D122" i="1"/>
  <c r="B121" i="1"/>
  <c r="B120" i="1"/>
  <c r="D120" i="1" s="1"/>
  <c r="C107" i="1"/>
  <c r="B106" i="1"/>
  <c r="D106" i="1" s="1"/>
  <c r="B105" i="1"/>
  <c r="D105" i="1" s="1"/>
  <c r="B104" i="1"/>
  <c r="D104" i="1" s="1"/>
  <c r="B103" i="1"/>
  <c r="D103" i="1" s="1"/>
  <c r="B102" i="1"/>
  <c r="D102" i="1" s="1"/>
  <c r="B101" i="1"/>
  <c r="D101" i="1" s="1"/>
  <c r="B100" i="1"/>
  <c r="D100" i="1" s="1"/>
  <c r="B99" i="1"/>
  <c r="D99" i="1" s="1"/>
  <c r="B98" i="1"/>
  <c r="B95" i="1"/>
  <c r="D95" i="1" s="1"/>
  <c r="C93" i="1"/>
  <c r="D93" i="1" s="1"/>
  <c r="B93" i="1"/>
  <c r="B94" i="1" s="1"/>
  <c r="C92" i="1"/>
  <c r="C90" i="1"/>
  <c r="C91" i="1" s="1"/>
  <c r="B90" i="1"/>
  <c r="B91" i="1" s="1"/>
  <c r="D89" i="1"/>
  <c r="B88" i="1"/>
  <c r="C87" i="1"/>
  <c r="D87" i="1" s="1"/>
  <c r="C86" i="1"/>
  <c r="D85" i="1"/>
  <c r="C80" i="1"/>
  <c r="D80" i="1" s="1"/>
  <c r="C79" i="1"/>
  <c r="D79" i="1" s="1"/>
  <c r="B78" i="1"/>
  <c r="B81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8" i="1"/>
  <c r="D68" i="1" s="1"/>
  <c r="C67" i="1"/>
  <c r="D67" i="1" s="1"/>
  <c r="C66" i="1"/>
  <c r="D66" i="1" s="1"/>
  <c r="C64" i="1"/>
  <c r="D64" i="1" s="1"/>
  <c r="C63" i="1"/>
  <c r="D63" i="1" s="1"/>
  <c r="C62" i="1"/>
  <c r="D62" i="1" s="1"/>
  <c r="C61" i="1"/>
  <c r="B57" i="1"/>
  <c r="B58" i="1" s="1"/>
  <c r="D56" i="1"/>
  <c r="C55" i="1"/>
  <c r="D55" i="1" s="1"/>
  <c r="C54" i="1"/>
  <c r="D54" i="1" s="1"/>
  <c r="C53" i="1"/>
  <c r="C50" i="1"/>
  <c r="C49" i="1"/>
  <c r="B48" i="1"/>
  <c r="D48" i="1" s="1"/>
  <c r="B47" i="1"/>
  <c r="D47" i="1" s="1"/>
  <c r="B46" i="1"/>
  <c r="D46" i="1" s="1"/>
  <c r="B45" i="1"/>
  <c r="D45" i="1" s="1"/>
  <c r="D44" i="1"/>
  <c r="B43" i="1"/>
  <c r="D43" i="1" s="1"/>
  <c r="B42" i="1"/>
  <c r="D42" i="1" s="1"/>
  <c r="B41" i="1"/>
  <c r="B39" i="1"/>
  <c r="D39" i="1" s="1"/>
  <c r="B38" i="1"/>
  <c r="D38" i="1" s="1"/>
  <c r="D37" i="1"/>
  <c r="B33" i="1"/>
  <c r="D33" i="1" s="1"/>
  <c r="B32" i="1"/>
  <c r="D32" i="1" s="1"/>
  <c r="B31" i="1"/>
  <c r="D31" i="1" s="1"/>
  <c r="C30" i="1"/>
  <c r="B30" i="1"/>
  <c r="B29" i="1"/>
  <c r="D29" i="1" s="1"/>
  <c r="B28" i="1"/>
  <c r="D28" i="1" s="1"/>
  <c r="B27" i="1"/>
  <c r="D27" i="1" s="1"/>
  <c r="B26" i="1"/>
  <c r="D26" i="1" s="1"/>
  <c r="D25" i="1"/>
  <c r="B24" i="1"/>
  <c r="D24" i="1" s="1"/>
  <c r="B23" i="1"/>
  <c r="D23" i="1" s="1"/>
  <c r="C22" i="1"/>
  <c r="B22" i="1"/>
  <c r="C21" i="1"/>
  <c r="D21" i="1" s="1"/>
  <c r="C20" i="1"/>
  <c r="D20" i="1" s="1"/>
  <c r="C19" i="1"/>
  <c r="B19" i="1"/>
  <c r="D19" i="1" s="1"/>
  <c r="C18" i="1"/>
  <c r="B18" i="1"/>
  <c r="B17" i="1"/>
  <c r="D17" i="1" s="1"/>
  <c r="B16" i="1"/>
  <c r="D16" i="1" s="1"/>
  <c r="B15" i="1"/>
  <c r="D15" i="1" s="1"/>
  <c r="D14" i="1"/>
  <c r="C13" i="1"/>
  <c r="D13" i="1" s="1"/>
  <c r="B13" i="1"/>
  <c r="B12" i="1"/>
  <c r="D12" i="1" s="1"/>
  <c r="B11" i="1"/>
  <c r="D11" i="1" s="1"/>
  <c r="B10" i="1"/>
  <c r="D10" i="1" s="1"/>
  <c r="B9" i="1"/>
  <c r="D9" i="1" s="1"/>
  <c r="A6" i="1"/>
  <c r="A5" i="1"/>
  <c r="A4" i="1"/>
  <c r="A3" i="1"/>
  <c r="A2" i="1"/>
  <c r="A1" i="1"/>
  <c r="D22" i="1" l="1"/>
  <c r="D30" i="1"/>
  <c r="C57" i="1"/>
  <c r="B96" i="1"/>
  <c r="C88" i="1"/>
  <c r="D86" i="1"/>
  <c r="D88" i="1" s="1"/>
  <c r="B50" i="1"/>
  <c r="C78" i="1"/>
  <c r="C94" i="1"/>
  <c r="C96" i="1" s="1"/>
  <c r="D18" i="1"/>
  <c r="C51" i="1"/>
  <c r="B125" i="1"/>
  <c r="B126" i="1" s="1"/>
  <c r="D34" i="1"/>
  <c r="B107" i="1"/>
  <c r="D90" i="1"/>
  <c r="D91" i="1" s="1"/>
  <c r="D96" i="1" s="1"/>
  <c r="B59" i="1"/>
  <c r="C58" i="1"/>
  <c r="D58" i="1" s="1"/>
  <c r="B34" i="1"/>
  <c r="D92" i="1"/>
  <c r="D94" i="1" s="1"/>
  <c r="D41" i="1"/>
  <c r="D50" i="1" s="1"/>
  <c r="D53" i="1"/>
  <c r="D57" i="1" s="1"/>
  <c r="C34" i="1"/>
  <c r="B49" i="1"/>
  <c r="D98" i="1"/>
  <c r="D107" i="1" s="1"/>
  <c r="D61" i="1"/>
  <c r="D78" i="1" s="1"/>
  <c r="D81" i="1" s="1"/>
  <c r="D121" i="1"/>
  <c r="D125" i="1" s="1"/>
  <c r="C59" i="1" l="1"/>
  <c r="B51" i="1"/>
  <c r="D49" i="1"/>
  <c r="D51" i="1" s="1"/>
  <c r="D59" i="1"/>
  <c r="B82" i="1"/>
  <c r="B108" i="1" s="1"/>
  <c r="C35" i="1"/>
  <c r="D35" i="1" s="1"/>
  <c r="D82" i="1" l="1"/>
  <c r="D108" i="1" s="1"/>
  <c r="C82" i="1"/>
  <c r="C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Fowler, Sherry L</author>
  </authors>
  <commentList>
    <comment ref="B13" authorId="0" shapeId="0" xr:uid="{87CB211E-E6F2-43FF-B510-A6C967AF5E9C}">
      <text>
        <r>
          <rPr>
            <b/>
            <sz val="9"/>
            <color indexed="81"/>
            <rFont val="Tahoma"/>
            <family val="2"/>
          </rPr>
          <t>Fowler, Sherry L:</t>
        </r>
        <r>
          <rPr>
            <sz val="9"/>
            <color indexed="81"/>
            <rFont val="Tahoma"/>
            <family val="2"/>
          </rPr>
          <t xml:space="preserve">
less class 2, san felipe, folsom d&amp;r, friant dam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Altman, Masako N</author>
    <author>SFowler</author>
    <author>Fowler, Sherry L</author>
    <author>Maureen Sullivan</author>
    <author>Asad, Muhammad</author>
    <author>maltman</author>
  </authors>
  <commentList>
    <comment ref="B28" authorId="0" shapeId="0" xr:uid="{FB2656F7-1832-40D6-9EF7-41C876B01DE0}">
      <text>
        <r>
          <rPr>
            <b/>
            <sz val="9"/>
            <color indexed="81"/>
            <rFont val="Tahoma"/>
            <family val="2"/>
          </rPr>
          <t>Altman, Masako 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" authorId="0" shapeId="0" xr:uid="{6D080630-EBB4-4337-B251-50F937945D64}">
      <text>
        <r>
          <rPr>
            <b/>
            <sz val="9"/>
            <color indexed="81"/>
            <rFont val="Tahoma"/>
            <family val="2"/>
          </rPr>
          <t>Altman, Masako N:</t>
        </r>
        <r>
          <rPr>
            <sz val="9"/>
            <color indexed="81"/>
            <rFont val="Tahoma"/>
            <family val="2"/>
          </rPr>
          <t xml:space="preserve">
83.6% of costs is in construction in abeyance</t>
        </r>
      </text>
    </comment>
    <comment ref="A73" authorId="1" shapeId="0" xr:uid="{384698C5-44BA-4BEA-821B-B96B98741577}">
      <text>
        <r>
          <rPr>
            <b/>
            <sz val="9"/>
            <color indexed="81"/>
            <rFont val="Tahoma"/>
            <family val="2"/>
          </rPr>
          <t>SFowler:</t>
        </r>
        <r>
          <rPr>
            <sz val="9"/>
            <color indexed="81"/>
            <rFont val="Tahoma"/>
            <family val="2"/>
          </rPr>
          <t xml:space="preserve">
Table 6 Toyon Pipeline - Shasta Division</t>
        </r>
      </text>
    </comment>
    <comment ref="C79" authorId="2" shapeId="0" xr:uid="{C4A4BFF3-EC96-4CE8-A2ED-E2083C1A515D}">
      <text>
        <r>
          <rPr>
            <b/>
            <sz val="9"/>
            <color indexed="81"/>
            <rFont val="Tahoma"/>
            <family val="2"/>
          </rPr>
          <t>Fowler, Sherry L:</t>
        </r>
        <r>
          <rPr>
            <sz val="9"/>
            <color indexed="81"/>
            <rFont val="Tahoma"/>
            <family val="2"/>
          </rPr>
          <t xml:space="preserve">
M&amp;I Sch A-11
PUE to WAPA</t>
        </r>
      </text>
    </comment>
    <comment ref="C80" authorId="2" shapeId="0" xr:uid="{9FD9AE12-5984-4933-B05C-F453F05CB051}">
      <text>
        <r>
          <rPr>
            <b/>
            <sz val="9"/>
            <color indexed="81"/>
            <rFont val="Tahoma"/>
            <family val="2"/>
          </rPr>
          <t>Fowler, Sherry L:</t>
        </r>
        <r>
          <rPr>
            <sz val="9"/>
            <color indexed="81"/>
            <rFont val="Tahoma"/>
            <family val="2"/>
          </rPr>
          <t xml:space="preserve">
M&amp;I Sch A-11
PUE to WAPA</t>
        </r>
      </text>
    </comment>
    <comment ref="C81" authorId="1" shapeId="0" xr:uid="{79661B18-7C43-4471-B97C-9B86493894F8}">
      <text>
        <r>
          <rPr>
            <b/>
            <sz val="9"/>
            <color indexed="81"/>
            <rFont val="Tahoma"/>
            <family val="2"/>
          </rPr>
          <t>SFowler:</t>
        </r>
        <r>
          <rPr>
            <sz val="9"/>
            <color indexed="81"/>
            <rFont val="Tahoma"/>
            <family val="2"/>
          </rPr>
          <t xml:space="preserve">
manually changed formula to zero. Change formula back next year.</t>
        </r>
      </text>
    </comment>
    <comment ref="B101" authorId="3" shapeId="0" xr:uid="{A402A83A-C1D0-4659-888B-629AB62CD2DF}">
      <text>
        <r>
          <rPr>
            <b/>
            <sz val="10"/>
            <color indexed="81"/>
            <rFont val="Arial"/>
            <family val="2"/>
          </rPr>
          <t>sfowler:</t>
        </r>
        <r>
          <rPr>
            <sz val="10"/>
            <color indexed="81"/>
            <rFont val="Arial"/>
            <family val="2"/>
          </rPr>
          <t xml:space="preserve">
Other Expenses less Suisun Marsh Protection,Hazardous Material Management Program, and Secutiry cost</t>
        </r>
      </text>
    </comment>
    <comment ref="B104" authorId="4" shapeId="0" xr:uid="{A566A31A-1976-4279-8F0B-0AAB09DD5E19}">
      <text>
        <r>
          <rPr>
            <b/>
            <sz val="9"/>
            <color indexed="81"/>
            <rFont val="Tahoma"/>
            <family val="2"/>
          </rPr>
          <t>Asad, Muhammad:</t>
        </r>
        <r>
          <rPr>
            <sz val="9"/>
            <color indexed="81"/>
            <rFont val="Tahoma"/>
            <family val="2"/>
          </rPr>
          <t xml:space="preserve">
was storage</t>
        </r>
      </text>
    </comment>
    <comment ref="B120" authorId="5" shapeId="0" xr:uid="{0A7FB8F0-5476-4588-BF01-D4EA5E37A3D1}">
      <text>
        <r>
          <rPr>
            <b/>
            <sz val="16"/>
            <color indexed="81"/>
            <rFont val="Tahoma"/>
            <family val="2"/>
          </rPr>
          <t>maltman:</t>
        </r>
        <r>
          <rPr>
            <sz val="16"/>
            <color indexed="81"/>
            <rFont val="Tahoma"/>
            <family val="2"/>
          </rPr>
          <t xml:space="preserve">
Page 6 (WM) and 7 (Gen  Exp) of 11</t>
        </r>
      </text>
    </comment>
    <comment ref="B122" authorId="5" shapeId="0" xr:uid="{F79BD0E5-1A13-43F2-B4A1-A0338FDDB550}">
      <text>
        <r>
          <rPr>
            <b/>
            <sz val="8"/>
            <color indexed="81"/>
            <rFont val="Tahoma"/>
            <family val="2"/>
          </rPr>
          <t>maltman: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$ for Red Bluff PP is removed as this is funded by CVPIA per Craig Stroh.</t>
        </r>
      </text>
    </comment>
    <comment ref="B125" authorId="5" shapeId="0" xr:uid="{580D2A68-6DEC-43CE-83C2-F724F4BBECCB}">
      <text>
        <r>
          <rPr>
            <b/>
            <sz val="16"/>
            <color indexed="81"/>
            <rFont val="Tahoma"/>
            <family val="2"/>
          </rPr>
          <t>maltman:</t>
        </r>
        <r>
          <rPr>
            <sz val="16"/>
            <color indexed="81"/>
            <rFont val="Tahoma"/>
            <family val="2"/>
          </rPr>
          <t xml:space="preserve">
See Table 6, page 11 of 11</t>
        </r>
      </text>
    </comment>
  </commentList>
</comments>
</file>

<file path=xl/sharedStrings.xml><?xml version="1.0" encoding="utf-8"?>
<sst xmlns="http://schemas.openxmlformats.org/spreadsheetml/2006/main" count="169" uniqueCount="134">
  <si>
    <t/>
  </si>
  <si>
    <t>Estimated O&amp;M &amp;
Corps Expense (B)</t>
  </si>
  <si>
    <t xml:space="preserve">Storage </t>
  </si>
  <si>
    <t xml:space="preserve">American River </t>
  </si>
  <si>
    <t>Black Butte Reservoir</t>
  </si>
  <si>
    <t>Clair A. Hill Whiskeytown Dam</t>
  </si>
  <si>
    <t>Clear Creek Tunnel</t>
  </si>
  <si>
    <t>Columbia-Mowry System</t>
  </si>
  <si>
    <t>Coleman National Fish Hatchery</t>
  </si>
  <si>
    <t>Delta Cross Channel</t>
  </si>
  <si>
    <t>Folsom D&amp;R</t>
  </si>
  <si>
    <t>Folsom Pipeline</t>
  </si>
  <si>
    <t>Folsom PP</t>
  </si>
  <si>
    <t>Friant D&amp;R</t>
  </si>
  <si>
    <t>Gianelli, WR PGP</t>
  </si>
  <si>
    <t>Regeneration Credit</t>
  </si>
  <si>
    <t>New Melones D&amp;R</t>
  </si>
  <si>
    <t>New Melones Long Term Operating Plan</t>
  </si>
  <si>
    <t>Nimbus D&amp;R</t>
  </si>
  <si>
    <t>Red Bluff Diversion Dam</t>
  </si>
  <si>
    <t>San Joaquin River</t>
  </si>
  <si>
    <t>Sacramento River</t>
  </si>
  <si>
    <t>Security Costs</t>
  </si>
  <si>
    <t>San Luis Unit - Other Routine O&amp;M Costs - Joint.</t>
  </si>
  <si>
    <t>Shasta Dam and Reservoir</t>
  </si>
  <si>
    <t>Spring Creek Debris Dam</t>
  </si>
  <si>
    <t>Trinity Dam and Clair Engle Lake</t>
  </si>
  <si>
    <t>Water Forum - American River Division</t>
  </si>
  <si>
    <t>Total Storage including PUE Offset</t>
  </si>
  <si>
    <t>Storage PUE Credit</t>
  </si>
  <si>
    <t>Conveyance</t>
  </si>
  <si>
    <t>Delta Barriers - Unfunded</t>
  </si>
  <si>
    <t>DMC Regulatory Actions</t>
  </si>
  <si>
    <t>Hydrologic Operating Modeling - Delta Division</t>
  </si>
  <si>
    <t>DMC Subsidence Study</t>
  </si>
  <si>
    <t>Friant-Kern Canal</t>
  </si>
  <si>
    <t>Arroyo Pasajero</t>
  </si>
  <si>
    <t>Los Banos Creek Detention Dam - Oper. Joint</t>
  </si>
  <si>
    <t>Tehama-Colusa Canal</t>
  </si>
  <si>
    <t>San Luis Canal - Federal Only</t>
  </si>
  <si>
    <t>Drainage Projects</t>
  </si>
  <si>
    <t>Folsom-South Canal (Water Ratesetting)</t>
  </si>
  <si>
    <t>Total Conveyance</t>
  </si>
  <si>
    <t>Less Direct Billed</t>
  </si>
  <si>
    <t xml:space="preserve">Net Conveyance </t>
  </si>
  <si>
    <t xml:space="preserve">Conveyance Pumping </t>
  </si>
  <si>
    <t>Dos Amigos Pumping Plant</t>
  </si>
  <si>
    <t>O'Neill Pump Gen Plant - Federal</t>
  </si>
  <si>
    <t>Jones Pumping Plant</t>
  </si>
  <si>
    <t>Jones Switchyard</t>
  </si>
  <si>
    <t>Total Conv. Pumping (Direct Billed)</t>
  </si>
  <si>
    <t>Net Conveyance Pumping</t>
  </si>
  <si>
    <t>Direct Pumping</t>
  </si>
  <si>
    <t>Colusa County WD</t>
  </si>
  <si>
    <t>Contra Costa PP (Contra Costa WD)</t>
  </si>
  <si>
    <t>Kanawha WD</t>
  </si>
  <si>
    <t>Pleasant Valley PP (City of Coalinga)</t>
  </si>
  <si>
    <t>San Benito County WD</t>
  </si>
  <si>
    <t>Pacheco PP</t>
  </si>
  <si>
    <t>San Luis WD Relifts</t>
  </si>
  <si>
    <t>Santa Clara Valley WD</t>
  </si>
  <si>
    <t>Coyote PP</t>
  </si>
  <si>
    <t>Shasta PP (City of Shasta Lake)</t>
  </si>
  <si>
    <t>State-Delta PP (Cross Valley Canal)</t>
  </si>
  <si>
    <t>Westlands WD Relifts</t>
  </si>
  <si>
    <t>Wintu PP (Bella Vista WD)</t>
  </si>
  <si>
    <t>Dos Amigos PP (Cross Valley Canal)</t>
  </si>
  <si>
    <t>Total Direct Pumping</t>
  </si>
  <si>
    <t>Direct Pumping to WAPA (Specific Users)</t>
  </si>
  <si>
    <t>Direct Pumping Credit/to WAPA</t>
  </si>
  <si>
    <t>Direct Pumping in Ratesetting</t>
  </si>
  <si>
    <t xml:space="preserve">Sub Total </t>
  </si>
  <si>
    <t>Non-Recurring O&amp;M</t>
  </si>
  <si>
    <t>Storage</t>
  </si>
  <si>
    <t>Gianelli Pump/Gen Plant - San Felipe Unit</t>
  </si>
  <si>
    <t>Gianelli Pump/Gen Plant - All Other Contractors</t>
  </si>
  <si>
    <t>All Other Storage</t>
  </si>
  <si>
    <t>Total Non-Recurring Storage</t>
  </si>
  <si>
    <t>Conveyance Pumping - Dos Amigos</t>
  </si>
  <si>
    <t>Total Non-Recurring O&amp;M:</t>
  </si>
  <si>
    <t>Water Marketing Expense</t>
  </si>
  <si>
    <t>Suisun Marsh Protection</t>
  </si>
  <si>
    <t>Water Contract Administration</t>
  </si>
  <si>
    <t>Water &amp; Power Systems Control</t>
  </si>
  <si>
    <t xml:space="preserve">Other Expenses </t>
  </si>
  <si>
    <t>Hazardous Materials Management Program</t>
  </si>
  <si>
    <t>General Expense</t>
  </si>
  <si>
    <t>Water Wheeling</t>
  </si>
  <si>
    <t>Non-Permanent Contractor Revenue</t>
  </si>
  <si>
    <t>Total Water Marketing</t>
  </si>
  <si>
    <t>Grand Total</t>
  </si>
  <si>
    <t>FOOTNOTES (continued)</t>
  </si>
  <si>
    <t>RECONCILIATION:</t>
  </si>
  <si>
    <t>MP-3400</t>
  </si>
  <si>
    <t>Ratesetting</t>
  </si>
  <si>
    <t>Data</t>
  </si>
  <si>
    <t>Total **</t>
  </si>
  <si>
    <t>(Table 6)</t>
  </si>
  <si>
    <t>N/A</t>
  </si>
  <si>
    <t>Footnotes:</t>
  </si>
  <si>
    <t>Ratios</t>
  </si>
  <si>
    <t>Total</t>
  </si>
  <si>
    <t>Total San Felipe</t>
  </si>
  <si>
    <t>All Other Contractors</t>
  </si>
  <si>
    <t xml:space="preserve">Total Storage </t>
  </si>
  <si>
    <t>Projected 2023 Storage Deliveries</t>
  </si>
  <si>
    <t>Allocated Gianelli, WR Pump Generator Costs - Routine</t>
  </si>
  <si>
    <t>*</t>
  </si>
  <si>
    <t>Allocated Storage O&amp;M Costs</t>
  </si>
  <si>
    <t>Allocated Storage O&amp;M Costs - Non-Recurring O&amp;M</t>
  </si>
  <si>
    <t>Allocated Gianelli, WR Pump Generator Costs-  XM</t>
  </si>
  <si>
    <t>Cost per Acre-foot  (to Schedule A-8)</t>
  </si>
  <si>
    <t>1/Suballocation of San Felipe Unit Direct Pumping Costs:</t>
  </si>
  <si>
    <t>M&amp;I 2023 Sch A-9 F.Z25.xlsm</t>
  </si>
  <si>
    <t>09/20/2022</t>
  </si>
  <si>
    <t>CENTRAL VALLEY PROJECT</t>
  </si>
  <si>
    <t>SCHEDULE OF ESTIMATED M&amp;I OPERATION &amp; MAINTENANCE COSTS</t>
  </si>
  <si>
    <t>BY FACILITY AND/OR COMPONENT</t>
  </si>
  <si>
    <t>2023 M&amp;I WATER RATES</t>
  </si>
  <si>
    <t>2/Storage Costs are broken down between San Felipe Unit Contractors and all others as follows:</t>
  </si>
  <si>
    <t>3/Project Use Energy payment is being remitted to Western Area Power Authority for storage and direct pumping based on the deliveries of a select few contractors. The rates for the select few contractors are reduced as a credit in the O&amp;M rates. All contractors will ultimately pay for the storage and direct pumping service but as an offset to the amount paid by the select few. Refer to schedule A-11 for calculation details.</t>
  </si>
  <si>
    <t>4/Non-Recurring O&amp;M costs are recovered under the new approved negotiation directive.</t>
  </si>
  <si>
    <t>*San Felipe Unit contractors' share of the William R. Gianelli PG PUE has been included in the direct pumping section (see Schedule A-11, page 2)</t>
  </si>
  <si>
    <t>San Felipe Unit Storage</t>
  </si>
  <si>
    <t>All Other Contractors Storage</t>
  </si>
  <si>
    <t xml:space="preserve">Project Use Costs </t>
  </si>
  <si>
    <t>Gianelli (includes PUE)</t>
  </si>
  <si>
    <t>Information</t>
  </si>
  <si>
    <t>Service Area</t>
  </si>
  <si>
    <t>Projected FY 2023 Deliveries '&lt;Sch A-12&gt;</t>
  </si>
  <si>
    <t>Direct Pumping Allocation (Sch A-11)   - William R. Gianelli Pump-Generator Plant PUE</t>
  </si>
  <si>
    <t>Facility/Contractor (A)
Ref</t>
  </si>
  <si>
    <r>
      <t xml:space="preserve">Estimated Project
Use Energy Cost (C)
</t>
    </r>
    <r>
      <rPr>
        <b/>
        <sz val="14"/>
        <color rgb="FF000000"/>
        <rFont val="Segoe UI"/>
        <family val="2"/>
      </rPr>
      <t>&lt;A-11&gt;</t>
    </r>
  </si>
  <si>
    <r>
      <t xml:space="preserve">Total Estimated
Costs (D)
</t>
    </r>
    <r>
      <rPr>
        <b/>
        <sz val="14"/>
        <color rgb="FF000000"/>
        <rFont val="Segoe UI"/>
        <family val="2"/>
      </rPr>
      <t>(B+C)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</si>
</sst>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;;;"/>
    <numFmt numFmtId="167" formatCode="#,##0.000000_);\(#,##0.000000\)"/>
    <numFmt numFmtId="168" formatCode="0.000000_)"/>
    <numFmt numFmtId="169" formatCode="&quot;$&quot;#,##0.00"/>
  </numFmts>
  <fonts count="27">
    <font>
      <sz val="12"/>
      <name val="SWISS"/>
    </font>
    <font>
      <sz val="12"/>
      <name val="SWISS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sz val="14"/>
      <name val="Arial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sz val="12"/>
      <color indexed="8"/>
      <name val="Segoe UI"/>
      <family val="2"/>
    </font>
    <font>
      <sz val="12"/>
      <name val="Segoe UI"/>
      <family val="2"/>
    </font>
    <font>
      <b/>
      <sz val="12"/>
      <color indexed="8"/>
      <name val="Segoe UI"/>
      <family val="2"/>
    </font>
    <font>
      <b/>
      <sz val="14"/>
      <color rgb="FF000000"/>
      <name val="Segoe UI"/>
      <family val="2"/>
    </font>
    <font>
      <b/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39" fontId="6" fillId="0" borderId="0"/>
    <xf numFmtId="44" fontId="7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39" fontId="3" fillId="0" borderId="0" xfId="0" applyNumberFormat="1" applyFont="1" applyAlignment="1" applyProtection="1">
      <alignment wrapText="1"/>
      <protection locked="0"/>
    </xf>
    <xf numFmtId="42" fontId="3" fillId="0" borderId="0" xfId="0" applyNumberFormat="1" applyFont="1" applyProtection="1">
      <protection locked="0"/>
    </xf>
    <xf numFmtId="42" fontId="3" fillId="0" borderId="0" xfId="0" applyNumberFormat="1" applyFont="1"/>
    <xf numFmtId="37" fontId="3" fillId="0" borderId="0" xfId="0" applyNumberFormat="1" applyFont="1" applyProtection="1">
      <protection locked="0"/>
    </xf>
    <xf numFmtId="37" fontId="3" fillId="0" borderId="0" xfId="0" applyNumberFormat="1" applyFont="1" applyAlignment="1" applyProtection="1">
      <alignment wrapText="1"/>
      <protection locked="0"/>
    </xf>
    <xf numFmtId="37" fontId="3" fillId="0" borderId="0" xfId="0" applyNumberFormat="1" applyFont="1" applyAlignment="1" applyProtection="1">
      <alignment horizontal="right"/>
      <protection locked="0"/>
    </xf>
    <xf numFmtId="37" fontId="3" fillId="0" borderId="0" xfId="0" applyNumberFormat="1" applyFont="1"/>
    <xf numFmtId="0" fontId="4" fillId="0" borderId="0" xfId="0" applyFont="1" applyAlignment="1">
      <alignment wrapText="1"/>
    </xf>
    <xf numFmtId="0" fontId="3" fillId="0" borderId="3" xfId="0" applyFont="1" applyBorder="1"/>
    <xf numFmtId="40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7" fontId="3" fillId="0" borderId="3" xfId="0" applyNumberFormat="1" applyFont="1" applyBorder="1"/>
    <xf numFmtId="0" fontId="3" fillId="0" borderId="0" xfId="0" applyFont="1" applyAlignment="1" applyProtection="1">
      <alignment wrapText="1"/>
      <protection locked="0"/>
    </xf>
    <xf numFmtId="164" fontId="3" fillId="0" borderId="0" xfId="1" applyNumberFormat="1" applyFont="1" applyFill="1" applyProtection="1"/>
    <xf numFmtId="39" fontId="5" fillId="0" borderId="0" xfId="0" applyNumberFormat="1" applyFont="1" applyAlignment="1" applyProtection="1">
      <alignment wrapText="1"/>
      <protection locked="0"/>
    </xf>
    <xf numFmtId="5" fontId="3" fillId="0" borderId="0" xfId="0" applyNumberFormat="1" applyFont="1" applyProtection="1">
      <protection locked="0"/>
    </xf>
    <xf numFmtId="0" fontId="4" fillId="0" borderId="6" xfId="0" applyFont="1" applyBorder="1" applyAlignment="1">
      <alignment horizontal="left" wrapText="1"/>
    </xf>
    <xf numFmtId="0" fontId="3" fillId="0" borderId="7" xfId="0" applyFont="1" applyBorder="1"/>
    <xf numFmtId="165" fontId="3" fillId="0" borderId="0" xfId="0" applyNumberFormat="1" applyFont="1" applyProtection="1">
      <protection locked="0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37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39" fontId="4" fillId="0" borderId="0" xfId="0" applyNumberFormat="1" applyFont="1" applyAlignment="1" applyProtection="1">
      <alignment horizontal="center"/>
      <protection locked="0"/>
    </xf>
    <xf numFmtId="37" fontId="4" fillId="0" borderId="0" xfId="0" quotePrefix="1" applyNumberFormat="1" applyFont="1" applyAlignment="1" applyProtection="1">
      <alignment horizontal="center"/>
      <protection locked="0"/>
    </xf>
    <xf numFmtId="37" fontId="3" fillId="0" borderId="0" xfId="0" applyNumberFormat="1" applyFont="1" applyAlignment="1" applyProtection="1">
      <alignment horizontal="center"/>
      <protection locked="0"/>
    </xf>
    <xf numFmtId="5" fontId="3" fillId="0" borderId="0" xfId="0" applyNumberFormat="1" applyFont="1"/>
    <xf numFmtId="164" fontId="3" fillId="0" borderId="0" xfId="1" applyNumberFormat="1" applyFont="1" applyFill="1" applyBorder="1" applyProtection="1">
      <protection locked="0"/>
    </xf>
    <xf numFmtId="37" fontId="3" fillId="0" borderId="0" xfId="0" applyNumberFormat="1" applyFont="1" applyAlignment="1">
      <alignment horizontal="center"/>
    </xf>
    <xf numFmtId="5" fontId="3" fillId="0" borderId="2" xfId="0" applyNumberFormat="1" applyFont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37" fontId="3" fillId="0" borderId="11" xfId="0" applyNumberFormat="1" applyFont="1" applyBorder="1" applyProtection="1">
      <protection locked="0"/>
    </xf>
    <xf numFmtId="166" fontId="3" fillId="0" borderId="0" xfId="0" applyNumberFormat="1" applyFont="1" applyProtection="1">
      <protection locked="0"/>
    </xf>
    <xf numFmtId="0" fontId="8" fillId="0" borderId="0" xfId="0" applyFont="1"/>
    <xf numFmtId="43" fontId="9" fillId="0" borderId="0" xfId="1" applyFont="1" applyFill="1" applyProtection="1"/>
    <xf numFmtId="0" fontId="19" fillId="0" borderId="0" xfId="0" applyFont="1"/>
    <xf numFmtId="0" fontId="4" fillId="0" borderId="0" xfId="0" applyFont="1"/>
    <xf numFmtId="39" fontId="4" fillId="0" borderId="0" xfId="0" applyNumberFormat="1" applyFont="1" applyProtection="1">
      <protection locked="0"/>
    </xf>
    <xf numFmtId="37" fontId="4" fillId="0" borderId="0" xfId="0" applyNumberFormat="1" applyFont="1" applyAlignment="1" applyProtection="1">
      <alignment horizontal="center" vertical="center"/>
      <protection locked="0"/>
    </xf>
    <xf numFmtId="167" fontId="3" fillId="0" borderId="0" xfId="0" applyNumberFormat="1" applyFont="1" applyProtection="1">
      <protection locked="0"/>
    </xf>
    <xf numFmtId="167" fontId="4" fillId="0" borderId="13" xfId="0" applyNumberFormat="1" applyFont="1" applyBorder="1" applyProtection="1">
      <protection locked="0"/>
    </xf>
    <xf numFmtId="42" fontId="4" fillId="0" borderId="13" xfId="0" applyNumberFormat="1" applyFont="1" applyBorder="1" applyProtection="1">
      <protection locked="0"/>
    </xf>
    <xf numFmtId="165" fontId="3" fillId="0" borderId="0" xfId="0" applyNumberFormat="1" applyFont="1"/>
    <xf numFmtId="37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37" fontId="3" fillId="0" borderId="0" xfId="0" applyNumberFormat="1" applyFont="1" applyAlignment="1">
      <alignment horizontal="centerContinuous"/>
    </xf>
    <xf numFmtId="169" fontId="4" fillId="0" borderId="14" xfId="1" applyNumberFormat="1" applyFont="1" applyFill="1" applyBorder="1" applyProtection="1">
      <protection locked="0"/>
    </xf>
    <xf numFmtId="0" fontId="6" fillId="0" borderId="0" xfId="0" applyFont="1"/>
    <xf numFmtId="44" fontId="6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wrapText="1"/>
    </xf>
    <xf numFmtId="14" fontId="19" fillId="0" borderId="0" xfId="0" applyNumberFormat="1" applyFont="1" applyAlignment="1">
      <alignment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39" fontId="3" fillId="0" borderId="0" xfId="0" quotePrefix="1" applyNumberFormat="1" applyFont="1" applyAlignment="1" applyProtection="1">
      <alignment horizontal="center" wrapText="1"/>
      <protection locked="0"/>
    </xf>
    <xf numFmtId="0" fontId="3" fillId="0" borderId="0" xfId="0" quotePrefix="1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7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37" fontId="4" fillId="0" borderId="13" xfId="0" applyNumberFormat="1" applyFont="1" applyBorder="1" applyAlignment="1" applyProtection="1">
      <alignment wrapText="1"/>
      <protection locked="0"/>
    </xf>
    <xf numFmtId="37" fontId="4" fillId="0" borderId="0" xfId="0" applyNumberFormat="1" applyFont="1" applyAlignment="1" applyProtection="1">
      <alignment wrapText="1"/>
      <protection locked="0"/>
    </xf>
    <xf numFmtId="168" fontId="4" fillId="0" borderId="0" xfId="0" applyNumberFormat="1" applyFont="1" applyAlignment="1" applyProtection="1">
      <alignment wrapText="1"/>
      <protection locked="0"/>
    </xf>
    <xf numFmtId="37" fontId="3" fillId="0" borderId="0" xfId="0" applyNumberFormat="1" applyFont="1" applyAlignment="1" applyProtection="1">
      <alignment horizontal="center" wrapText="1"/>
      <protection locked="0"/>
    </xf>
    <xf numFmtId="42" fontId="3" fillId="0" borderId="0" xfId="0" applyNumberFormat="1" applyFont="1" applyAlignment="1" applyProtection="1">
      <alignment wrapText="1"/>
      <protection locked="0"/>
    </xf>
    <xf numFmtId="42" fontId="4" fillId="0" borderId="13" xfId="0" applyNumberFormat="1" applyFont="1" applyBorder="1" applyAlignment="1" applyProtection="1">
      <alignment wrapText="1"/>
      <protection locked="0"/>
    </xf>
    <xf numFmtId="169" fontId="4" fillId="0" borderId="14" xfId="1" applyNumberFormat="1" applyFont="1" applyFill="1" applyBorder="1" applyAlignment="1" applyProtection="1">
      <alignment wrapText="1"/>
      <protection locked="0"/>
    </xf>
    <xf numFmtId="40" fontId="6" fillId="0" borderId="0" xfId="0" applyNumberFormat="1" applyFont="1" applyAlignment="1">
      <alignment wrapText="1"/>
    </xf>
    <xf numFmtId="3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 applyProtection="1">
      <alignment wrapText="1"/>
      <protection locked="0"/>
    </xf>
    <xf numFmtId="42" fontId="3" fillId="0" borderId="0" xfId="0" applyNumberFormat="1" applyFont="1" applyAlignment="1">
      <alignment wrapText="1"/>
    </xf>
    <xf numFmtId="167" fontId="3" fillId="0" borderId="0" xfId="0" applyNumberFormat="1" applyFont="1" applyAlignment="1" applyProtection="1">
      <alignment wrapText="1"/>
      <protection locked="0"/>
    </xf>
    <xf numFmtId="5" fontId="3" fillId="0" borderId="0" xfId="0" applyNumberFormat="1" applyFont="1" applyAlignment="1" applyProtection="1">
      <alignment wrapText="1"/>
      <protection locked="0"/>
    </xf>
    <xf numFmtId="169" fontId="3" fillId="0" borderId="0" xfId="0" applyNumberFormat="1" applyFont="1" applyAlignment="1">
      <alignment wrapText="1"/>
    </xf>
    <xf numFmtId="37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/>
    <xf numFmtId="14" fontId="20" fillId="0" borderId="0" xfId="0" applyNumberFormat="1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Continuous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39" fontId="22" fillId="0" borderId="0" xfId="0" applyNumberFormat="1" applyFont="1" applyAlignment="1" applyProtection="1">
      <alignment wrapText="1"/>
      <protection locked="0"/>
    </xf>
    <xf numFmtId="37" fontId="22" fillId="0" borderId="0" xfId="0" applyNumberFormat="1" applyFont="1" applyAlignment="1" applyProtection="1">
      <alignment wrapText="1"/>
      <protection locked="0"/>
    </xf>
    <xf numFmtId="40" fontId="22" fillId="0" borderId="0" xfId="0" applyNumberFormat="1" applyFont="1" applyAlignment="1" applyProtection="1">
      <alignment wrapText="1"/>
      <protection locked="0"/>
    </xf>
    <xf numFmtId="37" fontId="23" fillId="0" borderId="0" xfId="3" applyNumberFormat="1" applyFont="1" applyAlignment="1">
      <alignment wrapText="1"/>
    </xf>
    <xf numFmtId="39" fontId="24" fillId="0" borderId="0" xfId="0" applyNumberFormat="1" applyFont="1" applyAlignment="1" applyProtection="1">
      <alignment wrapText="1"/>
      <protection locked="0"/>
    </xf>
    <xf numFmtId="0" fontId="24" fillId="0" borderId="0" xfId="0" applyFont="1" applyAlignment="1">
      <alignment wrapText="1"/>
    </xf>
    <xf numFmtId="40" fontId="22" fillId="0" borderId="0" xfId="0" applyNumberFormat="1" applyFont="1" applyAlignment="1">
      <alignment wrapText="1"/>
    </xf>
    <xf numFmtId="39" fontId="22" fillId="0" borderId="0" xfId="0" applyNumberFormat="1" applyFont="1" applyAlignment="1" applyProtection="1">
      <alignment horizontal="left" wrapText="1"/>
      <protection locked="0"/>
    </xf>
    <xf numFmtId="0" fontId="22" fillId="0" borderId="0" xfId="0" applyFont="1" applyAlignment="1">
      <alignment wrapText="1"/>
    </xf>
    <xf numFmtId="0" fontId="22" fillId="0" borderId="0" xfId="0" applyFont="1" applyAlignment="1" applyProtection="1">
      <alignment wrapText="1"/>
      <protection locked="0"/>
    </xf>
    <xf numFmtId="7" fontId="22" fillId="0" borderId="0" xfId="0" applyNumberFormat="1" applyFont="1" applyAlignment="1" applyProtection="1">
      <alignment wrapText="1"/>
      <protection locked="0"/>
    </xf>
    <xf numFmtId="40" fontId="22" fillId="0" borderId="0" xfId="0" applyNumberFormat="1" applyFont="1" applyAlignment="1">
      <alignment horizontal="left" wrapText="1"/>
    </xf>
    <xf numFmtId="0" fontId="20" fillId="0" borderId="1" xfId="0" applyFont="1" applyBorder="1" applyAlignment="1">
      <alignment horizontal="left" wrapText="1"/>
    </xf>
    <xf numFmtId="37" fontId="21" fillId="0" borderId="1" xfId="0" applyNumberFormat="1" applyFont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39" fontId="26" fillId="0" borderId="0" xfId="0" applyNumberFormat="1" applyFont="1" applyAlignment="1" applyProtection="1">
      <alignment wrapText="1"/>
      <protection locked="0"/>
    </xf>
    <xf numFmtId="40" fontId="24" fillId="0" borderId="0" xfId="0" applyNumberFormat="1" applyFont="1" applyAlignment="1">
      <alignment wrapText="1"/>
    </xf>
    <xf numFmtId="0" fontId="24" fillId="0" borderId="0" xfId="0" applyFont="1" applyAlignment="1" applyProtection="1">
      <alignment wrapText="1"/>
      <protection locked="0"/>
    </xf>
    <xf numFmtId="164" fontId="4" fillId="0" borderId="0" xfId="1" applyNumberFormat="1" applyFont="1" applyFill="1" applyProtection="1"/>
    <xf numFmtId="42" fontId="22" fillId="0" borderId="0" xfId="0" applyNumberFormat="1" applyFont="1" applyAlignment="1" applyProtection="1">
      <alignment wrapText="1"/>
      <protection locked="0"/>
    </xf>
    <xf numFmtId="42" fontId="22" fillId="0" borderId="0" xfId="0" applyNumberFormat="1" applyFont="1" applyAlignment="1">
      <alignment wrapText="1"/>
    </xf>
    <xf numFmtId="42" fontId="22" fillId="0" borderId="2" xfId="0" applyNumberFormat="1" applyFont="1" applyBorder="1" applyAlignment="1" applyProtection="1">
      <alignment wrapText="1"/>
      <protection locked="0"/>
    </xf>
    <xf numFmtId="42" fontId="22" fillId="0" borderId="0" xfId="2" applyNumberFormat="1" applyFont="1" applyFill="1" applyAlignment="1" applyProtection="1">
      <alignment wrapText="1"/>
    </xf>
    <xf numFmtId="42" fontId="22" fillId="0" borderId="4" xfId="0" applyNumberFormat="1" applyFont="1" applyBorder="1" applyAlignment="1" applyProtection="1">
      <alignment wrapText="1"/>
      <protection locked="0"/>
    </xf>
    <xf numFmtId="42" fontId="22" fillId="0" borderId="4" xfId="2" applyNumberFormat="1" applyFont="1" applyFill="1" applyBorder="1" applyAlignment="1" applyProtection="1">
      <alignment wrapText="1"/>
    </xf>
    <xf numFmtId="42" fontId="22" fillId="0" borderId="4" xfId="0" applyNumberFormat="1" applyFont="1" applyBorder="1" applyAlignment="1">
      <alignment wrapText="1"/>
    </xf>
    <xf numFmtId="42" fontId="22" fillId="0" borderId="2" xfId="2" applyNumberFormat="1" applyFont="1" applyFill="1" applyBorder="1" applyAlignment="1" applyProtection="1">
      <alignment wrapText="1"/>
      <protection locked="0"/>
    </xf>
    <xf numFmtId="42" fontId="22" fillId="0" borderId="0" xfId="4" applyNumberFormat="1" applyFont="1" applyFill="1" applyAlignment="1" applyProtection="1">
      <alignment wrapText="1"/>
      <protection locked="0"/>
    </xf>
    <xf numFmtId="42" fontId="23" fillId="0" borderId="0" xfId="0" applyNumberFormat="1" applyFont="1" applyAlignment="1">
      <alignment wrapText="1"/>
    </xf>
    <xf numFmtId="42" fontId="24" fillId="0" borderId="5" xfId="0" applyNumberFormat="1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Currency 2" xfId="4" xr:uid="{7B167672-01DA-4CE4-BB5F-6E77BA8F5957}"/>
    <cellStyle name="Normal" xfId="0" builtinId="0"/>
    <cellStyle name="Normal 2" xfId="3" xr:uid="{7F601DB9-F4F2-41FC-A3FC-814EC083C94B}"/>
  </cellStyles>
  <dxfs count="15">
    <dxf>
      <font>
        <strike val="0"/>
        <outline val="0"/>
        <shadow val="0"/>
        <vertAlign val="baseline"/>
        <name val="Segoe UI"/>
        <family val="2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2" formatCode="_(&quot;$&quot;* #,##0_);_(&quot;$&quot;* \(#,##0\);_(&quot;$&quot;* &quot;-&quot;_);_(@_)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2" formatCode="_(&quot;$&quot;* #,##0_);_(&quot;$&quot;* \(#,##0\);_(&quot;$&quot;* &quot;-&quot;_);_(@_)"/>
      <alignment vertical="bottom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family val="2"/>
        <scheme val="none"/>
      </font>
      <alignment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strike val="0"/>
        <outline val="0"/>
        <shadow val="0"/>
        <vertAlign val="baseline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5" formatCode="#,##0_);\(#,##0\)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7" formatCode="#,##0.00_);\(#,##0.00\)"/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Plant)\ALLOC21_FinalCostAlloc_Ratesetting%20(2023%20RATES)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508/4.%20M&amp;I%202023%20Sch%20A/M&amp;I%202023%20Sch%20A-9%20F.Z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P2017\BDO\CWF\Cost%20Allocation\Calcs\40-Year%20Opt%20In-Ou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22/FY2022_OM_FINAL%20(excl.%20RAX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r2mprfs002\WaterRates\370\_ECONOMICS\CVP%20Cost%20Allocation%20(Annual)\WATER%20DELIVERIES\WTDL19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Plant)\Water%20Suballocation\CVP%20Final%20Cost%20Alloc_Water%20Supply%20Suballoc%20Update_FY-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P%20Master%20She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ltman\Downloads\FY2020_O&amp;M_DRAF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O&amp;M)\ALLOC21_FinalCostAlloc_Ratesetting%20(2023%20RATES)_FINAL%20(for%20O&amp;M%20Alloc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70\_ECONOMICS\CVP%20Cost%20Allocation%20(Annual)\__PLANT-IN-SERVICE\ALLOC18%2009-18%20XO&amp;M%20ADJ%20for%20rates%20(2020%20RATES)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P1)"/>
      <sheetName val="B (P1)"/>
      <sheetName val="C (P1)"/>
      <sheetName val="D (P1)"/>
      <sheetName val="E (P1)"/>
      <sheetName val="F (P1)"/>
      <sheetName val="G (P1)"/>
      <sheetName val="H (P1)"/>
      <sheetName val="I (P1)"/>
      <sheetName val="J (P1)"/>
      <sheetName val="K (P1)"/>
      <sheetName val="L (P1)"/>
      <sheetName val="M (P1)"/>
      <sheetName val="N (P1)"/>
      <sheetName val="O (P1)"/>
      <sheetName val="P (P1)"/>
      <sheetName val="Q (P1)"/>
      <sheetName val="R (P1)"/>
      <sheetName val="S (P1)"/>
      <sheetName val="T (P1)"/>
      <sheetName val="U (P1)"/>
      <sheetName val="V (P1)"/>
      <sheetName val="W (P1)"/>
      <sheetName val="X (P1)"/>
      <sheetName val="Y (P1)"/>
      <sheetName val="Period 1 Merge (CAS)"/>
      <sheetName val="Period 1 Merge (Final)"/>
      <sheetName val="  "/>
      <sheetName val="A (P2)"/>
      <sheetName val="B (P2)"/>
      <sheetName val="C (P2)"/>
      <sheetName val="D (P2)"/>
      <sheetName val="E (P2)"/>
      <sheetName val="F (P2)"/>
      <sheetName val="G (P2)"/>
      <sheetName val="H (P2)"/>
      <sheetName val="I (P2)"/>
      <sheetName val="J (P2)"/>
      <sheetName val="K (P2)"/>
      <sheetName val="L (P2)"/>
      <sheetName val="M (P2)"/>
      <sheetName val="N (P2)"/>
      <sheetName val="O (P2)"/>
      <sheetName val="P (P2)"/>
      <sheetName val="Q (P2)"/>
      <sheetName val="R (P2)"/>
      <sheetName val="S (P2)"/>
      <sheetName val="T (P2)"/>
      <sheetName val="U (P2)"/>
      <sheetName val="V (P2)"/>
      <sheetName val="W (P2)"/>
      <sheetName val="X (P2)"/>
      <sheetName val="Y (P2)"/>
      <sheetName val="P2 FACTORS"/>
      <sheetName val="Direct Assign"/>
      <sheetName val="CAS Summary Tables"/>
      <sheetName val="   "/>
      <sheetName val="A (P3)"/>
      <sheetName val="B (P3)"/>
      <sheetName val="C (P3)"/>
      <sheetName val="D (P3)"/>
      <sheetName val="E (P3)"/>
      <sheetName val="F (P3)"/>
      <sheetName val="G (P3)"/>
      <sheetName val="H (P3)"/>
      <sheetName val="I (P3)"/>
      <sheetName val="J (P3)"/>
      <sheetName val="K (P3)"/>
      <sheetName val="L (P3)"/>
      <sheetName val="M (P3)"/>
      <sheetName val="N (P3)"/>
      <sheetName val="O (P3)"/>
      <sheetName val="P (P3)"/>
      <sheetName val="Q (P3)"/>
      <sheetName val="R (P3)"/>
      <sheetName val="S (P3)"/>
      <sheetName val="T (P3)"/>
      <sheetName val="U (P3)"/>
      <sheetName val="V (P3)"/>
      <sheetName val="W (P3)"/>
      <sheetName val="X (P3)"/>
      <sheetName val="Y (P3)"/>
      <sheetName val="    "/>
      <sheetName val="S (FINAL)"/>
      <sheetName val="V (FINAL)"/>
      <sheetName val="W (FINAL)"/>
      <sheetName val="X (FINAL)"/>
      <sheetName val="     "/>
      <sheetName val="R Percentages"/>
      <sheetName val="WS Suballoc"/>
      <sheetName val="P Suballoc"/>
    </sheetNames>
    <sheetDataSet>
      <sheetData sheetId="0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E31">
            <v>0</v>
          </cell>
        </row>
      </sheetData>
      <sheetData sheetId="19">
        <row r="1010">
          <cell r="M1010">
            <v>0</v>
          </cell>
        </row>
      </sheetData>
      <sheetData sheetId="20">
        <row r="1010">
          <cell r="M1010">
            <v>52381551.920000002</v>
          </cell>
        </row>
      </sheetData>
      <sheetData sheetId="21">
        <row r="19">
          <cell r="J19">
            <v>5134416.38</v>
          </cell>
        </row>
      </sheetData>
      <sheetData sheetId="22">
        <row r="21">
          <cell r="J21">
            <v>5134416.38</v>
          </cell>
        </row>
      </sheetData>
      <sheetData sheetId="23">
        <row r="19">
          <cell r="G19">
            <v>3656219.25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1">
          <cell r="E31">
            <v>0</v>
          </cell>
        </row>
      </sheetData>
      <sheetData sheetId="47">
        <row r="1010">
          <cell r="M1010">
            <v>0</v>
          </cell>
        </row>
      </sheetData>
      <sheetData sheetId="48">
        <row r="1010">
          <cell r="M1010">
            <v>52381551.920000002</v>
          </cell>
        </row>
      </sheetData>
      <sheetData sheetId="49">
        <row r="19">
          <cell r="J19">
            <v>7823342.3600000003</v>
          </cell>
        </row>
      </sheetData>
      <sheetData sheetId="50">
        <row r="21">
          <cell r="J21">
            <v>7823342.3600000003</v>
          </cell>
        </row>
      </sheetData>
      <sheetData sheetId="51">
        <row r="19">
          <cell r="G19">
            <v>4716337.8199999994</v>
          </cell>
        </row>
      </sheetData>
      <sheetData sheetId="52"/>
      <sheetData sheetId="53"/>
      <sheetData sheetId="54"/>
      <sheetData sheetId="55"/>
      <sheetData sheetId="56"/>
      <sheetData sheetId="57">
        <row r="99">
          <cell r="B99">
            <v>44741.49624108796</v>
          </cell>
        </row>
      </sheetData>
      <sheetData sheetId="58"/>
      <sheetData sheetId="59">
        <row r="14">
          <cell r="I14" t="str">
            <v>Plant</v>
          </cell>
        </row>
      </sheetData>
      <sheetData sheetId="60"/>
      <sheetData sheetId="61"/>
      <sheetData sheetId="62"/>
      <sheetData sheetId="63">
        <row r="15">
          <cell r="I15" t="str">
            <v>In Service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5">
          <cell r="E15" t="str">
            <v>Total</v>
          </cell>
        </row>
      </sheetData>
      <sheetData sheetId="73">
        <row r="14">
          <cell r="L14" t="str">
            <v>Wildlife Refuges</v>
          </cell>
        </row>
      </sheetData>
      <sheetData sheetId="74"/>
      <sheetData sheetId="75">
        <row r="13">
          <cell r="AI13" t="str">
            <v>Nonreimbursable</v>
          </cell>
        </row>
      </sheetData>
      <sheetData sheetId="76">
        <row r="1039">
          <cell r="N1039">
            <v>0</v>
          </cell>
        </row>
      </sheetData>
      <sheetData sheetId="77">
        <row r="1039">
          <cell r="N1039">
            <v>0</v>
          </cell>
        </row>
      </sheetData>
      <sheetData sheetId="78">
        <row r="16">
          <cell r="A16" t="str">
            <v>Municipal and Industrial</v>
          </cell>
        </row>
      </sheetData>
      <sheetData sheetId="79">
        <row r="21">
          <cell r="J21">
            <v>0</v>
          </cell>
        </row>
      </sheetData>
      <sheetData sheetId="80">
        <row r="19">
          <cell r="G19">
            <v>-2706.02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nual Input"/>
      <sheetName val="MACRO_INPUT"/>
      <sheetName val="XOM PUE"/>
      <sheetName val="OUTPUT"/>
      <sheetName val="Footnotes"/>
      <sheetName val="Table 6"/>
      <sheetName val="Table 6 revised"/>
      <sheetName val="Table 6 Recon to Ratesetting"/>
      <sheetName val="XO&amp;M"/>
      <sheetName val="COE"/>
    </sheetNames>
    <sheetDataSet>
      <sheetData sheetId="0">
        <row r="1">
          <cell r="A1" t="str">
            <v>M&amp;I 2023 Sch A-9 F.Z25.xlsm</v>
          </cell>
        </row>
        <row r="2">
          <cell r="A2" t="str">
            <v>09/20/2022</v>
          </cell>
        </row>
        <row r="3">
          <cell r="A3" t="str">
            <v>CENTRAL VALLEY PROJECT</v>
          </cell>
        </row>
        <row r="4">
          <cell r="A4" t="str">
            <v>SCHEDULE OF ESTIMATED M&amp;I OPERATION &amp; MAINTENANCE COSTS</v>
          </cell>
        </row>
        <row r="5">
          <cell r="A5" t="str">
            <v>BY FACILITY AND/OR COMPONENT</v>
          </cell>
        </row>
        <row r="6">
          <cell r="A6" t="str">
            <v>2023 M&amp;I WATER RATES</v>
          </cell>
        </row>
      </sheetData>
      <sheetData sheetId="1" refreshError="1"/>
      <sheetData sheetId="2" refreshError="1"/>
      <sheetData sheetId="3">
        <row r="9">
          <cell r="J9">
            <v>20856.468400000002</v>
          </cell>
        </row>
        <row r="10">
          <cell r="J10">
            <v>186281.56436222501</v>
          </cell>
        </row>
        <row r="11">
          <cell r="J11">
            <v>7159.0110220318002</v>
          </cell>
        </row>
        <row r="12">
          <cell r="J12">
            <v>591959.09120000002</v>
          </cell>
        </row>
        <row r="13">
          <cell r="J13">
            <v>0</v>
          </cell>
        </row>
        <row r="14">
          <cell r="J14">
            <v>508767.79882958502</v>
          </cell>
        </row>
        <row r="15">
          <cell r="J15">
            <v>-448894.27342239697</v>
          </cell>
        </row>
        <row r="21">
          <cell r="J21">
            <v>84495.8738888433</v>
          </cell>
        </row>
        <row r="22">
          <cell r="J22">
            <v>309115.065187803</v>
          </cell>
        </row>
        <row r="23">
          <cell r="J23">
            <v>-59869.230698242398</v>
          </cell>
        </row>
        <row r="24">
          <cell r="J24">
            <v>1881124.02114828</v>
          </cell>
        </row>
        <row r="33">
          <cell r="J33">
            <v>999853.68070000003</v>
          </cell>
        </row>
        <row r="34">
          <cell r="J34">
            <v>3586.7539375345</v>
          </cell>
        </row>
        <row r="37">
          <cell r="J37">
            <v>97.151367276499997</v>
          </cell>
        </row>
        <row r="43">
          <cell r="J43">
            <v>21761.1803497412</v>
          </cell>
        </row>
        <row r="46">
          <cell r="J46">
            <v>30742.381518485199</v>
          </cell>
        </row>
        <row r="51">
          <cell r="J51">
            <v>3574622.2923603095</v>
          </cell>
        </row>
        <row r="58">
          <cell r="J58">
            <v>182106.983740044</v>
          </cell>
        </row>
        <row r="59">
          <cell r="J59">
            <v>974.33971443619998</v>
          </cell>
        </row>
        <row r="60">
          <cell r="J60">
            <v>1970.8850687465001</v>
          </cell>
        </row>
        <row r="61">
          <cell r="J61">
            <v>146556.66091280899</v>
          </cell>
        </row>
        <row r="62">
          <cell r="J62">
            <v>2766.9805999999999</v>
          </cell>
        </row>
        <row r="63">
          <cell r="J63">
            <v>334375.8500360357</v>
          </cell>
        </row>
      </sheetData>
      <sheetData sheetId="4">
        <row r="15">
          <cell r="R15">
            <v>0</v>
          </cell>
        </row>
        <row r="19">
          <cell r="R19">
            <v>0</v>
          </cell>
        </row>
        <row r="31">
          <cell r="O31">
            <v>0</v>
          </cell>
        </row>
      </sheetData>
      <sheetData sheetId="5"/>
      <sheetData sheetId="6">
        <row r="21">
          <cell r="G21">
            <v>10811.34</v>
          </cell>
          <cell r="I21">
            <v>135915.22</v>
          </cell>
        </row>
        <row r="22">
          <cell r="G22">
            <v>168862.64</v>
          </cell>
          <cell r="I22">
            <v>2122863.3199999998</v>
          </cell>
          <cell r="K22">
            <v>80128.615461370297</v>
          </cell>
        </row>
      </sheetData>
      <sheetData sheetId="7">
        <row r="21">
          <cell r="G21">
            <v>16473</v>
          </cell>
        </row>
        <row r="22">
          <cell r="G22">
            <v>31200</v>
          </cell>
        </row>
        <row r="23">
          <cell r="G23">
            <v>7588</v>
          </cell>
        </row>
        <row r="24">
          <cell r="G24">
            <v>37267</v>
          </cell>
        </row>
        <row r="26">
          <cell r="G26">
            <v>22212</v>
          </cell>
        </row>
        <row r="27">
          <cell r="G27">
            <v>184193</v>
          </cell>
        </row>
        <row r="28">
          <cell r="G28">
            <v>2995</v>
          </cell>
        </row>
        <row r="29">
          <cell r="G29">
            <v>98720</v>
          </cell>
        </row>
        <row r="30">
          <cell r="G30">
            <v>297658</v>
          </cell>
        </row>
        <row r="31">
          <cell r="G31">
            <v>9344</v>
          </cell>
        </row>
        <row r="32">
          <cell r="G32">
            <v>24221</v>
          </cell>
        </row>
        <row r="35">
          <cell r="G35">
            <v>10365</v>
          </cell>
        </row>
        <row r="36">
          <cell r="G36">
            <v>11463</v>
          </cell>
        </row>
        <row r="40">
          <cell r="G40">
            <v>2882938</v>
          </cell>
        </row>
        <row r="49">
          <cell r="G49">
            <v>21852</v>
          </cell>
        </row>
        <row r="51">
          <cell r="G51">
            <v>4493</v>
          </cell>
        </row>
        <row r="53">
          <cell r="G53">
            <v>124412</v>
          </cell>
        </row>
        <row r="105">
          <cell r="G105">
            <v>0</v>
          </cell>
        </row>
        <row r="108">
          <cell r="G108">
            <v>4725</v>
          </cell>
        </row>
        <row r="110">
          <cell r="G110">
            <v>600000</v>
          </cell>
        </row>
        <row r="111">
          <cell r="G111">
            <v>643</v>
          </cell>
        </row>
        <row r="115">
          <cell r="G115">
            <v>108</v>
          </cell>
        </row>
        <row r="116">
          <cell r="G116">
            <v>6</v>
          </cell>
        </row>
        <row r="117">
          <cell r="G11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1148</v>
          </cell>
        </row>
        <row r="197">
          <cell r="G197">
            <v>982152</v>
          </cell>
        </row>
        <row r="201">
          <cell r="G201">
            <v>185100</v>
          </cell>
        </row>
        <row r="228">
          <cell r="G228">
            <v>2864688</v>
          </cell>
        </row>
        <row r="324">
          <cell r="G324">
            <v>71880</v>
          </cell>
        </row>
        <row r="328">
          <cell r="G328">
            <v>386774</v>
          </cell>
        </row>
        <row r="356">
          <cell r="G356">
            <v>53256</v>
          </cell>
        </row>
        <row r="394">
          <cell r="G394">
            <v>414638</v>
          </cell>
        </row>
        <row r="395">
          <cell r="G395">
            <v>163360</v>
          </cell>
        </row>
        <row r="402">
          <cell r="G402">
            <v>2019851</v>
          </cell>
        </row>
        <row r="443">
          <cell r="G443">
            <v>61464</v>
          </cell>
        </row>
      </sheetData>
      <sheetData sheetId="8">
        <row r="47">
          <cell r="G47">
            <v>347720</v>
          </cell>
        </row>
      </sheetData>
      <sheetData sheetId="9">
        <row r="21">
          <cell r="C21">
            <v>-202322.81000000003</v>
          </cell>
        </row>
      </sheetData>
      <sheetData sheetId="10">
        <row r="8">
          <cell r="E8">
            <v>0</v>
          </cell>
        </row>
      </sheetData>
      <sheetData sheetId="11">
        <row r="13">
          <cell r="F13">
            <v>114717.95333333332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plus"/>
      <sheetName val="NoCWF"/>
      <sheetName val="Group"/>
      <sheetName val="Contracts"/>
      <sheetName val="Sheet1"/>
      <sheetName val="40yr sequences"/>
      <sheetName val="Plan"/>
      <sheetName val="Wet Sequence"/>
      <sheetName val="20s Sequence"/>
      <sheetName val="90s Sequence"/>
      <sheetName val="MinLoop Sequence"/>
    </sheetNames>
    <sheetDataSet>
      <sheetData sheetId="0"/>
      <sheetData sheetId="1"/>
      <sheetData sheetId="2">
        <row r="12">
          <cell r="H12" t="str">
            <v>cfs_taf</v>
          </cell>
        </row>
        <row r="13">
          <cell r="J13">
            <v>1921</v>
          </cell>
        </row>
        <row r="14">
          <cell r="J14">
            <v>1921</v>
          </cell>
        </row>
        <row r="15">
          <cell r="J15">
            <v>1921</v>
          </cell>
        </row>
        <row r="16">
          <cell r="J16">
            <v>1921</v>
          </cell>
        </row>
        <row r="17">
          <cell r="J17">
            <v>1921</v>
          </cell>
        </row>
        <row r="18">
          <cell r="J18">
            <v>1922</v>
          </cell>
        </row>
        <row r="19">
          <cell r="J19">
            <v>1922</v>
          </cell>
        </row>
        <row r="20">
          <cell r="J20">
            <v>1922</v>
          </cell>
        </row>
        <row r="21">
          <cell r="J21">
            <v>1922</v>
          </cell>
        </row>
        <row r="22">
          <cell r="J22">
            <v>1922</v>
          </cell>
        </row>
        <row r="23">
          <cell r="J23">
            <v>1922</v>
          </cell>
        </row>
        <row r="24">
          <cell r="J24">
            <v>1922</v>
          </cell>
        </row>
        <row r="25">
          <cell r="J25">
            <v>1922</v>
          </cell>
        </row>
        <row r="26">
          <cell r="J26">
            <v>1922</v>
          </cell>
        </row>
        <row r="27">
          <cell r="J27">
            <v>1922</v>
          </cell>
        </row>
        <row r="28">
          <cell r="J28">
            <v>1922</v>
          </cell>
        </row>
        <row r="29">
          <cell r="J29">
            <v>1922</v>
          </cell>
        </row>
        <row r="30">
          <cell r="J30">
            <v>1923</v>
          </cell>
        </row>
        <row r="31">
          <cell r="J31">
            <v>1923</v>
          </cell>
        </row>
        <row r="32">
          <cell r="J32">
            <v>1923</v>
          </cell>
        </row>
        <row r="33">
          <cell r="J33">
            <v>1923</v>
          </cell>
        </row>
        <row r="34">
          <cell r="J34">
            <v>1923</v>
          </cell>
        </row>
        <row r="35">
          <cell r="J35">
            <v>1923</v>
          </cell>
        </row>
        <row r="36">
          <cell r="J36">
            <v>1923</v>
          </cell>
        </row>
        <row r="37">
          <cell r="J37">
            <v>1923</v>
          </cell>
        </row>
        <row r="38">
          <cell r="J38">
            <v>1923</v>
          </cell>
        </row>
        <row r="39">
          <cell r="J39">
            <v>1923</v>
          </cell>
        </row>
        <row r="40">
          <cell r="J40">
            <v>1923</v>
          </cell>
        </row>
        <row r="41">
          <cell r="J41">
            <v>1923</v>
          </cell>
        </row>
        <row r="42">
          <cell r="J42">
            <v>1924</v>
          </cell>
        </row>
        <row r="43">
          <cell r="J43">
            <v>1924</v>
          </cell>
        </row>
        <row r="44">
          <cell r="J44">
            <v>1924</v>
          </cell>
        </row>
        <row r="45">
          <cell r="J45">
            <v>1924</v>
          </cell>
        </row>
        <row r="46">
          <cell r="J46">
            <v>1924</v>
          </cell>
        </row>
        <row r="47">
          <cell r="J47">
            <v>1924</v>
          </cell>
        </row>
        <row r="48">
          <cell r="J48">
            <v>1924</v>
          </cell>
        </row>
        <row r="49">
          <cell r="J49">
            <v>1924</v>
          </cell>
        </row>
        <row r="50">
          <cell r="J50">
            <v>1924</v>
          </cell>
        </row>
        <row r="51">
          <cell r="J51">
            <v>1924</v>
          </cell>
        </row>
        <row r="52">
          <cell r="J52">
            <v>1924</v>
          </cell>
        </row>
        <row r="53">
          <cell r="J53">
            <v>1924</v>
          </cell>
        </row>
        <row r="54">
          <cell r="J54">
            <v>1925</v>
          </cell>
        </row>
        <row r="55">
          <cell r="J55">
            <v>1925</v>
          </cell>
        </row>
        <row r="56">
          <cell r="J56">
            <v>1925</v>
          </cell>
        </row>
        <row r="57">
          <cell r="J57">
            <v>1925</v>
          </cell>
        </row>
        <row r="58">
          <cell r="J58">
            <v>1925</v>
          </cell>
        </row>
        <row r="59">
          <cell r="J59">
            <v>1925</v>
          </cell>
        </row>
        <row r="60">
          <cell r="J60">
            <v>1925</v>
          </cell>
        </row>
        <row r="61">
          <cell r="J61">
            <v>1925</v>
          </cell>
        </row>
        <row r="62">
          <cell r="J62">
            <v>1925</v>
          </cell>
        </row>
        <row r="63">
          <cell r="J63">
            <v>1925</v>
          </cell>
        </row>
        <row r="64">
          <cell r="J64">
            <v>1925</v>
          </cell>
        </row>
        <row r="65">
          <cell r="J65">
            <v>1925</v>
          </cell>
        </row>
        <row r="66">
          <cell r="J66">
            <v>1926</v>
          </cell>
        </row>
        <row r="67">
          <cell r="J67">
            <v>1926</v>
          </cell>
        </row>
        <row r="68">
          <cell r="J68">
            <v>1926</v>
          </cell>
        </row>
        <row r="69">
          <cell r="J69">
            <v>1926</v>
          </cell>
        </row>
        <row r="70">
          <cell r="J70">
            <v>1926</v>
          </cell>
        </row>
        <row r="71">
          <cell r="J71">
            <v>1926</v>
          </cell>
        </row>
        <row r="72">
          <cell r="J72">
            <v>1926</v>
          </cell>
        </row>
        <row r="73">
          <cell r="J73">
            <v>1926</v>
          </cell>
        </row>
        <row r="74">
          <cell r="J74">
            <v>1926</v>
          </cell>
        </row>
        <row r="75">
          <cell r="J75">
            <v>1926</v>
          </cell>
        </row>
        <row r="76">
          <cell r="J76">
            <v>1926</v>
          </cell>
        </row>
        <row r="77">
          <cell r="J77">
            <v>1926</v>
          </cell>
        </row>
        <row r="78">
          <cell r="J78">
            <v>1927</v>
          </cell>
        </row>
        <row r="79">
          <cell r="J79">
            <v>1927</v>
          </cell>
        </row>
        <row r="80">
          <cell r="J80">
            <v>1927</v>
          </cell>
        </row>
        <row r="81">
          <cell r="J81">
            <v>1927</v>
          </cell>
        </row>
        <row r="82">
          <cell r="J82">
            <v>1927</v>
          </cell>
        </row>
        <row r="83">
          <cell r="J83">
            <v>1927</v>
          </cell>
        </row>
        <row r="84">
          <cell r="J84">
            <v>1927</v>
          </cell>
        </row>
        <row r="85">
          <cell r="J85">
            <v>1927</v>
          </cell>
        </row>
        <row r="86">
          <cell r="J86">
            <v>1927</v>
          </cell>
        </row>
        <row r="87">
          <cell r="J87">
            <v>1927</v>
          </cell>
        </row>
        <row r="88">
          <cell r="J88">
            <v>1927</v>
          </cell>
        </row>
        <row r="89">
          <cell r="J89">
            <v>1927</v>
          </cell>
        </row>
        <row r="90">
          <cell r="J90">
            <v>1928</v>
          </cell>
        </row>
        <row r="91">
          <cell r="J91">
            <v>1928</v>
          </cell>
        </row>
        <row r="92">
          <cell r="J92">
            <v>1928</v>
          </cell>
        </row>
        <row r="93">
          <cell r="J93">
            <v>1928</v>
          </cell>
        </row>
        <row r="94">
          <cell r="J94">
            <v>1928</v>
          </cell>
        </row>
        <row r="95">
          <cell r="J95">
            <v>1928</v>
          </cell>
        </row>
        <row r="96">
          <cell r="J96">
            <v>1928</v>
          </cell>
        </row>
        <row r="97">
          <cell r="J97">
            <v>1928</v>
          </cell>
        </row>
        <row r="98">
          <cell r="J98">
            <v>1928</v>
          </cell>
        </row>
        <row r="99">
          <cell r="J99">
            <v>1928</v>
          </cell>
        </row>
        <row r="100">
          <cell r="J100">
            <v>1928</v>
          </cell>
        </row>
        <row r="101">
          <cell r="J101">
            <v>1928</v>
          </cell>
        </row>
        <row r="102">
          <cell r="J102">
            <v>1929</v>
          </cell>
        </row>
        <row r="103">
          <cell r="J103">
            <v>1929</v>
          </cell>
        </row>
        <row r="104">
          <cell r="J104">
            <v>1929</v>
          </cell>
        </row>
        <row r="105">
          <cell r="J105">
            <v>1929</v>
          </cell>
        </row>
        <row r="106">
          <cell r="J106">
            <v>1929</v>
          </cell>
        </row>
        <row r="107">
          <cell r="J107">
            <v>1929</v>
          </cell>
        </row>
        <row r="108">
          <cell r="J108">
            <v>1929</v>
          </cell>
        </row>
        <row r="109">
          <cell r="J109">
            <v>1929</v>
          </cell>
        </row>
        <row r="110">
          <cell r="J110">
            <v>1929</v>
          </cell>
        </row>
        <row r="111">
          <cell r="J111">
            <v>1929</v>
          </cell>
        </row>
        <row r="112">
          <cell r="J112">
            <v>1929</v>
          </cell>
        </row>
        <row r="113">
          <cell r="J113">
            <v>1929</v>
          </cell>
        </row>
        <row r="114">
          <cell r="J114">
            <v>1930</v>
          </cell>
        </row>
        <row r="115">
          <cell r="J115">
            <v>1930</v>
          </cell>
        </row>
        <row r="116">
          <cell r="J116">
            <v>1930</v>
          </cell>
        </row>
        <row r="117">
          <cell r="J117">
            <v>1930</v>
          </cell>
        </row>
        <row r="118">
          <cell r="J118">
            <v>1930</v>
          </cell>
        </row>
        <row r="119">
          <cell r="J119">
            <v>1930</v>
          </cell>
        </row>
        <row r="120">
          <cell r="J120">
            <v>1930</v>
          </cell>
        </row>
        <row r="121">
          <cell r="J121">
            <v>1930</v>
          </cell>
        </row>
        <row r="122">
          <cell r="J122">
            <v>1930</v>
          </cell>
        </row>
        <row r="123">
          <cell r="J123">
            <v>1930</v>
          </cell>
        </row>
        <row r="124">
          <cell r="J124">
            <v>1930</v>
          </cell>
        </row>
        <row r="125">
          <cell r="J125">
            <v>1930</v>
          </cell>
        </row>
        <row r="126">
          <cell r="J126">
            <v>1931</v>
          </cell>
        </row>
        <row r="127">
          <cell r="J127">
            <v>1931</v>
          </cell>
        </row>
        <row r="128">
          <cell r="J128">
            <v>1931</v>
          </cell>
        </row>
        <row r="129">
          <cell r="J129">
            <v>1931</v>
          </cell>
        </row>
        <row r="130">
          <cell r="J130">
            <v>1931</v>
          </cell>
        </row>
        <row r="131">
          <cell r="J131">
            <v>1931</v>
          </cell>
        </row>
        <row r="132">
          <cell r="J132">
            <v>1931</v>
          </cell>
        </row>
        <row r="133">
          <cell r="J133">
            <v>1931</v>
          </cell>
        </row>
        <row r="134">
          <cell r="J134">
            <v>1931</v>
          </cell>
        </row>
        <row r="135">
          <cell r="J135">
            <v>1931</v>
          </cell>
        </row>
        <row r="136">
          <cell r="J136">
            <v>1931</v>
          </cell>
        </row>
        <row r="137">
          <cell r="J137">
            <v>1931</v>
          </cell>
        </row>
        <row r="138">
          <cell r="J138">
            <v>1932</v>
          </cell>
        </row>
        <row r="139">
          <cell r="J139">
            <v>1932</v>
          </cell>
        </row>
        <row r="140">
          <cell r="J140">
            <v>1932</v>
          </cell>
        </row>
        <row r="141">
          <cell r="J141">
            <v>1932</v>
          </cell>
        </row>
        <row r="142">
          <cell r="J142">
            <v>1932</v>
          </cell>
        </row>
        <row r="143">
          <cell r="J143">
            <v>1932</v>
          </cell>
        </row>
        <row r="144">
          <cell r="J144">
            <v>1932</v>
          </cell>
        </row>
        <row r="145">
          <cell r="J145">
            <v>1932</v>
          </cell>
        </row>
        <row r="146">
          <cell r="J146">
            <v>1932</v>
          </cell>
        </row>
        <row r="147">
          <cell r="J147">
            <v>1932</v>
          </cell>
        </row>
        <row r="148">
          <cell r="J148">
            <v>1932</v>
          </cell>
        </row>
        <row r="149">
          <cell r="J149">
            <v>1932</v>
          </cell>
        </row>
        <row r="150">
          <cell r="J150">
            <v>1933</v>
          </cell>
        </row>
        <row r="151">
          <cell r="J151">
            <v>1933</v>
          </cell>
        </row>
        <row r="152">
          <cell r="J152">
            <v>1933</v>
          </cell>
        </row>
        <row r="153">
          <cell r="J153">
            <v>1933</v>
          </cell>
        </row>
        <row r="154">
          <cell r="J154">
            <v>1933</v>
          </cell>
        </row>
        <row r="155">
          <cell r="J155">
            <v>1933</v>
          </cell>
        </row>
        <row r="156">
          <cell r="J156">
            <v>1933</v>
          </cell>
        </row>
        <row r="157">
          <cell r="J157">
            <v>1933</v>
          </cell>
        </row>
        <row r="158">
          <cell r="J158">
            <v>1933</v>
          </cell>
        </row>
        <row r="159">
          <cell r="J159">
            <v>1933</v>
          </cell>
        </row>
        <row r="160">
          <cell r="J160">
            <v>1933</v>
          </cell>
        </row>
        <row r="161">
          <cell r="J161">
            <v>1933</v>
          </cell>
        </row>
        <row r="162">
          <cell r="J162">
            <v>1934</v>
          </cell>
        </row>
        <row r="163">
          <cell r="J163">
            <v>1934</v>
          </cell>
        </row>
        <row r="164">
          <cell r="J164">
            <v>1934</v>
          </cell>
        </row>
        <row r="165">
          <cell r="J165">
            <v>1934</v>
          </cell>
        </row>
        <row r="166">
          <cell r="J166">
            <v>1934</v>
          </cell>
        </row>
        <row r="167">
          <cell r="J167">
            <v>1934</v>
          </cell>
        </row>
        <row r="168">
          <cell r="J168">
            <v>1934</v>
          </cell>
        </row>
        <row r="169">
          <cell r="J169">
            <v>1934</v>
          </cell>
        </row>
        <row r="170">
          <cell r="J170">
            <v>1934</v>
          </cell>
        </row>
        <row r="171">
          <cell r="J171">
            <v>1934</v>
          </cell>
        </row>
        <row r="172">
          <cell r="J172">
            <v>1934</v>
          </cell>
        </row>
        <row r="173">
          <cell r="J173">
            <v>1934</v>
          </cell>
        </row>
        <row r="174">
          <cell r="J174">
            <v>1935</v>
          </cell>
        </row>
        <row r="175">
          <cell r="J175">
            <v>1935</v>
          </cell>
        </row>
        <row r="176">
          <cell r="J176">
            <v>1935</v>
          </cell>
        </row>
        <row r="177">
          <cell r="J177">
            <v>1935</v>
          </cell>
        </row>
        <row r="178">
          <cell r="J178">
            <v>1935</v>
          </cell>
        </row>
        <row r="179">
          <cell r="J179">
            <v>1935</v>
          </cell>
        </row>
        <row r="180">
          <cell r="J180">
            <v>1935</v>
          </cell>
        </row>
        <row r="181">
          <cell r="J181">
            <v>1935</v>
          </cell>
        </row>
        <row r="182">
          <cell r="J182">
            <v>1935</v>
          </cell>
        </row>
        <row r="183">
          <cell r="J183">
            <v>1935</v>
          </cell>
        </row>
        <row r="184">
          <cell r="J184">
            <v>1935</v>
          </cell>
        </row>
        <row r="185">
          <cell r="J185">
            <v>1935</v>
          </cell>
        </row>
        <row r="186">
          <cell r="J186">
            <v>1936</v>
          </cell>
        </row>
        <row r="187">
          <cell r="J187">
            <v>1936</v>
          </cell>
        </row>
        <row r="188">
          <cell r="J188">
            <v>1936</v>
          </cell>
        </row>
        <row r="189">
          <cell r="J189">
            <v>1936</v>
          </cell>
        </row>
        <row r="190">
          <cell r="J190">
            <v>1936</v>
          </cell>
        </row>
        <row r="191">
          <cell r="J191">
            <v>1936</v>
          </cell>
        </row>
        <row r="192">
          <cell r="J192">
            <v>1936</v>
          </cell>
        </row>
        <row r="193">
          <cell r="J193">
            <v>1936</v>
          </cell>
        </row>
        <row r="194">
          <cell r="J194">
            <v>1936</v>
          </cell>
        </row>
        <row r="195">
          <cell r="J195">
            <v>1936</v>
          </cell>
        </row>
        <row r="196">
          <cell r="J196">
            <v>1936</v>
          </cell>
        </row>
        <row r="197">
          <cell r="J197">
            <v>1936</v>
          </cell>
        </row>
        <row r="198">
          <cell r="J198">
            <v>1937</v>
          </cell>
        </row>
        <row r="199">
          <cell r="J199">
            <v>1937</v>
          </cell>
        </row>
        <row r="200">
          <cell r="J200">
            <v>1937</v>
          </cell>
        </row>
        <row r="201">
          <cell r="J201">
            <v>1937</v>
          </cell>
        </row>
        <row r="202">
          <cell r="J202">
            <v>1937</v>
          </cell>
        </row>
        <row r="203">
          <cell r="J203">
            <v>1937</v>
          </cell>
        </row>
        <row r="204">
          <cell r="J204">
            <v>1937</v>
          </cell>
        </row>
        <row r="205">
          <cell r="J205">
            <v>1937</v>
          </cell>
        </row>
        <row r="206">
          <cell r="J206">
            <v>1937</v>
          </cell>
        </row>
        <row r="207">
          <cell r="J207">
            <v>1937</v>
          </cell>
        </row>
        <row r="208">
          <cell r="J208">
            <v>1937</v>
          </cell>
        </row>
        <row r="209">
          <cell r="J209">
            <v>1937</v>
          </cell>
        </row>
        <row r="210">
          <cell r="J210">
            <v>1938</v>
          </cell>
        </row>
        <row r="211">
          <cell r="J211">
            <v>1938</v>
          </cell>
        </row>
        <row r="212">
          <cell r="J212">
            <v>1938</v>
          </cell>
        </row>
        <row r="213">
          <cell r="J213">
            <v>1938</v>
          </cell>
        </row>
        <row r="214">
          <cell r="J214">
            <v>1938</v>
          </cell>
        </row>
        <row r="215">
          <cell r="J215">
            <v>1938</v>
          </cell>
        </row>
        <row r="216">
          <cell r="J216">
            <v>1938</v>
          </cell>
        </row>
        <row r="217">
          <cell r="J217">
            <v>1938</v>
          </cell>
        </row>
        <row r="218">
          <cell r="J218">
            <v>1938</v>
          </cell>
        </row>
        <row r="219">
          <cell r="J219">
            <v>1938</v>
          </cell>
        </row>
        <row r="220">
          <cell r="J220">
            <v>1938</v>
          </cell>
        </row>
        <row r="221">
          <cell r="J221">
            <v>1938</v>
          </cell>
        </row>
        <row r="222">
          <cell r="J222">
            <v>1939</v>
          </cell>
        </row>
        <row r="223">
          <cell r="J223">
            <v>1939</v>
          </cell>
        </row>
        <row r="224">
          <cell r="J224">
            <v>1939</v>
          </cell>
        </row>
        <row r="225">
          <cell r="J225">
            <v>1939</v>
          </cell>
        </row>
        <row r="226">
          <cell r="J226">
            <v>1939</v>
          </cell>
        </row>
        <row r="227">
          <cell r="J227">
            <v>1939</v>
          </cell>
        </row>
        <row r="228">
          <cell r="J228">
            <v>1939</v>
          </cell>
        </row>
        <row r="229">
          <cell r="J229">
            <v>1939</v>
          </cell>
        </row>
        <row r="230">
          <cell r="J230">
            <v>1939</v>
          </cell>
        </row>
        <row r="231">
          <cell r="J231">
            <v>1939</v>
          </cell>
        </row>
        <row r="232">
          <cell r="J232">
            <v>1939</v>
          </cell>
        </row>
        <row r="233">
          <cell r="J233">
            <v>1939</v>
          </cell>
        </row>
        <row r="234">
          <cell r="J234">
            <v>1940</v>
          </cell>
        </row>
        <row r="235">
          <cell r="J235">
            <v>1940</v>
          </cell>
        </row>
        <row r="236">
          <cell r="J236">
            <v>1940</v>
          </cell>
        </row>
        <row r="237">
          <cell r="J237">
            <v>1940</v>
          </cell>
        </row>
        <row r="238">
          <cell r="J238">
            <v>1940</v>
          </cell>
        </row>
        <row r="239">
          <cell r="J239">
            <v>1940</v>
          </cell>
        </row>
        <row r="240">
          <cell r="J240">
            <v>1940</v>
          </cell>
        </row>
        <row r="241">
          <cell r="J241">
            <v>1940</v>
          </cell>
        </row>
        <row r="242">
          <cell r="J242">
            <v>1940</v>
          </cell>
        </row>
        <row r="243">
          <cell r="J243">
            <v>1940</v>
          </cell>
        </row>
        <row r="244">
          <cell r="J244">
            <v>1940</v>
          </cell>
        </row>
        <row r="245">
          <cell r="J245">
            <v>1940</v>
          </cell>
        </row>
        <row r="246">
          <cell r="J246">
            <v>1941</v>
          </cell>
        </row>
        <row r="247">
          <cell r="J247">
            <v>1941</v>
          </cell>
        </row>
        <row r="248">
          <cell r="J248">
            <v>1941</v>
          </cell>
        </row>
        <row r="249">
          <cell r="J249">
            <v>1941</v>
          </cell>
        </row>
        <row r="250">
          <cell r="J250">
            <v>1941</v>
          </cell>
        </row>
        <row r="251">
          <cell r="J251">
            <v>1941</v>
          </cell>
        </row>
        <row r="252">
          <cell r="J252">
            <v>1941</v>
          </cell>
        </row>
        <row r="253">
          <cell r="J253">
            <v>1941</v>
          </cell>
        </row>
        <row r="254">
          <cell r="J254">
            <v>1941</v>
          </cell>
        </row>
        <row r="255">
          <cell r="J255">
            <v>1941</v>
          </cell>
        </row>
        <row r="256">
          <cell r="J256">
            <v>1941</v>
          </cell>
        </row>
        <row r="257">
          <cell r="J257">
            <v>1941</v>
          </cell>
        </row>
        <row r="258">
          <cell r="J258">
            <v>1942</v>
          </cell>
        </row>
        <row r="259">
          <cell r="J259">
            <v>1942</v>
          </cell>
        </row>
        <row r="260">
          <cell r="J260">
            <v>1942</v>
          </cell>
        </row>
        <row r="261">
          <cell r="J261">
            <v>1942</v>
          </cell>
        </row>
        <row r="262">
          <cell r="J262">
            <v>1942</v>
          </cell>
        </row>
        <row r="263">
          <cell r="J263">
            <v>1942</v>
          </cell>
        </row>
        <row r="264">
          <cell r="J264">
            <v>1942</v>
          </cell>
        </row>
        <row r="265">
          <cell r="J265">
            <v>1942</v>
          </cell>
        </row>
        <row r="266">
          <cell r="J266">
            <v>1942</v>
          </cell>
        </row>
        <row r="267">
          <cell r="J267">
            <v>1942</v>
          </cell>
        </row>
        <row r="268">
          <cell r="J268">
            <v>1942</v>
          </cell>
        </row>
        <row r="269">
          <cell r="J269">
            <v>1942</v>
          </cell>
        </row>
        <row r="270">
          <cell r="J270">
            <v>1943</v>
          </cell>
        </row>
        <row r="271">
          <cell r="J271">
            <v>1943</v>
          </cell>
        </row>
        <row r="272">
          <cell r="J272">
            <v>1943</v>
          </cell>
        </row>
        <row r="273">
          <cell r="J273">
            <v>1943</v>
          </cell>
        </row>
        <row r="274">
          <cell r="J274">
            <v>1943</v>
          </cell>
        </row>
        <row r="275">
          <cell r="J275">
            <v>1943</v>
          </cell>
        </row>
        <row r="276">
          <cell r="J276">
            <v>1943</v>
          </cell>
        </row>
        <row r="277">
          <cell r="J277">
            <v>1943</v>
          </cell>
        </row>
        <row r="278">
          <cell r="J278">
            <v>1943</v>
          </cell>
        </row>
        <row r="279">
          <cell r="J279">
            <v>1943</v>
          </cell>
        </row>
        <row r="280">
          <cell r="J280">
            <v>1943</v>
          </cell>
        </row>
        <row r="281">
          <cell r="J281">
            <v>1943</v>
          </cell>
        </row>
        <row r="282">
          <cell r="J282">
            <v>1944</v>
          </cell>
        </row>
        <row r="283">
          <cell r="J283">
            <v>1944</v>
          </cell>
        </row>
        <row r="284">
          <cell r="J284">
            <v>1944</v>
          </cell>
        </row>
        <row r="285">
          <cell r="J285">
            <v>1944</v>
          </cell>
        </row>
        <row r="286">
          <cell r="J286">
            <v>1944</v>
          </cell>
        </row>
        <row r="287">
          <cell r="J287">
            <v>1944</v>
          </cell>
        </row>
        <row r="288">
          <cell r="J288">
            <v>1944</v>
          </cell>
        </row>
        <row r="289">
          <cell r="J289">
            <v>1944</v>
          </cell>
        </row>
        <row r="290">
          <cell r="J290">
            <v>1944</v>
          </cell>
        </row>
        <row r="291">
          <cell r="J291">
            <v>1944</v>
          </cell>
        </row>
        <row r="292">
          <cell r="J292">
            <v>1944</v>
          </cell>
        </row>
        <row r="293">
          <cell r="J293">
            <v>1944</v>
          </cell>
        </row>
        <row r="294">
          <cell r="J294">
            <v>1945</v>
          </cell>
        </row>
        <row r="295">
          <cell r="J295">
            <v>1945</v>
          </cell>
        </row>
        <row r="296">
          <cell r="J296">
            <v>1945</v>
          </cell>
        </row>
        <row r="297">
          <cell r="J297">
            <v>1945</v>
          </cell>
        </row>
        <row r="298">
          <cell r="J298">
            <v>1945</v>
          </cell>
        </row>
        <row r="299">
          <cell r="J299">
            <v>1945</v>
          </cell>
        </row>
        <row r="300">
          <cell r="J300">
            <v>1945</v>
          </cell>
        </row>
        <row r="301">
          <cell r="J301">
            <v>1945</v>
          </cell>
        </row>
        <row r="302">
          <cell r="J302">
            <v>1945</v>
          </cell>
        </row>
        <row r="303">
          <cell r="J303">
            <v>1945</v>
          </cell>
        </row>
        <row r="304">
          <cell r="J304">
            <v>1945</v>
          </cell>
        </row>
        <row r="305">
          <cell r="J305">
            <v>1945</v>
          </cell>
        </row>
        <row r="306">
          <cell r="J306">
            <v>1946</v>
          </cell>
        </row>
        <row r="307">
          <cell r="J307">
            <v>1946</v>
          </cell>
        </row>
        <row r="308">
          <cell r="J308">
            <v>1946</v>
          </cell>
        </row>
        <row r="309">
          <cell r="J309">
            <v>1946</v>
          </cell>
        </row>
        <row r="310">
          <cell r="J310">
            <v>1946</v>
          </cell>
        </row>
        <row r="311">
          <cell r="J311">
            <v>1946</v>
          </cell>
        </row>
        <row r="312">
          <cell r="J312">
            <v>1946</v>
          </cell>
        </row>
        <row r="313">
          <cell r="J313">
            <v>1946</v>
          </cell>
        </row>
        <row r="314">
          <cell r="J314">
            <v>1946</v>
          </cell>
        </row>
        <row r="315">
          <cell r="J315">
            <v>1946</v>
          </cell>
        </row>
        <row r="316">
          <cell r="J316">
            <v>1946</v>
          </cell>
        </row>
        <row r="317">
          <cell r="J317">
            <v>1946</v>
          </cell>
        </row>
        <row r="318">
          <cell r="J318">
            <v>1947</v>
          </cell>
        </row>
        <row r="319">
          <cell r="J319">
            <v>1947</v>
          </cell>
        </row>
        <row r="320">
          <cell r="J320">
            <v>1947</v>
          </cell>
        </row>
        <row r="321">
          <cell r="J321">
            <v>1947</v>
          </cell>
        </row>
        <row r="322">
          <cell r="J322">
            <v>1947</v>
          </cell>
        </row>
        <row r="323">
          <cell r="J323">
            <v>1947</v>
          </cell>
        </row>
        <row r="324">
          <cell r="J324">
            <v>1947</v>
          </cell>
        </row>
        <row r="325">
          <cell r="J325">
            <v>1947</v>
          </cell>
        </row>
        <row r="326">
          <cell r="J326">
            <v>1947</v>
          </cell>
        </row>
        <row r="327">
          <cell r="J327">
            <v>1947</v>
          </cell>
        </row>
        <row r="328">
          <cell r="J328">
            <v>1947</v>
          </cell>
        </row>
        <row r="329">
          <cell r="J329">
            <v>1947</v>
          </cell>
        </row>
        <row r="330">
          <cell r="J330">
            <v>1948</v>
          </cell>
        </row>
        <row r="331">
          <cell r="J331">
            <v>1948</v>
          </cell>
        </row>
        <row r="332">
          <cell r="J332">
            <v>1948</v>
          </cell>
        </row>
        <row r="333">
          <cell r="J333">
            <v>1948</v>
          </cell>
        </row>
        <row r="334">
          <cell r="J334">
            <v>1948</v>
          </cell>
        </row>
        <row r="335">
          <cell r="J335">
            <v>1948</v>
          </cell>
        </row>
        <row r="336">
          <cell r="J336">
            <v>1948</v>
          </cell>
        </row>
        <row r="337">
          <cell r="J337">
            <v>1948</v>
          </cell>
        </row>
        <row r="338">
          <cell r="J338">
            <v>1948</v>
          </cell>
        </row>
        <row r="339">
          <cell r="J339">
            <v>1948</v>
          </cell>
        </row>
        <row r="340">
          <cell r="J340">
            <v>1948</v>
          </cell>
        </row>
        <row r="341">
          <cell r="J341">
            <v>1948</v>
          </cell>
        </row>
        <row r="342">
          <cell r="J342">
            <v>1949</v>
          </cell>
        </row>
        <row r="343">
          <cell r="J343">
            <v>1949</v>
          </cell>
        </row>
        <row r="344">
          <cell r="J344">
            <v>1949</v>
          </cell>
        </row>
        <row r="345">
          <cell r="J345">
            <v>1949</v>
          </cell>
        </row>
        <row r="346">
          <cell r="J346">
            <v>1949</v>
          </cell>
        </row>
        <row r="347">
          <cell r="J347">
            <v>1949</v>
          </cell>
        </row>
        <row r="348">
          <cell r="J348">
            <v>1949</v>
          </cell>
        </row>
        <row r="349">
          <cell r="J349">
            <v>1949</v>
          </cell>
        </row>
        <row r="350">
          <cell r="J350">
            <v>1949</v>
          </cell>
        </row>
        <row r="351">
          <cell r="J351">
            <v>1949</v>
          </cell>
        </row>
        <row r="352">
          <cell r="J352">
            <v>1949</v>
          </cell>
        </row>
        <row r="353">
          <cell r="J353">
            <v>1949</v>
          </cell>
        </row>
        <row r="354">
          <cell r="J354">
            <v>1950</v>
          </cell>
        </row>
        <row r="355">
          <cell r="J355">
            <v>1950</v>
          </cell>
        </row>
        <row r="356">
          <cell r="J356">
            <v>1950</v>
          </cell>
        </row>
        <row r="357">
          <cell r="J357">
            <v>1950</v>
          </cell>
        </row>
        <row r="358">
          <cell r="J358">
            <v>1950</v>
          </cell>
        </row>
        <row r="359">
          <cell r="J359">
            <v>1950</v>
          </cell>
        </row>
        <row r="360">
          <cell r="J360">
            <v>1950</v>
          </cell>
        </row>
        <row r="361">
          <cell r="J361">
            <v>1950</v>
          </cell>
        </row>
        <row r="362">
          <cell r="J362">
            <v>1950</v>
          </cell>
        </row>
        <row r="363">
          <cell r="J363">
            <v>1950</v>
          </cell>
        </row>
        <row r="364">
          <cell r="J364">
            <v>1950</v>
          </cell>
        </row>
        <row r="365">
          <cell r="J365">
            <v>1950</v>
          </cell>
        </row>
        <row r="366">
          <cell r="J366">
            <v>1951</v>
          </cell>
        </row>
        <row r="367">
          <cell r="J367">
            <v>1951</v>
          </cell>
        </row>
        <row r="368">
          <cell r="J368">
            <v>1951</v>
          </cell>
        </row>
        <row r="369">
          <cell r="J369">
            <v>1951</v>
          </cell>
        </row>
        <row r="370">
          <cell r="J370">
            <v>1951</v>
          </cell>
        </row>
        <row r="371">
          <cell r="J371">
            <v>1951</v>
          </cell>
        </row>
        <row r="372">
          <cell r="J372">
            <v>1951</v>
          </cell>
        </row>
        <row r="373">
          <cell r="J373">
            <v>1951</v>
          </cell>
        </row>
        <row r="374">
          <cell r="J374">
            <v>1951</v>
          </cell>
        </row>
        <row r="375">
          <cell r="J375">
            <v>1951</v>
          </cell>
        </row>
        <row r="376">
          <cell r="J376">
            <v>1951</v>
          </cell>
        </row>
        <row r="377">
          <cell r="J377">
            <v>1951</v>
          </cell>
        </row>
        <row r="378">
          <cell r="J378">
            <v>1952</v>
          </cell>
        </row>
        <row r="379">
          <cell r="J379">
            <v>1952</v>
          </cell>
        </row>
        <row r="380">
          <cell r="J380">
            <v>1952</v>
          </cell>
        </row>
        <row r="381">
          <cell r="J381">
            <v>1952</v>
          </cell>
        </row>
        <row r="382">
          <cell r="J382">
            <v>1952</v>
          </cell>
        </row>
        <row r="383">
          <cell r="J383">
            <v>1952</v>
          </cell>
        </row>
        <row r="384">
          <cell r="J384">
            <v>1952</v>
          </cell>
        </row>
        <row r="385">
          <cell r="J385">
            <v>1952</v>
          </cell>
        </row>
        <row r="386">
          <cell r="J386">
            <v>1952</v>
          </cell>
        </row>
        <row r="387">
          <cell r="J387">
            <v>1952</v>
          </cell>
        </row>
        <row r="388">
          <cell r="J388">
            <v>1952</v>
          </cell>
        </row>
        <row r="389">
          <cell r="J389">
            <v>1952</v>
          </cell>
        </row>
        <row r="390">
          <cell r="J390">
            <v>1953</v>
          </cell>
        </row>
        <row r="391">
          <cell r="J391">
            <v>1953</v>
          </cell>
        </row>
        <row r="392">
          <cell r="J392">
            <v>1953</v>
          </cell>
        </row>
        <row r="393">
          <cell r="J393">
            <v>1953</v>
          </cell>
        </row>
        <row r="394">
          <cell r="J394">
            <v>1953</v>
          </cell>
        </row>
        <row r="395">
          <cell r="J395">
            <v>1953</v>
          </cell>
        </row>
        <row r="396">
          <cell r="J396">
            <v>1953</v>
          </cell>
        </row>
        <row r="397">
          <cell r="J397">
            <v>1953</v>
          </cell>
        </row>
        <row r="398">
          <cell r="J398">
            <v>1953</v>
          </cell>
        </row>
        <row r="399">
          <cell r="J399">
            <v>1953</v>
          </cell>
        </row>
        <row r="400">
          <cell r="J400">
            <v>1953</v>
          </cell>
        </row>
        <row r="401">
          <cell r="J401">
            <v>1953</v>
          </cell>
        </row>
        <row r="402">
          <cell r="J402">
            <v>1954</v>
          </cell>
        </row>
        <row r="403">
          <cell r="J403">
            <v>1954</v>
          </cell>
        </row>
        <row r="404">
          <cell r="J404">
            <v>1954</v>
          </cell>
        </row>
        <row r="405">
          <cell r="J405">
            <v>1954</v>
          </cell>
        </row>
        <row r="406">
          <cell r="J406">
            <v>1954</v>
          </cell>
        </row>
        <row r="407">
          <cell r="J407">
            <v>1954</v>
          </cell>
        </row>
        <row r="408">
          <cell r="J408">
            <v>1954</v>
          </cell>
        </row>
        <row r="409">
          <cell r="J409">
            <v>1954</v>
          </cell>
        </row>
        <row r="410">
          <cell r="J410">
            <v>1954</v>
          </cell>
        </row>
        <row r="411">
          <cell r="J411">
            <v>1954</v>
          </cell>
        </row>
        <row r="412">
          <cell r="J412">
            <v>1954</v>
          </cell>
        </row>
        <row r="413">
          <cell r="J413">
            <v>1954</v>
          </cell>
        </row>
        <row r="414">
          <cell r="J414">
            <v>1955</v>
          </cell>
        </row>
        <row r="415">
          <cell r="J415">
            <v>1955</v>
          </cell>
        </row>
        <row r="416">
          <cell r="J416">
            <v>1955</v>
          </cell>
        </row>
        <row r="417">
          <cell r="J417">
            <v>1955</v>
          </cell>
        </row>
        <row r="418">
          <cell r="J418">
            <v>1955</v>
          </cell>
        </row>
        <row r="419">
          <cell r="J419">
            <v>1955</v>
          </cell>
        </row>
        <row r="420">
          <cell r="J420">
            <v>1955</v>
          </cell>
        </row>
        <row r="421">
          <cell r="J421">
            <v>1955</v>
          </cell>
        </row>
        <row r="422">
          <cell r="J422">
            <v>1955</v>
          </cell>
        </row>
        <row r="423">
          <cell r="J423">
            <v>1955</v>
          </cell>
        </row>
        <row r="424">
          <cell r="J424">
            <v>1955</v>
          </cell>
        </row>
        <row r="425">
          <cell r="J425">
            <v>1955</v>
          </cell>
        </row>
        <row r="426">
          <cell r="J426">
            <v>1956</v>
          </cell>
        </row>
        <row r="427">
          <cell r="J427">
            <v>1956</v>
          </cell>
        </row>
        <row r="428">
          <cell r="J428">
            <v>1956</v>
          </cell>
        </row>
        <row r="429">
          <cell r="J429">
            <v>1956</v>
          </cell>
        </row>
        <row r="430">
          <cell r="J430">
            <v>1956</v>
          </cell>
        </row>
        <row r="431">
          <cell r="J431">
            <v>1956</v>
          </cell>
        </row>
        <row r="432">
          <cell r="J432">
            <v>1956</v>
          </cell>
        </row>
        <row r="433">
          <cell r="J433">
            <v>1956</v>
          </cell>
        </row>
        <row r="434">
          <cell r="J434">
            <v>1956</v>
          </cell>
        </row>
        <row r="435">
          <cell r="J435">
            <v>1956</v>
          </cell>
        </row>
        <row r="436">
          <cell r="J436">
            <v>1956</v>
          </cell>
        </row>
        <row r="437">
          <cell r="J437">
            <v>1956</v>
          </cell>
        </row>
        <row r="438">
          <cell r="J438">
            <v>1957</v>
          </cell>
        </row>
        <row r="439">
          <cell r="J439">
            <v>1957</v>
          </cell>
        </row>
        <row r="440">
          <cell r="J440">
            <v>1957</v>
          </cell>
        </row>
        <row r="441">
          <cell r="J441">
            <v>1957</v>
          </cell>
        </row>
        <row r="442">
          <cell r="J442">
            <v>1957</v>
          </cell>
        </row>
        <row r="443">
          <cell r="J443">
            <v>1957</v>
          </cell>
        </row>
        <row r="444">
          <cell r="J444">
            <v>1957</v>
          </cell>
        </row>
        <row r="445">
          <cell r="J445">
            <v>1957</v>
          </cell>
        </row>
        <row r="446">
          <cell r="J446">
            <v>1957</v>
          </cell>
        </row>
        <row r="447">
          <cell r="J447">
            <v>1957</v>
          </cell>
        </row>
        <row r="448">
          <cell r="J448">
            <v>1957</v>
          </cell>
        </row>
        <row r="449">
          <cell r="J449">
            <v>1957</v>
          </cell>
        </row>
        <row r="450">
          <cell r="J450">
            <v>1958</v>
          </cell>
        </row>
        <row r="451">
          <cell r="J451">
            <v>1958</v>
          </cell>
        </row>
        <row r="452">
          <cell r="J452">
            <v>1958</v>
          </cell>
        </row>
        <row r="453">
          <cell r="J453">
            <v>1958</v>
          </cell>
        </row>
        <row r="454">
          <cell r="J454">
            <v>1958</v>
          </cell>
        </row>
        <row r="455">
          <cell r="J455">
            <v>1958</v>
          </cell>
        </row>
        <row r="456">
          <cell r="J456">
            <v>1958</v>
          </cell>
        </row>
        <row r="457">
          <cell r="J457">
            <v>1958</v>
          </cell>
        </row>
        <row r="458">
          <cell r="J458">
            <v>1958</v>
          </cell>
        </row>
        <row r="459">
          <cell r="J459">
            <v>1958</v>
          </cell>
        </row>
        <row r="460">
          <cell r="J460">
            <v>1958</v>
          </cell>
        </row>
        <row r="461">
          <cell r="J461">
            <v>1958</v>
          </cell>
        </row>
        <row r="462">
          <cell r="J462">
            <v>1959</v>
          </cell>
        </row>
        <row r="463">
          <cell r="J463">
            <v>1959</v>
          </cell>
        </row>
        <row r="464">
          <cell r="J464">
            <v>1959</v>
          </cell>
        </row>
        <row r="465">
          <cell r="J465">
            <v>1959</v>
          </cell>
        </row>
        <row r="466">
          <cell r="J466">
            <v>1959</v>
          </cell>
        </row>
        <row r="467">
          <cell r="J467">
            <v>1959</v>
          </cell>
        </row>
        <row r="468">
          <cell r="J468">
            <v>1959</v>
          </cell>
        </row>
        <row r="469">
          <cell r="J469">
            <v>1959</v>
          </cell>
        </row>
        <row r="470">
          <cell r="J470">
            <v>1959</v>
          </cell>
        </row>
        <row r="471">
          <cell r="J471">
            <v>1959</v>
          </cell>
        </row>
        <row r="472">
          <cell r="J472">
            <v>1959</v>
          </cell>
        </row>
        <row r="473">
          <cell r="J473">
            <v>1959</v>
          </cell>
        </row>
        <row r="474">
          <cell r="J474">
            <v>1960</v>
          </cell>
        </row>
        <row r="475">
          <cell r="J475">
            <v>1960</v>
          </cell>
        </row>
        <row r="476">
          <cell r="J476">
            <v>1960</v>
          </cell>
        </row>
        <row r="477">
          <cell r="J477">
            <v>1960</v>
          </cell>
        </row>
        <row r="478">
          <cell r="J478">
            <v>1960</v>
          </cell>
        </row>
        <row r="479">
          <cell r="J479">
            <v>1960</v>
          </cell>
        </row>
        <row r="480">
          <cell r="J480">
            <v>1960</v>
          </cell>
        </row>
        <row r="481">
          <cell r="J481">
            <v>1960</v>
          </cell>
        </row>
        <row r="482">
          <cell r="J482">
            <v>1960</v>
          </cell>
        </row>
        <row r="483">
          <cell r="J483">
            <v>1960</v>
          </cell>
        </row>
        <row r="484">
          <cell r="J484">
            <v>1960</v>
          </cell>
        </row>
        <row r="485">
          <cell r="J485">
            <v>1960</v>
          </cell>
        </row>
        <row r="486">
          <cell r="J486">
            <v>1961</v>
          </cell>
        </row>
        <row r="487">
          <cell r="J487">
            <v>1961</v>
          </cell>
        </row>
        <row r="488">
          <cell r="J488">
            <v>1961</v>
          </cell>
        </row>
        <row r="489">
          <cell r="J489">
            <v>1961</v>
          </cell>
        </row>
        <row r="490">
          <cell r="J490">
            <v>1961</v>
          </cell>
        </row>
        <row r="491">
          <cell r="J491">
            <v>1961</v>
          </cell>
        </row>
        <row r="492">
          <cell r="J492">
            <v>1961</v>
          </cell>
        </row>
        <row r="493">
          <cell r="J493">
            <v>1961</v>
          </cell>
        </row>
        <row r="494">
          <cell r="J494">
            <v>1961</v>
          </cell>
        </row>
        <row r="495">
          <cell r="J495">
            <v>1961</v>
          </cell>
        </row>
        <row r="496">
          <cell r="J496">
            <v>1961</v>
          </cell>
        </row>
        <row r="497">
          <cell r="J497">
            <v>1961</v>
          </cell>
        </row>
        <row r="498">
          <cell r="J498">
            <v>1962</v>
          </cell>
        </row>
        <row r="499">
          <cell r="J499">
            <v>1962</v>
          </cell>
        </row>
        <row r="500">
          <cell r="J500">
            <v>1962</v>
          </cell>
        </row>
        <row r="501">
          <cell r="J501">
            <v>1962</v>
          </cell>
        </row>
        <row r="502">
          <cell r="J502">
            <v>1962</v>
          </cell>
        </row>
        <row r="503">
          <cell r="J503">
            <v>1962</v>
          </cell>
        </row>
        <row r="504">
          <cell r="J504">
            <v>1962</v>
          </cell>
        </row>
        <row r="505">
          <cell r="J505">
            <v>1962</v>
          </cell>
        </row>
        <row r="506">
          <cell r="J506">
            <v>1962</v>
          </cell>
        </row>
        <row r="507">
          <cell r="J507">
            <v>1962</v>
          </cell>
        </row>
        <row r="508">
          <cell r="J508">
            <v>1962</v>
          </cell>
        </row>
        <row r="509">
          <cell r="J509">
            <v>1962</v>
          </cell>
        </row>
        <row r="510">
          <cell r="J510">
            <v>1963</v>
          </cell>
        </row>
        <row r="511">
          <cell r="J511">
            <v>1963</v>
          </cell>
        </row>
        <row r="512">
          <cell r="J512">
            <v>1963</v>
          </cell>
        </row>
        <row r="513">
          <cell r="J513">
            <v>1963</v>
          </cell>
        </row>
        <row r="514">
          <cell r="J514">
            <v>1963</v>
          </cell>
        </row>
        <row r="515">
          <cell r="J515">
            <v>1963</v>
          </cell>
        </row>
        <row r="516">
          <cell r="J516">
            <v>1963</v>
          </cell>
        </row>
        <row r="517">
          <cell r="J517">
            <v>1963</v>
          </cell>
        </row>
        <row r="518">
          <cell r="J518">
            <v>1963</v>
          </cell>
        </row>
        <row r="519">
          <cell r="J519">
            <v>1963</v>
          </cell>
        </row>
        <row r="520">
          <cell r="J520">
            <v>1963</v>
          </cell>
        </row>
        <row r="521">
          <cell r="J521">
            <v>1963</v>
          </cell>
        </row>
        <row r="522">
          <cell r="J522">
            <v>1964</v>
          </cell>
        </row>
        <row r="523">
          <cell r="J523">
            <v>1964</v>
          </cell>
        </row>
        <row r="524">
          <cell r="J524">
            <v>1964</v>
          </cell>
        </row>
        <row r="525">
          <cell r="J525">
            <v>1964</v>
          </cell>
        </row>
        <row r="526">
          <cell r="J526">
            <v>1964</v>
          </cell>
        </row>
        <row r="527">
          <cell r="J527">
            <v>1964</v>
          </cell>
        </row>
        <row r="528">
          <cell r="J528">
            <v>1964</v>
          </cell>
        </row>
        <row r="529">
          <cell r="J529">
            <v>1964</v>
          </cell>
        </row>
        <row r="530">
          <cell r="J530">
            <v>1964</v>
          </cell>
        </row>
        <row r="531">
          <cell r="J531">
            <v>1964</v>
          </cell>
        </row>
        <row r="532">
          <cell r="J532">
            <v>1964</v>
          </cell>
        </row>
        <row r="533">
          <cell r="J533">
            <v>1964</v>
          </cell>
        </row>
        <row r="534">
          <cell r="J534">
            <v>1965</v>
          </cell>
        </row>
        <row r="535">
          <cell r="J535">
            <v>1965</v>
          </cell>
        </row>
        <row r="536">
          <cell r="J536">
            <v>1965</v>
          </cell>
        </row>
        <row r="537">
          <cell r="J537">
            <v>1965</v>
          </cell>
        </row>
        <row r="538">
          <cell r="J538">
            <v>1965</v>
          </cell>
        </row>
        <row r="539">
          <cell r="J539">
            <v>1965</v>
          </cell>
        </row>
        <row r="540">
          <cell r="J540">
            <v>1965</v>
          </cell>
        </row>
        <row r="541">
          <cell r="J541">
            <v>1965</v>
          </cell>
        </row>
        <row r="542">
          <cell r="J542">
            <v>1965</v>
          </cell>
        </row>
        <row r="543">
          <cell r="J543">
            <v>1965</v>
          </cell>
        </row>
        <row r="544">
          <cell r="J544">
            <v>1965</v>
          </cell>
        </row>
        <row r="545">
          <cell r="J545">
            <v>1965</v>
          </cell>
        </row>
        <row r="546">
          <cell r="J546">
            <v>1966</v>
          </cell>
        </row>
        <row r="547">
          <cell r="J547">
            <v>1966</v>
          </cell>
        </row>
        <row r="548">
          <cell r="J548">
            <v>1966</v>
          </cell>
        </row>
        <row r="549">
          <cell r="J549">
            <v>1966</v>
          </cell>
        </row>
        <row r="550">
          <cell r="J550">
            <v>1966</v>
          </cell>
        </row>
        <row r="551">
          <cell r="J551">
            <v>1966</v>
          </cell>
        </row>
        <row r="552">
          <cell r="J552">
            <v>1966</v>
          </cell>
        </row>
        <row r="553">
          <cell r="J553">
            <v>1966</v>
          </cell>
        </row>
        <row r="554">
          <cell r="J554">
            <v>1966</v>
          </cell>
        </row>
        <row r="555">
          <cell r="J555">
            <v>1966</v>
          </cell>
        </row>
        <row r="556">
          <cell r="J556">
            <v>1966</v>
          </cell>
        </row>
        <row r="557">
          <cell r="J557">
            <v>1966</v>
          </cell>
        </row>
        <row r="558">
          <cell r="J558">
            <v>1967</v>
          </cell>
        </row>
        <row r="559">
          <cell r="J559">
            <v>1967</v>
          </cell>
        </row>
        <row r="560">
          <cell r="J560">
            <v>1967</v>
          </cell>
        </row>
        <row r="561">
          <cell r="J561">
            <v>1967</v>
          </cell>
        </row>
        <row r="562">
          <cell r="J562">
            <v>1967</v>
          </cell>
        </row>
        <row r="563">
          <cell r="J563">
            <v>1967</v>
          </cell>
        </row>
        <row r="564">
          <cell r="J564">
            <v>1967</v>
          </cell>
        </row>
        <row r="565">
          <cell r="J565">
            <v>1967</v>
          </cell>
        </row>
        <row r="566">
          <cell r="J566">
            <v>1967</v>
          </cell>
        </row>
        <row r="567">
          <cell r="J567">
            <v>1967</v>
          </cell>
        </row>
        <row r="568">
          <cell r="J568">
            <v>1967</v>
          </cell>
        </row>
        <row r="569">
          <cell r="J569">
            <v>1967</v>
          </cell>
        </row>
        <row r="570">
          <cell r="J570">
            <v>1968</v>
          </cell>
        </row>
        <row r="571">
          <cell r="J571">
            <v>1968</v>
          </cell>
        </row>
        <row r="572">
          <cell r="J572">
            <v>1968</v>
          </cell>
        </row>
        <row r="573">
          <cell r="J573">
            <v>1968</v>
          </cell>
        </row>
        <row r="574">
          <cell r="J574">
            <v>1968</v>
          </cell>
        </row>
        <row r="575">
          <cell r="J575">
            <v>1968</v>
          </cell>
        </row>
        <row r="576">
          <cell r="J576">
            <v>1968</v>
          </cell>
        </row>
        <row r="577">
          <cell r="J577">
            <v>1968</v>
          </cell>
        </row>
        <row r="578">
          <cell r="J578">
            <v>1968</v>
          </cell>
        </row>
        <row r="579">
          <cell r="J579">
            <v>1968</v>
          </cell>
        </row>
        <row r="580">
          <cell r="J580">
            <v>1968</v>
          </cell>
        </row>
        <row r="581">
          <cell r="J581">
            <v>1968</v>
          </cell>
        </row>
        <row r="582">
          <cell r="J582">
            <v>1969</v>
          </cell>
        </row>
        <row r="583">
          <cell r="J583">
            <v>1969</v>
          </cell>
        </row>
        <row r="584">
          <cell r="J584">
            <v>1969</v>
          </cell>
        </row>
        <row r="585">
          <cell r="J585">
            <v>1969</v>
          </cell>
        </row>
        <row r="586">
          <cell r="J586">
            <v>1969</v>
          </cell>
        </row>
        <row r="587">
          <cell r="J587">
            <v>1969</v>
          </cell>
        </row>
        <row r="588">
          <cell r="J588">
            <v>1969</v>
          </cell>
        </row>
        <row r="589">
          <cell r="J589">
            <v>1969</v>
          </cell>
        </row>
        <row r="590">
          <cell r="J590">
            <v>1969</v>
          </cell>
        </row>
        <row r="591">
          <cell r="J591">
            <v>1969</v>
          </cell>
        </row>
        <row r="592">
          <cell r="J592">
            <v>1969</v>
          </cell>
        </row>
        <row r="593">
          <cell r="J593">
            <v>1969</v>
          </cell>
        </row>
        <row r="594">
          <cell r="J594">
            <v>1970</v>
          </cell>
        </row>
        <row r="595">
          <cell r="J595">
            <v>1970</v>
          </cell>
        </row>
        <row r="596">
          <cell r="J596">
            <v>1970</v>
          </cell>
        </row>
        <row r="597">
          <cell r="J597">
            <v>1970</v>
          </cell>
        </row>
        <row r="598">
          <cell r="J598">
            <v>1970</v>
          </cell>
        </row>
        <row r="599">
          <cell r="J599">
            <v>1970</v>
          </cell>
        </row>
        <row r="600">
          <cell r="J600">
            <v>1970</v>
          </cell>
        </row>
        <row r="601">
          <cell r="J601">
            <v>1970</v>
          </cell>
        </row>
        <row r="602">
          <cell r="J602">
            <v>1970</v>
          </cell>
        </row>
        <row r="603">
          <cell r="J603">
            <v>1970</v>
          </cell>
        </row>
        <row r="604">
          <cell r="J604">
            <v>1970</v>
          </cell>
        </row>
        <row r="605">
          <cell r="J605">
            <v>1970</v>
          </cell>
        </row>
        <row r="606">
          <cell r="J606">
            <v>1971</v>
          </cell>
        </row>
        <row r="607">
          <cell r="J607">
            <v>1971</v>
          </cell>
        </row>
        <row r="608">
          <cell r="J608">
            <v>1971</v>
          </cell>
        </row>
        <row r="609">
          <cell r="J609">
            <v>1971</v>
          </cell>
        </row>
        <row r="610">
          <cell r="J610">
            <v>1971</v>
          </cell>
        </row>
        <row r="611">
          <cell r="J611">
            <v>1971</v>
          </cell>
        </row>
        <row r="612">
          <cell r="J612">
            <v>1971</v>
          </cell>
        </row>
        <row r="613">
          <cell r="J613">
            <v>1971</v>
          </cell>
        </row>
        <row r="614">
          <cell r="J614">
            <v>1971</v>
          </cell>
        </row>
        <row r="615">
          <cell r="J615">
            <v>1971</v>
          </cell>
        </row>
        <row r="616">
          <cell r="J616">
            <v>1971</v>
          </cell>
        </row>
        <row r="617">
          <cell r="J617">
            <v>1971</v>
          </cell>
        </row>
        <row r="618">
          <cell r="J618">
            <v>1972</v>
          </cell>
        </row>
        <row r="619">
          <cell r="J619">
            <v>1972</v>
          </cell>
        </row>
        <row r="620">
          <cell r="J620">
            <v>1972</v>
          </cell>
        </row>
        <row r="621">
          <cell r="J621">
            <v>1972</v>
          </cell>
        </row>
        <row r="622">
          <cell r="J622">
            <v>1972</v>
          </cell>
        </row>
        <row r="623">
          <cell r="J623">
            <v>1972</v>
          </cell>
        </row>
        <row r="624">
          <cell r="J624">
            <v>1972</v>
          </cell>
        </row>
        <row r="625">
          <cell r="J625">
            <v>1972</v>
          </cell>
        </row>
        <row r="626">
          <cell r="J626">
            <v>1972</v>
          </cell>
        </row>
        <row r="627">
          <cell r="J627">
            <v>1972</v>
          </cell>
        </row>
        <row r="628">
          <cell r="J628">
            <v>1972</v>
          </cell>
        </row>
        <row r="629">
          <cell r="J629">
            <v>1972</v>
          </cell>
        </row>
        <row r="630">
          <cell r="J630">
            <v>1973</v>
          </cell>
        </row>
        <row r="631">
          <cell r="J631">
            <v>1973</v>
          </cell>
        </row>
        <row r="632">
          <cell r="J632">
            <v>1973</v>
          </cell>
        </row>
        <row r="633">
          <cell r="J633">
            <v>1973</v>
          </cell>
        </row>
        <row r="634">
          <cell r="J634">
            <v>1973</v>
          </cell>
        </row>
        <row r="635">
          <cell r="J635">
            <v>1973</v>
          </cell>
        </row>
        <row r="636">
          <cell r="J636">
            <v>1973</v>
          </cell>
        </row>
        <row r="637">
          <cell r="J637">
            <v>1973</v>
          </cell>
        </row>
        <row r="638">
          <cell r="J638">
            <v>1973</v>
          </cell>
        </row>
        <row r="639">
          <cell r="J639">
            <v>1973</v>
          </cell>
        </row>
        <row r="640">
          <cell r="J640">
            <v>1973</v>
          </cell>
        </row>
        <row r="641">
          <cell r="J641">
            <v>1973</v>
          </cell>
        </row>
        <row r="642">
          <cell r="J642">
            <v>1974</v>
          </cell>
        </row>
        <row r="643">
          <cell r="J643">
            <v>1974</v>
          </cell>
        </row>
        <row r="644">
          <cell r="J644">
            <v>1974</v>
          </cell>
        </row>
        <row r="645">
          <cell r="J645">
            <v>1974</v>
          </cell>
        </row>
        <row r="646">
          <cell r="J646">
            <v>1974</v>
          </cell>
        </row>
        <row r="647">
          <cell r="J647">
            <v>1974</v>
          </cell>
        </row>
        <row r="648">
          <cell r="J648">
            <v>1974</v>
          </cell>
        </row>
        <row r="649">
          <cell r="J649">
            <v>1974</v>
          </cell>
        </row>
        <row r="650">
          <cell r="J650">
            <v>1974</v>
          </cell>
        </row>
        <row r="651">
          <cell r="J651">
            <v>1974</v>
          </cell>
        </row>
        <row r="652">
          <cell r="J652">
            <v>1974</v>
          </cell>
        </row>
        <row r="653">
          <cell r="J653">
            <v>1974</v>
          </cell>
        </row>
        <row r="654">
          <cell r="J654">
            <v>1975</v>
          </cell>
        </row>
        <row r="655">
          <cell r="J655">
            <v>1975</v>
          </cell>
        </row>
        <row r="656">
          <cell r="J656">
            <v>1975</v>
          </cell>
        </row>
        <row r="657">
          <cell r="J657">
            <v>1975</v>
          </cell>
        </row>
        <row r="658">
          <cell r="J658">
            <v>1975</v>
          </cell>
        </row>
        <row r="659">
          <cell r="J659">
            <v>1975</v>
          </cell>
        </row>
        <row r="660">
          <cell r="J660">
            <v>1975</v>
          </cell>
        </row>
        <row r="661">
          <cell r="J661">
            <v>1975</v>
          </cell>
        </row>
        <row r="662">
          <cell r="J662">
            <v>1975</v>
          </cell>
        </row>
        <row r="663">
          <cell r="J663">
            <v>1975</v>
          </cell>
        </row>
        <row r="664">
          <cell r="J664">
            <v>1975</v>
          </cell>
        </row>
        <row r="665">
          <cell r="J665">
            <v>1975</v>
          </cell>
        </row>
        <row r="666">
          <cell r="J666">
            <v>1976</v>
          </cell>
        </row>
        <row r="667">
          <cell r="J667">
            <v>1976</v>
          </cell>
        </row>
        <row r="668">
          <cell r="J668">
            <v>1976</v>
          </cell>
        </row>
        <row r="669">
          <cell r="J669">
            <v>1976</v>
          </cell>
        </row>
        <row r="670">
          <cell r="J670">
            <v>1976</v>
          </cell>
        </row>
        <row r="671">
          <cell r="J671">
            <v>1976</v>
          </cell>
        </row>
        <row r="672">
          <cell r="J672">
            <v>1976</v>
          </cell>
        </row>
        <row r="673">
          <cell r="J673">
            <v>1976</v>
          </cell>
        </row>
        <row r="674">
          <cell r="J674">
            <v>1976</v>
          </cell>
        </row>
        <row r="675">
          <cell r="J675">
            <v>1976</v>
          </cell>
        </row>
        <row r="676">
          <cell r="J676">
            <v>1976</v>
          </cell>
        </row>
        <row r="677">
          <cell r="J677">
            <v>1976</v>
          </cell>
        </row>
        <row r="678">
          <cell r="J678">
            <v>1977</v>
          </cell>
        </row>
        <row r="679">
          <cell r="J679">
            <v>1977</v>
          </cell>
        </row>
        <row r="680">
          <cell r="J680">
            <v>1977</v>
          </cell>
        </row>
        <row r="681">
          <cell r="J681">
            <v>1977</v>
          </cell>
        </row>
        <row r="682">
          <cell r="J682">
            <v>1977</v>
          </cell>
        </row>
        <row r="683">
          <cell r="J683">
            <v>1977</v>
          </cell>
        </row>
        <row r="684">
          <cell r="J684">
            <v>1977</v>
          </cell>
        </row>
        <row r="685">
          <cell r="J685">
            <v>1977</v>
          </cell>
        </row>
        <row r="686">
          <cell r="J686">
            <v>1977</v>
          </cell>
        </row>
        <row r="687">
          <cell r="J687">
            <v>1977</v>
          </cell>
        </row>
        <row r="688">
          <cell r="J688">
            <v>1977</v>
          </cell>
        </row>
        <row r="689">
          <cell r="J689">
            <v>1977</v>
          </cell>
        </row>
        <row r="690">
          <cell r="J690">
            <v>1978</v>
          </cell>
        </row>
        <row r="691">
          <cell r="J691">
            <v>1978</v>
          </cell>
        </row>
        <row r="692">
          <cell r="J692">
            <v>1978</v>
          </cell>
        </row>
        <row r="693">
          <cell r="J693">
            <v>1978</v>
          </cell>
        </row>
        <row r="694">
          <cell r="J694">
            <v>1978</v>
          </cell>
        </row>
        <row r="695">
          <cell r="J695">
            <v>1978</v>
          </cell>
        </row>
        <row r="696">
          <cell r="J696">
            <v>1978</v>
          </cell>
        </row>
        <row r="697">
          <cell r="J697">
            <v>1978</v>
          </cell>
        </row>
        <row r="698">
          <cell r="J698">
            <v>1978</v>
          </cell>
        </row>
        <row r="699">
          <cell r="J699">
            <v>1978</v>
          </cell>
        </row>
        <row r="700">
          <cell r="J700">
            <v>1978</v>
          </cell>
        </row>
        <row r="701">
          <cell r="J701">
            <v>1978</v>
          </cell>
        </row>
        <row r="702">
          <cell r="J702">
            <v>1979</v>
          </cell>
        </row>
        <row r="703">
          <cell r="J703">
            <v>1979</v>
          </cell>
        </row>
        <row r="704">
          <cell r="J704">
            <v>1979</v>
          </cell>
        </row>
        <row r="705">
          <cell r="J705">
            <v>1979</v>
          </cell>
        </row>
        <row r="706">
          <cell r="J706">
            <v>1979</v>
          </cell>
        </row>
        <row r="707">
          <cell r="J707">
            <v>1979</v>
          </cell>
        </row>
        <row r="708">
          <cell r="J708">
            <v>1979</v>
          </cell>
        </row>
        <row r="709">
          <cell r="J709">
            <v>1979</v>
          </cell>
        </row>
        <row r="710">
          <cell r="J710">
            <v>1979</v>
          </cell>
        </row>
        <row r="711">
          <cell r="J711">
            <v>1979</v>
          </cell>
        </row>
        <row r="712">
          <cell r="J712">
            <v>1979</v>
          </cell>
        </row>
        <row r="713">
          <cell r="J713">
            <v>1979</v>
          </cell>
        </row>
        <row r="714">
          <cell r="J714">
            <v>1980</v>
          </cell>
        </row>
        <row r="715">
          <cell r="J715">
            <v>1980</v>
          </cell>
        </row>
        <row r="716">
          <cell r="J716">
            <v>1980</v>
          </cell>
        </row>
        <row r="717">
          <cell r="J717">
            <v>1980</v>
          </cell>
        </row>
        <row r="718">
          <cell r="J718">
            <v>1980</v>
          </cell>
        </row>
        <row r="719">
          <cell r="J719">
            <v>1980</v>
          </cell>
        </row>
        <row r="720">
          <cell r="J720">
            <v>1980</v>
          </cell>
        </row>
        <row r="721">
          <cell r="J721">
            <v>1980</v>
          </cell>
        </row>
        <row r="722">
          <cell r="J722">
            <v>1980</v>
          </cell>
        </row>
        <row r="723">
          <cell r="J723">
            <v>1980</v>
          </cell>
        </row>
        <row r="724">
          <cell r="J724">
            <v>1980</v>
          </cell>
        </row>
        <row r="725">
          <cell r="J725">
            <v>1980</v>
          </cell>
        </row>
        <row r="726">
          <cell r="J726">
            <v>1981</v>
          </cell>
        </row>
        <row r="727">
          <cell r="J727">
            <v>1981</v>
          </cell>
        </row>
        <row r="728">
          <cell r="J728">
            <v>1981</v>
          </cell>
        </row>
        <row r="729">
          <cell r="J729">
            <v>1981</v>
          </cell>
        </row>
        <row r="730">
          <cell r="J730">
            <v>1981</v>
          </cell>
        </row>
        <row r="731">
          <cell r="J731">
            <v>1981</v>
          </cell>
        </row>
        <row r="732">
          <cell r="J732">
            <v>1981</v>
          </cell>
        </row>
        <row r="733">
          <cell r="J733">
            <v>1981</v>
          </cell>
        </row>
        <row r="734">
          <cell r="J734">
            <v>1981</v>
          </cell>
        </row>
        <row r="735">
          <cell r="J735">
            <v>1981</v>
          </cell>
        </row>
        <row r="736">
          <cell r="J736">
            <v>1981</v>
          </cell>
        </row>
        <row r="737">
          <cell r="J737">
            <v>1981</v>
          </cell>
        </row>
        <row r="738">
          <cell r="J738">
            <v>1982</v>
          </cell>
        </row>
        <row r="739">
          <cell r="J739">
            <v>1982</v>
          </cell>
        </row>
        <row r="740">
          <cell r="J740">
            <v>1982</v>
          </cell>
        </row>
        <row r="741">
          <cell r="J741">
            <v>1982</v>
          </cell>
        </row>
        <row r="742">
          <cell r="J742">
            <v>1982</v>
          </cell>
        </row>
        <row r="743">
          <cell r="J743">
            <v>1982</v>
          </cell>
        </row>
        <row r="744">
          <cell r="J744">
            <v>1982</v>
          </cell>
        </row>
        <row r="745">
          <cell r="J745">
            <v>1982</v>
          </cell>
        </row>
        <row r="746">
          <cell r="J746">
            <v>1982</v>
          </cell>
        </row>
        <row r="747">
          <cell r="J747">
            <v>1982</v>
          </cell>
        </row>
        <row r="748">
          <cell r="J748">
            <v>1982</v>
          </cell>
        </row>
        <row r="749">
          <cell r="J749">
            <v>1982</v>
          </cell>
        </row>
        <row r="750">
          <cell r="J750">
            <v>1983</v>
          </cell>
        </row>
        <row r="751">
          <cell r="J751">
            <v>1983</v>
          </cell>
        </row>
        <row r="752">
          <cell r="J752">
            <v>1983</v>
          </cell>
        </row>
        <row r="753">
          <cell r="J753">
            <v>1983</v>
          </cell>
        </row>
        <row r="754">
          <cell r="J754">
            <v>1983</v>
          </cell>
        </row>
        <row r="755">
          <cell r="J755">
            <v>1983</v>
          </cell>
        </row>
        <row r="756">
          <cell r="J756">
            <v>1983</v>
          </cell>
        </row>
        <row r="757">
          <cell r="J757">
            <v>1983</v>
          </cell>
        </row>
        <row r="758">
          <cell r="J758">
            <v>1983</v>
          </cell>
        </row>
        <row r="759">
          <cell r="J759">
            <v>1983</v>
          </cell>
        </row>
        <row r="760">
          <cell r="J760">
            <v>1983</v>
          </cell>
        </row>
        <row r="761">
          <cell r="J761">
            <v>1983</v>
          </cell>
        </row>
        <row r="762">
          <cell r="J762">
            <v>1984</v>
          </cell>
        </row>
        <row r="763">
          <cell r="J763">
            <v>1984</v>
          </cell>
        </row>
        <row r="764">
          <cell r="J764">
            <v>1984</v>
          </cell>
        </row>
        <row r="765">
          <cell r="J765">
            <v>1984</v>
          </cell>
        </row>
        <row r="766">
          <cell r="J766">
            <v>1984</v>
          </cell>
        </row>
        <row r="767">
          <cell r="J767">
            <v>1984</v>
          </cell>
        </row>
        <row r="768">
          <cell r="J768">
            <v>1984</v>
          </cell>
        </row>
        <row r="769">
          <cell r="J769">
            <v>1984</v>
          </cell>
        </row>
        <row r="770">
          <cell r="J770">
            <v>1984</v>
          </cell>
        </row>
        <row r="771">
          <cell r="J771">
            <v>1984</v>
          </cell>
        </row>
        <row r="772">
          <cell r="J772">
            <v>1984</v>
          </cell>
        </row>
        <row r="773">
          <cell r="J773">
            <v>1984</v>
          </cell>
        </row>
        <row r="774">
          <cell r="J774">
            <v>1985</v>
          </cell>
        </row>
        <row r="775">
          <cell r="J775">
            <v>1985</v>
          </cell>
        </row>
        <row r="776">
          <cell r="J776">
            <v>1985</v>
          </cell>
        </row>
        <row r="777">
          <cell r="J777">
            <v>1985</v>
          </cell>
        </row>
        <row r="778">
          <cell r="J778">
            <v>1985</v>
          </cell>
        </row>
        <row r="779">
          <cell r="J779">
            <v>1985</v>
          </cell>
        </row>
        <row r="780">
          <cell r="J780">
            <v>1985</v>
          </cell>
        </row>
        <row r="781">
          <cell r="J781">
            <v>1985</v>
          </cell>
        </row>
        <row r="782">
          <cell r="J782">
            <v>1985</v>
          </cell>
        </row>
        <row r="783">
          <cell r="J783">
            <v>1985</v>
          </cell>
        </row>
        <row r="784">
          <cell r="J784">
            <v>1985</v>
          </cell>
        </row>
        <row r="785">
          <cell r="J785">
            <v>1985</v>
          </cell>
        </row>
        <row r="786">
          <cell r="J786">
            <v>1986</v>
          </cell>
        </row>
        <row r="787">
          <cell r="J787">
            <v>1986</v>
          </cell>
        </row>
        <row r="788">
          <cell r="J788">
            <v>1986</v>
          </cell>
        </row>
        <row r="789">
          <cell r="J789">
            <v>1986</v>
          </cell>
        </row>
        <row r="790">
          <cell r="J790">
            <v>1986</v>
          </cell>
        </row>
        <row r="791">
          <cell r="J791">
            <v>1986</v>
          </cell>
        </row>
        <row r="792">
          <cell r="J792">
            <v>1986</v>
          </cell>
        </row>
        <row r="793">
          <cell r="J793">
            <v>1986</v>
          </cell>
        </row>
        <row r="794">
          <cell r="J794">
            <v>1986</v>
          </cell>
        </row>
        <row r="795">
          <cell r="J795">
            <v>1986</v>
          </cell>
        </row>
        <row r="796">
          <cell r="J796">
            <v>1986</v>
          </cell>
        </row>
        <row r="797">
          <cell r="J797">
            <v>1986</v>
          </cell>
        </row>
        <row r="798">
          <cell r="J798">
            <v>1987</v>
          </cell>
        </row>
        <row r="799">
          <cell r="J799">
            <v>1987</v>
          </cell>
        </row>
        <row r="800">
          <cell r="J800">
            <v>1987</v>
          </cell>
        </row>
        <row r="801">
          <cell r="J801">
            <v>1987</v>
          </cell>
        </row>
        <row r="802">
          <cell r="J802">
            <v>1987</v>
          </cell>
        </row>
        <row r="803">
          <cell r="J803">
            <v>1987</v>
          </cell>
        </row>
        <row r="804">
          <cell r="J804">
            <v>1987</v>
          </cell>
        </row>
        <row r="805">
          <cell r="J805">
            <v>1987</v>
          </cell>
        </row>
        <row r="806">
          <cell r="J806">
            <v>1987</v>
          </cell>
        </row>
        <row r="807">
          <cell r="J807">
            <v>1987</v>
          </cell>
        </row>
        <row r="808">
          <cell r="J808">
            <v>1987</v>
          </cell>
        </row>
        <row r="809">
          <cell r="J809">
            <v>1987</v>
          </cell>
        </row>
        <row r="810">
          <cell r="J810">
            <v>1988</v>
          </cell>
        </row>
        <row r="811">
          <cell r="J811">
            <v>1988</v>
          </cell>
        </row>
        <row r="812">
          <cell r="J812">
            <v>1988</v>
          </cell>
        </row>
        <row r="813">
          <cell r="J813">
            <v>1988</v>
          </cell>
        </row>
        <row r="814">
          <cell r="J814">
            <v>1988</v>
          </cell>
        </row>
        <row r="815">
          <cell r="J815">
            <v>1988</v>
          </cell>
        </row>
        <row r="816">
          <cell r="J816">
            <v>1988</v>
          </cell>
        </row>
        <row r="817">
          <cell r="J817">
            <v>1988</v>
          </cell>
        </row>
        <row r="818">
          <cell r="J818">
            <v>1988</v>
          </cell>
        </row>
        <row r="819">
          <cell r="J819">
            <v>1988</v>
          </cell>
        </row>
        <row r="820">
          <cell r="J820">
            <v>1988</v>
          </cell>
        </row>
        <row r="821">
          <cell r="J821">
            <v>1988</v>
          </cell>
        </row>
        <row r="822">
          <cell r="J822">
            <v>1989</v>
          </cell>
        </row>
        <row r="823">
          <cell r="J823">
            <v>1989</v>
          </cell>
        </row>
        <row r="824">
          <cell r="J824">
            <v>1989</v>
          </cell>
        </row>
        <row r="825">
          <cell r="J825">
            <v>1989</v>
          </cell>
        </row>
        <row r="826">
          <cell r="J826">
            <v>1989</v>
          </cell>
        </row>
        <row r="827">
          <cell r="J827">
            <v>1989</v>
          </cell>
        </row>
        <row r="828">
          <cell r="J828">
            <v>1989</v>
          </cell>
        </row>
        <row r="829">
          <cell r="J829">
            <v>1989</v>
          </cell>
        </row>
        <row r="830">
          <cell r="J830">
            <v>1989</v>
          </cell>
        </row>
        <row r="831">
          <cell r="J831">
            <v>1989</v>
          </cell>
        </row>
        <row r="832">
          <cell r="J832">
            <v>1989</v>
          </cell>
        </row>
        <row r="833">
          <cell r="J833">
            <v>1989</v>
          </cell>
        </row>
        <row r="834">
          <cell r="J834">
            <v>1990</v>
          </cell>
        </row>
        <row r="835">
          <cell r="J835">
            <v>1990</v>
          </cell>
        </row>
        <row r="836">
          <cell r="J836">
            <v>1990</v>
          </cell>
        </row>
        <row r="837">
          <cell r="J837">
            <v>1990</v>
          </cell>
        </row>
        <row r="838">
          <cell r="J838">
            <v>1990</v>
          </cell>
        </row>
        <row r="839">
          <cell r="J839">
            <v>1990</v>
          </cell>
        </row>
        <row r="840">
          <cell r="J840">
            <v>1990</v>
          </cell>
        </row>
        <row r="841">
          <cell r="J841">
            <v>1990</v>
          </cell>
        </row>
        <row r="842">
          <cell r="J842">
            <v>1990</v>
          </cell>
        </row>
        <row r="843">
          <cell r="J843">
            <v>1990</v>
          </cell>
        </row>
        <row r="844">
          <cell r="J844">
            <v>1990</v>
          </cell>
        </row>
        <row r="845">
          <cell r="J845">
            <v>1990</v>
          </cell>
        </row>
        <row r="846">
          <cell r="J846">
            <v>1991</v>
          </cell>
        </row>
        <row r="847">
          <cell r="J847">
            <v>1991</v>
          </cell>
        </row>
        <row r="848">
          <cell r="J848">
            <v>1991</v>
          </cell>
        </row>
        <row r="849">
          <cell r="J849">
            <v>1991</v>
          </cell>
        </row>
        <row r="850">
          <cell r="J850">
            <v>1991</v>
          </cell>
        </row>
        <row r="851">
          <cell r="J851">
            <v>1991</v>
          </cell>
        </row>
        <row r="852">
          <cell r="J852">
            <v>1991</v>
          </cell>
        </row>
        <row r="853">
          <cell r="J853">
            <v>1991</v>
          </cell>
        </row>
        <row r="854">
          <cell r="J854">
            <v>1991</v>
          </cell>
        </row>
        <row r="855">
          <cell r="J855">
            <v>1991</v>
          </cell>
        </row>
        <row r="856">
          <cell r="J856">
            <v>1991</v>
          </cell>
        </row>
        <row r="857">
          <cell r="J857">
            <v>1991</v>
          </cell>
        </row>
        <row r="858">
          <cell r="J858">
            <v>1992</v>
          </cell>
        </row>
        <row r="859">
          <cell r="J859">
            <v>1992</v>
          </cell>
        </row>
        <row r="860">
          <cell r="J860">
            <v>1992</v>
          </cell>
        </row>
        <row r="861">
          <cell r="J861">
            <v>1992</v>
          </cell>
        </row>
        <row r="862">
          <cell r="J862">
            <v>1992</v>
          </cell>
        </row>
        <row r="863">
          <cell r="J863">
            <v>1992</v>
          </cell>
        </row>
        <row r="864">
          <cell r="J864">
            <v>1992</v>
          </cell>
        </row>
        <row r="865">
          <cell r="J865">
            <v>1992</v>
          </cell>
        </row>
        <row r="866">
          <cell r="J866">
            <v>1992</v>
          </cell>
        </row>
        <row r="867">
          <cell r="J867">
            <v>1992</v>
          </cell>
        </row>
        <row r="868">
          <cell r="J868">
            <v>1992</v>
          </cell>
        </row>
        <row r="869">
          <cell r="J869">
            <v>1992</v>
          </cell>
        </row>
        <row r="870">
          <cell r="J870">
            <v>1993</v>
          </cell>
        </row>
        <row r="871">
          <cell r="J871">
            <v>1993</v>
          </cell>
        </row>
        <row r="872">
          <cell r="J872">
            <v>1993</v>
          </cell>
        </row>
        <row r="873">
          <cell r="J873">
            <v>1993</v>
          </cell>
        </row>
        <row r="874">
          <cell r="J874">
            <v>1993</v>
          </cell>
        </row>
        <row r="875">
          <cell r="J875">
            <v>1993</v>
          </cell>
        </row>
        <row r="876">
          <cell r="J876">
            <v>1993</v>
          </cell>
        </row>
        <row r="877">
          <cell r="J877">
            <v>1993</v>
          </cell>
        </row>
        <row r="878">
          <cell r="J878">
            <v>1993</v>
          </cell>
        </row>
        <row r="879">
          <cell r="J879">
            <v>1993</v>
          </cell>
        </row>
        <row r="880">
          <cell r="J880">
            <v>1993</v>
          </cell>
        </row>
        <row r="881">
          <cell r="J881">
            <v>1993</v>
          </cell>
        </row>
        <row r="882">
          <cell r="J882">
            <v>1994</v>
          </cell>
        </row>
        <row r="883">
          <cell r="J883">
            <v>1994</v>
          </cell>
        </row>
        <row r="884">
          <cell r="J884">
            <v>1994</v>
          </cell>
        </row>
        <row r="885">
          <cell r="J885">
            <v>1994</v>
          </cell>
        </row>
        <row r="886">
          <cell r="J886">
            <v>1994</v>
          </cell>
        </row>
        <row r="887">
          <cell r="J887">
            <v>1994</v>
          </cell>
        </row>
        <row r="888">
          <cell r="J888">
            <v>1994</v>
          </cell>
        </row>
        <row r="889">
          <cell r="J889">
            <v>1994</v>
          </cell>
        </row>
        <row r="890">
          <cell r="J890">
            <v>1994</v>
          </cell>
        </row>
        <row r="891">
          <cell r="J891">
            <v>1994</v>
          </cell>
        </row>
        <row r="892">
          <cell r="J892">
            <v>1994</v>
          </cell>
        </row>
        <row r="893">
          <cell r="J893">
            <v>1994</v>
          </cell>
        </row>
        <row r="894">
          <cell r="J894">
            <v>1995</v>
          </cell>
        </row>
        <row r="895">
          <cell r="J895">
            <v>1995</v>
          </cell>
        </row>
        <row r="896">
          <cell r="J896">
            <v>1995</v>
          </cell>
        </row>
        <row r="897">
          <cell r="J897">
            <v>1995</v>
          </cell>
        </row>
        <row r="898">
          <cell r="J898">
            <v>1995</v>
          </cell>
        </row>
        <row r="899">
          <cell r="J899">
            <v>1995</v>
          </cell>
        </row>
        <row r="900">
          <cell r="J900">
            <v>1995</v>
          </cell>
        </row>
        <row r="901">
          <cell r="J901">
            <v>1995</v>
          </cell>
        </row>
        <row r="902">
          <cell r="J902">
            <v>1995</v>
          </cell>
        </row>
        <row r="903">
          <cell r="J903">
            <v>1995</v>
          </cell>
        </row>
        <row r="904">
          <cell r="J904">
            <v>1995</v>
          </cell>
        </row>
        <row r="905">
          <cell r="J905">
            <v>1995</v>
          </cell>
        </row>
        <row r="906">
          <cell r="J906">
            <v>1996</v>
          </cell>
        </row>
        <row r="907">
          <cell r="J907">
            <v>1996</v>
          </cell>
        </row>
        <row r="908">
          <cell r="J908">
            <v>1996</v>
          </cell>
        </row>
        <row r="909">
          <cell r="J909">
            <v>1996</v>
          </cell>
        </row>
        <row r="910">
          <cell r="J910">
            <v>1996</v>
          </cell>
        </row>
        <row r="911">
          <cell r="J911">
            <v>1996</v>
          </cell>
        </row>
        <row r="912">
          <cell r="J912">
            <v>1996</v>
          </cell>
        </row>
        <row r="913">
          <cell r="J913">
            <v>1996</v>
          </cell>
        </row>
        <row r="914">
          <cell r="J914">
            <v>1996</v>
          </cell>
        </row>
        <row r="915">
          <cell r="J915">
            <v>1996</v>
          </cell>
        </row>
        <row r="916">
          <cell r="J916">
            <v>1996</v>
          </cell>
        </row>
        <row r="917">
          <cell r="J917">
            <v>1996</v>
          </cell>
        </row>
        <row r="918">
          <cell r="J918">
            <v>1997</v>
          </cell>
        </row>
        <row r="919">
          <cell r="J919">
            <v>1997</v>
          </cell>
        </row>
        <row r="920">
          <cell r="J920">
            <v>1997</v>
          </cell>
        </row>
        <row r="921">
          <cell r="J921">
            <v>1997</v>
          </cell>
        </row>
        <row r="922">
          <cell r="J922">
            <v>1997</v>
          </cell>
        </row>
        <row r="923">
          <cell r="J923">
            <v>1997</v>
          </cell>
        </row>
        <row r="924">
          <cell r="J924">
            <v>1997</v>
          </cell>
        </row>
        <row r="925">
          <cell r="J925">
            <v>1997</v>
          </cell>
        </row>
        <row r="926">
          <cell r="J926">
            <v>1997</v>
          </cell>
        </row>
        <row r="927">
          <cell r="J927">
            <v>1997</v>
          </cell>
        </row>
        <row r="928">
          <cell r="J928">
            <v>1997</v>
          </cell>
        </row>
        <row r="929">
          <cell r="J929">
            <v>1997</v>
          </cell>
        </row>
        <row r="930">
          <cell r="J930">
            <v>1998</v>
          </cell>
        </row>
        <row r="931">
          <cell r="J931">
            <v>1998</v>
          </cell>
        </row>
        <row r="932">
          <cell r="J932">
            <v>1998</v>
          </cell>
        </row>
        <row r="933">
          <cell r="J933">
            <v>1998</v>
          </cell>
        </row>
        <row r="934">
          <cell r="J934">
            <v>1998</v>
          </cell>
        </row>
        <row r="935">
          <cell r="J935">
            <v>1998</v>
          </cell>
        </row>
        <row r="936">
          <cell r="J936">
            <v>1998</v>
          </cell>
        </row>
        <row r="937">
          <cell r="J937">
            <v>1998</v>
          </cell>
        </row>
        <row r="938">
          <cell r="J938">
            <v>1998</v>
          </cell>
        </row>
        <row r="939">
          <cell r="J939">
            <v>1998</v>
          </cell>
        </row>
        <row r="940">
          <cell r="J940">
            <v>1998</v>
          </cell>
        </row>
        <row r="941">
          <cell r="J941">
            <v>1998</v>
          </cell>
        </row>
        <row r="942">
          <cell r="J942">
            <v>1999</v>
          </cell>
        </row>
        <row r="943">
          <cell r="J943">
            <v>1999</v>
          </cell>
        </row>
        <row r="944">
          <cell r="J944">
            <v>1999</v>
          </cell>
        </row>
        <row r="945">
          <cell r="J945">
            <v>1999</v>
          </cell>
        </row>
        <row r="946">
          <cell r="J946">
            <v>1999</v>
          </cell>
        </row>
        <row r="947">
          <cell r="J947">
            <v>1999</v>
          </cell>
        </row>
        <row r="948">
          <cell r="J948">
            <v>1999</v>
          </cell>
        </row>
        <row r="949">
          <cell r="J949">
            <v>1999</v>
          </cell>
        </row>
        <row r="950">
          <cell r="J950">
            <v>1999</v>
          </cell>
        </row>
        <row r="951">
          <cell r="J951">
            <v>1999</v>
          </cell>
        </row>
        <row r="952">
          <cell r="J952">
            <v>1999</v>
          </cell>
        </row>
        <row r="953">
          <cell r="J953">
            <v>1999</v>
          </cell>
        </row>
        <row r="954">
          <cell r="J954">
            <v>2000</v>
          </cell>
        </row>
        <row r="955">
          <cell r="J955">
            <v>2000</v>
          </cell>
        </row>
        <row r="956">
          <cell r="J956">
            <v>2000</v>
          </cell>
        </row>
        <row r="957">
          <cell r="J957">
            <v>2000</v>
          </cell>
        </row>
        <row r="958">
          <cell r="J958">
            <v>2000</v>
          </cell>
        </row>
        <row r="959">
          <cell r="J959">
            <v>2000</v>
          </cell>
        </row>
        <row r="960">
          <cell r="J960">
            <v>2000</v>
          </cell>
        </row>
        <row r="961">
          <cell r="J961">
            <v>2000</v>
          </cell>
        </row>
        <row r="962">
          <cell r="J962">
            <v>2000</v>
          </cell>
        </row>
        <row r="963">
          <cell r="J963">
            <v>2000</v>
          </cell>
        </row>
        <row r="964">
          <cell r="J964">
            <v>2000</v>
          </cell>
        </row>
        <row r="965">
          <cell r="J965">
            <v>2000</v>
          </cell>
        </row>
        <row r="966">
          <cell r="J966">
            <v>2001</v>
          </cell>
        </row>
        <row r="967">
          <cell r="J967">
            <v>2001</v>
          </cell>
        </row>
        <row r="968">
          <cell r="J968">
            <v>2001</v>
          </cell>
        </row>
        <row r="969">
          <cell r="J969">
            <v>2001</v>
          </cell>
        </row>
        <row r="970">
          <cell r="J970">
            <v>2001</v>
          </cell>
        </row>
        <row r="971">
          <cell r="J971">
            <v>2001</v>
          </cell>
        </row>
        <row r="972">
          <cell r="J972">
            <v>2001</v>
          </cell>
        </row>
        <row r="973">
          <cell r="J973">
            <v>2001</v>
          </cell>
        </row>
        <row r="974">
          <cell r="J974">
            <v>2001</v>
          </cell>
        </row>
        <row r="975">
          <cell r="J975">
            <v>2001</v>
          </cell>
        </row>
        <row r="976">
          <cell r="J976">
            <v>2001</v>
          </cell>
        </row>
        <row r="977">
          <cell r="J977">
            <v>2001</v>
          </cell>
        </row>
        <row r="978">
          <cell r="J978">
            <v>2002</v>
          </cell>
        </row>
        <row r="979">
          <cell r="J979">
            <v>2002</v>
          </cell>
        </row>
        <row r="980">
          <cell r="J980">
            <v>2002</v>
          </cell>
        </row>
        <row r="981">
          <cell r="J981">
            <v>2002</v>
          </cell>
        </row>
        <row r="982">
          <cell r="J982">
            <v>2002</v>
          </cell>
        </row>
        <row r="983">
          <cell r="J983">
            <v>2002</v>
          </cell>
        </row>
        <row r="984">
          <cell r="J984">
            <v>2002</v>
          </cell>
        </row>
        <row r="985">
          <cell r="J985">
            <v>2002</v>
          </cell>
        </row>
        <row r="986">
          <cell r="J986">
            <v>2002</v>
          </cell>
        </row>
        <row r="987">
          <cell r="J987">
            <v>2002</v>
          </cell>
        </row>
        <row r="988">
          <cell r="J988">
            <v>2002</v>
          </cell>
        </row>
        <row r="989">
          <cell r="J989">
            <v>2002</v>
          </cell>
        </row>
        <row r="990">
          <cell r="J990">
            <v>2003</v>
          </cell>
        </row>
        <row r="991">
          <cell r="J991">
            <v>2003</v>
          </cell>
        </row>
        <row r="992">
          <cell r="J992">
            <v>2003</v>
          </cell>
        </row>
        <row r="993">
          <cell r="J993">
            <v>2003</v>
          </cell>
        </row>
        <row r="994">
          <cell r="J994">
            <v>2003</v>
          </cell>
        </row>
        <row r="995">
          <cell r="J995">
            <v>2003</v>
          </cell>
        </row>
        <row r="996">
          <cell r="J996">
            <v>2003</v>
          </cell>
        </row>
      </sheetData>
      <sheetData sheetId="3"/>
      <sheetData sheetId="4"/>
      <sheetData sheetId="5">
        <row r="4">
          <cell r="AH4">
            <v>1922</v>
          </cell>
          <cell r="AI4">
            <v>1</v>
          </cell>
        </row>
        <row r="5">
          <cell r="AH5">
            <v>1923</v>
          </cell>
          <cell r="AI5">
            <v>3</v>
          </cell>
        </row>
        <row r="6">
          <cell r="AH6">
            <v>1924</v>
          </cell>
          <cell r="AI6">
            <v>5</v>
          </cell>
        </row>
        <row r="7">
          <cell r="AH7">
            <v>1925</v>
          </cell>
          <cell r="AI7">
            <v>4</v>
          </cell>
        </row>
        <row r="8">
          <cell r="AH8">
            <v>1926</v>
          </cell>
          <cell r="AI8">
            <v>4</v>
          </cell>
        </row>
        <row r="9">
          <cell r="AH9">
            <v>1927</v>
          </cell>
          <cell r="AI9">
            <v>2</v>
          </cell>
        </row>
        <row r="10">
          <cell r="AH10">
            <v>1928</v>
          </cell>
          <cell r="AI10">
            <v>2</v>
          </cell>
        </row>
        <row r="11">
          <cell r="AH11">
            <v>1929</v>
          </cell>
          <cell r="AI11">
            <v>5</v>
          </cell>
        </row>
        <row r="12">
          <cell r="AH12">
            <v>1930</v>
          </cell>
          <cell r="AI12">
            <v>4</v>
          </cell>
        </row>
        <row r="13">
          <cell r="AH13">
            <v>1931</v>
          </cell>
          <cell r="AI13">
            <v>5</v>
          </cell>
        </row>
        <row r="14">
          <cell r="AH14">
            <v>1932</v>
          </cell>
          <cell r="AI14">
            <v>5</v>
          </cell>
        </row>
        <row r="15">
          <cell r="AH15">
            <v>1933</v>
          </cell>
          <cell r="AI15">
            <v>5</v>
          </cell>
        </row>
        <row r="16">
          <cell r="AH16">
            <v>1934</v>
          </cell>
          <cell r="AI16">
            <v>5</v>
          </cell>
        </row>
        <row r="17">
          <cell r="AH17">
            <v>1935</v>
          </cell>
          <cell r="AI17">
            <v>4</v>
          </cell>
        </row>
        <row r="18">
          <cell r="AH18">
            <v>1936</v>
          </cell>
          <cell r="AI18">
            <v>3</v>
          </cell>
        </row>
        <row r="19">
          <cell r="AH19">
            <v>1937</v>
          </cell>
          <cell r="AI19">
            <v>4</v>
          </cell>
        </row>
        <row r="20">
          <cell r="AH20">
            <v>1938</v>
          </cell>
          <cell r="AI20">
            <v>1</v>
          </cell>
        </row>
        <row r="21">
          <cell r="AH21">
            <v>1939</v>
          </cell>
          <cell r="AI21">
            <v>3</v>
          </cell>
        </row>
        <row r="22">
          <cell r="AH22">
            <v>1940</v>
          </cell>
          <cell r="AI22">
            <v>2</v>
          </cell>
        </row>
        <row r="23">
          <cell r="AH23">
            <v>1941</v>
          </cell>
          <cell r="AI23">
            <v>1</v>
          </cell>
        </row>
        <row r="24">
          <cell r="AH24">
            <v>1942</v>
          </cell>
          <cell r="AI24">
            <v>1</v>
          </cell>
        </row>
        <row r="25">
          <cell r="AH25">
            <v>1943</v>
          </cell>
          <cell r="AI25">
            <v>1</v>
          </cell>
        </row>
        <row r="26">
          <cell r="AH26">
            <v>1944</v>
          </cell>
          <cell r="AI26">
            <v>4</v>
          </cell>
        </row>
        <row r="27">
          <cell r="AH27">
            <v>1945</v>
          </cell>
          <cell r="AI27">
            <v>3</v>
          </cell>
        </row>
        <row r="28">
          <cell r="AH28">
            <v>1946</v>
          </cell>
          <cell r="AI28">
            <v>2</v>
          </cell>
        </row>
        <row r="29">
          <cell r="AH29">
            <v>1947</v>
          </cell>
          <cell r="AI29">
            <v>4</v>
          </cell>
        </row>
        <row r="30">
          <cell r="AH30">
            <v>1948</v>
          </cell>
          <cell r="AI30">
            <v>3</v>
          </cell>
        </row>
        <row r="31">
          <cell r="AH31">
            <v>1949</v>
          </cell>
          <cell r="AI31">
            <v>4</v>
          </cell>
        </row>
        <row r="32">
          <cell r="AH32">
            <v>1950</v>
          </cell>
          <cell r="AI32">
            <v>4</v>
          </cell>
        </row>
        <row r="33">
          <cell r="AH33">
            <v>1951</v>
          </cell>
          <cell r="AI33">
            <v>2</v>
          </cell>
        </row>
        <row r="34">
          <cell r="AH34">
            <v>1952</v>
          </cell>
          <cell r="AI34">
            <v>1</v>
          </cell>
        </row>
        <row r="35">
          <cell r="AH35">
            <v>1953</v>
          </cell>
          <cell r="AI35">
            <v>1</v>
          </cell>
        </row>
        <row r="36">
          <cell r="AH36">
            <v>1954</v>
          </cell>
          <cell r="AI36">
            <v>2</v>
          </cell>
        </row>
        <row r="37">
          <cell r="AH37">
            <v>1955</v>
          </cell>
          <cell r="AI37">
            <v>4</v>
          </cell>
        </row>
        <row r="38">
          <cell r="AH38">
            <v>1956</v>
          </cell>
          <cell r="AI38">
            <v>1</v>
          </cell>
        </row>
        <row r="39">
          <cell r="AH39">
            <v>1957</v>
          </cell>
          <cell r="AI39">
            <v>2</v>
          </cell>
        </row>
        <row r="40">
          <cell r="AH40">
            <v>1958</v>
          </cell>
          <cell r="AI40">
            <v>1</v>
          </cell>
        </row>
        <row r="41">
          <cell r="AH41">
            <v>1959</v>
          </cell>
          <cell r="AI41">
            <v>3</v>
          </cell>
        </row>
        <row r="42">
          <cell r="AH42">
            <v>1960</v>
          </cell>
          <cell r="AI42">
            <v>4</v>
          </cell>
        </row>
        <row r="43">
          <cell r="AH43">
            <v>1961</v>
          </cell>
          <cell r="AI43">
            <v>4</v>
          </cell>
        </row>
        <row r="44">
          <cell r="AH44">
            <v>1962</v>
          </cell>
          <cell r="AI44">
            <v>3</v>
          </cell>
        </row>
        <row r="45">
          <cell r="AH45">
            <v>1963</v>
          </cell>
          <cell r="AI45">
            <v>1</v>
          </cell>
        </row>
        <row r="46">
          <cell r="AH46">
            <v>1964</v>
          </cell>
          <cell r="AI46">
            <v>4</v>
          </cell>
        </row>
        <row r="47">
          <cell r="AH47">
            <v>1965</v>
          </cell>
          <cell r="AI47">
            <v>1</v>
          </cell>
        </row>
        <row r="48">
          <cell r="AH48">
            <v>1966</v>
          </cell>
          <cell r="AI48">
            <v>3</v>
          </cell>
        </row>
        <row r="49">
          <cell r="AH49">
            <v>1967</v>
          </cell>
          <cell r="AI49">
            <v>1</v>
          </cell>
        </row>
        <row r="50">
          <cell r="AH50">
            <v>1968</v>
          </cell>
          <cell r="AI50">
            <v>3</v>
          </cell>
        </row>
        <row r="51">
          <cell r="AH51">
            <v>1969</v>
          </cell>
          <cell r="AI51">
            <v>1</v>
          </cell>
        </row>
        <row r="52">
          <cell r="AH52">
            <v>1970</v>
          </cell>
          <cell r="AI52">
            <v>1</v>
          </cell>
        </row>
        <row r="53">
          <cell r="AH53">
            <v>1971</v>
          </cell>
          <cell r="AI53">
            <v>1</v>
          </cell>
        </row>
        <row r="54">
          <cell r="AH54">
            <v>1972</v>
          </cell>
          <cell r="AI54">
            <v>3</v>
          </cell>
        </row>
        <row r="55">
          <cell r="AH55">
            <v>1973</v>
          </cell>
          <cell r="AI55">
            <v>2</v>
          </cell>
        </row>
        <row r="56">
          <cell r="AH56">
            <v>1974</v>
          </cell>
          <cell r="AI56">
            <v>1</v>
          </cell>
        </row>
        <row r="57">
          <cell r="AH57">
            <v>1975</v>
          </cell>
          <cell r="AI57">
            <v>1</v>
          </cell>
        </row>
        <row r="58">
          <cell r="AH58">
            <v>1976</v>
          </cell>
          <cell r="AI58">
            <v>4</v>
          </cell>
        </row>
        <row r="59">
          <cell r="AH59">
            <v>1977</v>
          </cell>
          <cell r="AI59">
            <v>5</v>
          </cell>
        </row>
        <row r="60">
          <cell r="AH60">
            <v>1978</v>
          </cell>
          <cell r="AI60">
            <v>2</v>
          </cell>
        </row>
        <row r="61">
          <cell r="AH61">
            <v>1979</v>
          </cell>
          <cell r="AI61">
            <v>4</v>
          </cell>
        </row>
        <row r="62">
          <cell r="AH62">
            <v>1980</v>
          </cell>
          <cell r="AI62">
            <v>2</v>
          </cell>
        </row>
        <row r="63">
          <cell r="AH63">
            <v>1981</v>
          </cell>
          <cell r="AI63">
            <v>4</v>
          </cell>
        </row>
        <row r="64">
          <cell r="AH64">
            <v>1982</v>
          </cell>
          <cell r="AI64">
            <v>1</v>
          </cell>
        </row>
        <row r="65">
          <cell r="AH65">
            <v>1983</v>
          </cell>
          <cell r="AI65">
            <v>1</v>
          </cell>
        </row>
        <row r="66">
          <cell r="AH66">
            <v>1984</v>
          </cell>
          <cell r="AI66">
            <v>1</v>
          </cell>
        </row>
        <row r="67">
          <cell r="AH67">
            <v>1985</v>
          </cell>
          <cell r="AI67">
            <v>3</v>
          </cell>
        </row>
        <row r="68">
          <cell r="AH68">
            <v>1986</v>
          </cell>
          <cell r="AI68">
            <v>1</v>
          </cell>
        </row>
        <row r="69">
          <cell r="AH69">
            <v>1987</v>
          </cell>
          <cell r="AI69">
            <v>4</v>
          </cell>
        </row>
        <row r="70">
          <cell r="AH70">
            <v>1988</v>
          </cell>
          <cell r="AI70">
            <v>5</v>
          </cell>
        </row>
        <row r="71">
          <cell r="AH71">
            <v>1989</v>
          </cell>
          <cell r="AI71">
            <v>4</v>
          </cell>
        </row>
        <row r="72">
          <cell r="AH72">
            <v>1990</v>
          </cell>
          <cell r="AI72">
            <v>5</v>
          </cell>
        </row>
        <row r="73">
          <cell r="AH73">
            <v>1991</v>
          </cell>
          <cell r="AI73">
            <v>5</v>
          </cell>
        </row>
        <row r="74">
          <cell r="AH74">
            <v>1992</v>
          </cell>
          <cell r="AI74">
            <v>5</v>
          </cell>
        </row>
        <row r="75">
          <cell r="AH75">
            <v>1993</v>
          </cell>
          <cell r="AI75">
            <v>2</v>
          </cell>
        </row>
        <row r="76">
          <cell r="AH76">
            <v>1994</v>
          </cell>
          <cell r="AI76">
            <v>5</v>
          </cell>
        </row>
        <row r="77">
          <cell r="AH77">
            <v>1995</v>
          </cell>
          <cell r="AI77">
            <v>1</v>
          </cell>
        </row>
        <row r="78">
          <cell r="AH78">
            <v>1996</v>
          </cell>
          <cell r="AI78">
            <v>1</v>
          </cell>
        </row>
        <row r="79">
          <cell r="AH79">
            <v>1997</v>
          </cell>
          <cell r="AI79">
            <v>1</v>
          </cell>
        </row>
        <row r="80">
          <cell r="AH80">
            <v>1998</v>
          </cell>
          <cell r="AI80">
            <v>1</v>
          </cell>
        </row>
        <row r="81">
          <cell r="AH81">
            <v>1999</v>
          </cell>
          <cell r="AI81">
            <v>1</v>
          </cell>
        </row>
        <row r="82">
          <cell r="AH82">
            <v>2000</v>
          </cell>
          <cell r="AI82">
            <v>2</v>
          </cell>
        </row>
        <row r="83">
          <cell r="AH83">
            <v>2001</v>
          </cell>
          <cell r="AI83">
            <v>4</v>
          </cell>
        </row>
        <row r="84">
          <cell r="AH84">
            <v>2002</v>
          </cell>
          <cell r="AI84">
            <v>4</v>
          </cell>
        </row>
        <row r="85">
          <cell r="AH85">
            <v>2003</v>
          </cell>
          <cell r="AI85">
            <v>2</v>
          </cell>
        </row>
      </sheetData>
      <sheetData sheetId="6">
        <row r="15">
          <cell r="R15">
            <v>1400000</v>
          </cell>
        </row>
        <row r="16">
          <cell r="R16">
            <v>435000</v>
          </cell>
        </row>
        <row r="19">
          <cell r="R19">
            <v>100000</v>
          </cell>
        </row>
        <row r="20">
          <cell r="R20">
            <v>28300</v>
          </cell>
        </row>
        <row r="23">
          <cell r="R23">
            <v>100000</v>
          </cell>
        </row>
        <row r="24">
          <cell r="R24">
            <v>48000</v>
          </cell>
        </row>
        <row r="26">
          <cell r="G26">
            <v>1</v>
          </cell>
          <cell r="H26" t="str">
            <v>wet</v>
          </cell>
          <cell r="I26">
            <v>0.21646977532310008</v>
          </cell>
          <cell r="J26">
            <v>9.1285328931052234E-2</v>
          </cell>
        </row>
        <row r="27">
          <cell r="G27">
            <v>2</v>
          </cell>
          <cell r="H27" t="str">
            <v>an</v>
          </cell>
          <cell r="I27">
            <v>0.24999294063880123</v>
          </cell>
          <cell r="J27">
            <v>0.10659303889404492</v>
          </cell>
          <cell r="R27">
            <v>207680250.78369907</v>
          </cell>
        </row>
        <row r="28">
          <cell r="G28">
            <v>3</v>
          </cell>
          <cell r="H28" t="str">
            <v>bn</v>
          </cell>
          <cell r="I28">
            <v>9.2909277919098227E-2</v>
          </cell>
          <cell r="J28">
            <v>4.6157533925173966E-2</v>
          </cell>
          <cell r="R28">
            <v>10971786.833855798</v>
          </cell>
        </row>
        <row r="29">
          <cell r="G29">
            <v>4</v>
          </cell>
          <cell r="H29" t="str">
            <v>dry</v>
          </cell>
          <cell r="I29">
            <v>8.4351744129806283E-2</v>
          </cell>
          <cell r="J29">
            <v>3.4583235124532097E-2</v>
          </cell>
          <cell r="R29">
            <v>30564263.322884012</v>
          </cell>
        </row>
        <row r="30">
          <cell r="G30">
            <v>5</v>
          </cell>
          <cell r="H30" t="str">
            <v>crit</v>
          </cell>
          <cell r="I30">
            <v>0</v>
          </cell>
          <cell r="J30">
            <v>3.3293661135140873E-3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  "/>
      <sheetName val="S (FY-20)_O&amp;M"/>
      <sheetName val="RAX (FY-22)"/>
      <sheetName val="REFUGE SUMMARY (thru 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s"/>
      <sheetName val="DELIVERIES (SUMMARY)"/>
      <sheetName val="ALLOCATION FACTORS"/>
      <sheetName val="Black Butte D&amp;R"/>
      <sheetName val="Buchanan D&amp;R"/>
      <sheetName val="Clear Creek"/>
      <sheetName val="Contra Costa"/>
      <sheetName val="Corning Canal"/>
      <sheetName val="Cow Creek"/>
      <sheetName val="Cross Valley"/>
      <sheetName val="DMC Canal"/>
      <sheetName val="DMC Pool"/>
      <sheetName val="Feather WD"/>
      <sheetName val="Folsom D&amp;R"/>
      <sheetName val="FS Canal"/>
      <sheetName val="Friant D&amp;R"/>
      <sheetName val=" Delta-Mendota Exch"/>
      <sheetName val="FK Canal I"/>
      <sheetName val="FK Canal II"/>
      <sheetName val="Hidden D&amp;R"/>
      <sheetName val="Madera I"/>
      <sheetName val="Madera II"/>
      <sheetName val="New Melones D&amp;R"/>
      <sheetName val="Placer County"/>
      <sheetName val="Red Bluff D&amp;R"/>
      <sheetName val="Sac River "/>
      <sheetName val="San Felipe Div"/>
      <sheetName val="SJ Valley Unit"/>
      <sheetName val="SL Canal Fresno"/>
      <sheetName val="SL Canal Tracy"/>
      <sheetName val="Shasta D&amp;R"/>
      <sheetName val="Sly Park D&amp;R"/>
      <sheetName val="Spring Creek"/>
      <sheetName val="Sugar Pine D&amp;R"/>
      <sheetName val="Tehama Colusa"/>
      <sheetName val="Toyon Pipeline"/>
      <sheetName val="Gray Lodge WMA"/>
      <sheetName val="Los Banos WMA"/>
      <sheetName val="Mendota WMA"/>
      <sheetName val="SJ Basin Action"/>
      <sheetName val="Volta WMA"/>
      <sheetName val="Grasslands"/>
      <sheetName val="Kern NWR"/>
      <sheetName val="Pixley NWR"/>
      <sheetName val="Sac River Refug"/>
      <sheetName val="Kesterson NWR"/>
      <sheetName val="Merced NWR"/>
      <sheetName val="San Luis NWR"/>
      <sheetName val="Sutter NWR"/>
      <sheetName val="Modoc NWR"/>
      <sheetName val="REFUGE SUMMARY"/>
      <sheetName val="  "/>
      <sheetName val="AZ (not used)"/>
    </sheetNames>
    <sheetDataSet>
      <sheetData sheetId="0">
        <row r="2">
          <cell r="C2" t="str">
            <v>Prepared by:  DMcDonald</v>
          </cell>
          <cell r="F2">
            <v>43963.634362384262</v>
          </cell>
        </row>
        <row r="3">
          <cell r="C3" t="str">
            <v>Updated by: SPavich</v>
          </cell>
          <cell r="G3" t="str">
            <v>Page</v>
          </cell>
        </row>
        <row r="4">
          <cell r="C4" t="str">
            <v>C:\Users\spavich\Documents\RECLAMATION\_WORKING FILES\CVP Cost Allocation (Annual)\FY-21 (Plant)\Water Suballocation\[WTDL19_FINAL2.xls]Contents</v>
          </cell>
          <cell r="F4" t="str">
            <v>Page 1</v>
          </cell>
        </row>
        <row r="8">
          <cell r="C8" t="str">
            <v xml:space="preserve">                         Table of Contents</v>
          </cell>
        </row>
        <row r="10">
          <cell r="C10" t="str">
            <v>FY 2018 PLANT-IN-SERVICE WATER DELIVERIES (Construction)</v>
          </cell>
        </row>
        <row r="12">
          <cell r="D12" t="str">
            <v>Worksheet</v>
          </cell>
          <cell r="F12" t="str">
            <v>Page</v>
          </cell>
        </row>
        <row r="13">
          <cell r="C13" t="str">
            <v>Account</v>
          </cell>
          <cell r="D13" t="str">
            <v>Name</v>
          </cell>
          <cell r="E13" t="str">
            <v>File Name</v>
          </cell>
          <cell r="F13" t="str">
            <v>Number</v>
          </cell>
          <cell r="G13" t="str">
            <v>Preview</v>
          </cell>
          <cell r="H13" t="str">
            <v>Print</v>
          </cell>
          <cell r="J13" t="str">
            <v>* WATER DELIVERIES THROUGH 2018 (2020 RATEBOOKS)</v>
          </cell>
        </row>
        <row r="15">
          <cell r="C15" t="str">
            <v>Contents</v>
          </cell>
          <cell r="D15" t="str">
            <v>contents</v>
          </cell>
          <cell r="F15">
            <v>1</v>
          </cell>
        </row>
        <row r="16">
          <cell r="C16" t="str">
            <v>Macros</v>
          </cell>
          <cell r="D16" t="str">
            <v>macros</v>
          </cell>
          <cell r="F16">
            <v>2</v>
          </cell>
        </row>
        <row r="17">
          <cell r="C17" t="str">
            <v>Allocation Factors (Deliveries &amp; Allocation Factors)</v>
          </cell>
          <cell r="D17" t="str">
            <v>allocfactors</v>
          </cell>
          <cell r="E17" t="str">
            <v>PISWATDEL93.WK3</v>
          </cell>
          <cell r="F17">
            <v>3</v>
          </cell>
        </row>
        <row r="19">
          <cell r="C19" t="str">
            <v>Black Butte Dam and Reservoir</v>
          </cell>
          <cell r="D19" t="str">
            <v>blackbuttedr</v>
          </cell>
          <cell r="E19" t="str">
            <v>PISWATq.WK3</v>
          </cell>
          <cell r="F19">
            <v>6</v>
          </cell>
        </row>
      </sheetData>
      <sheetData sheetId="1">
        <row r="2">
          <cell r="A2" t="str">
            <v>Prepared by:  DMcDonald</v>
          </cell>
          <cell r="E2" t="str">
            <v>* Obsolete Lotus Macros - replaced with Excel VBA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Suballocation\[WTDL19_FINAL2.xls]Macros</v>
          </cell>
          <cell r="H4" t="str">
            <v>Page 2</v>
          </cell>
        </row>
        <row r="5">
          <cell r="A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">
          <cell r="A8" t="str">
            <v>1printall</v>
          </cell>
          <cell r="B8" t="str">
            <v>:PLBTbordt8~QQQ</v>
          </cell>
          <cell r="E8" t="str">
            <v>Set top border</v>
          </cell>
          <cell r="G8" t="str">
            <v>1PRINTALL</v>
          </cell>
          <cell r="I8" t="str">
            <v>B:B8..B:B8</v>
          </cell>
        </row>
        <row r="9">
          <cell r="B9" t="str">
            <v>:PRCRScontents~G</v>
          </cell>
          <cell r="E9" t="str">
            <v>contents</v>
          </cell>
          <cell r="G9" t="str">
            <v>ALLOCFACTORS</v>
          </cell>
          <cell r="I9" t="str">
            <v>C:A14..C:U276</v>
          </cell>
        </row>
        <row r="10">
          <cell r="B10" t="str">
            <v>:PRCRSmacros~G</v>
          </cell>
          <cell r="E10" t="str">
            <v>macros</v>
          </cell>
          <cell r="G10" t="str">
            <v>BLACKBUTTEDR</v>
          </cell>
          <cell r="I10" t="str">
            <v>D:A14..D:K52</v>
          </cell>
        </row>
        <row r="11">
          <cell r="B11" t="str">
            <v>:PCOLQQ</v>
          </cell>
          <cell r="E11" t="str">
            <v>Set to Landscape</v>
          </cell>
          <cell r="G11" t="str">
            <v>BORDT13</v>
          </cell>
          <cell r="I11" t="str">
            <v>A:A1..AX:Q13</v>
          </cell>
        </row>
        <row r="12">
          <cell r="B12" t="str">
            <v>:PLBTbordt13~QQQ</v>
          </cell>
          <cell r="E12" t="str">
            <v>Set top border to 13</v>
          </cell>
          <cell r="G12" t="str">
            <v>BORDT14</v>
          </cell>
          <cell r="I12" t="str">
            <v>A:A1..AX:Q14</v>
          </cell>
        </row>
        <row r="13">
          <cell r="B13" t="str">
            <v>:PRCRSallocfactors~G</v>
          </cell>
          <cell r="E13" t="str">
            <v>allocfactors</v>
          </cell>
          <cell r="G13" t="str">
            <v>BORDT16</v>
          </cell>
          <cell r="I13" t="str">
            <v>A:A1..AX:Q16</v>
          </cell>
        </row>
        <row r="14">
          <cell r="B14" t="str">
            <v>:PCOPQQ</v>
          </cell>
          <cell r="E14" t="str">
            <v>Set to Portrait</v>
          </cell>
          <cell r="G14" t="str">
            <v>BORDT17</v>
          </cell>
          <cell r="I14" t="str">
            <v>A:A1..AX:Q17</v>
          </cell>
        </row>
        <row r="15">
          <cell r="B15" t="str">
            <v>:PRCRSblackbuttedr~G</v>
          </cell>
          <cell r="E15" t="str">
            <v>blackbuttedr</v>
          </cell>
          <cell r="G15" t="str">
            <v>BORDT18</v>
          </cell>
          <cell r="I15" t="str">
            <v>A:A1..AX:Q18</v>
          </cell>
        </row>
        <row r="16">
          <cell r="B16" t="str">
            <v>:PRCRSbuchanandr~G</v>
          </cell>
          <cell r="E16" t="str">
            <v>buchanandr</v>
          </cell>
          <cell r="G16" t="str">
            <v>BORDT19</v>
          </cell>
          <cell r="I16" t="str">
            <v>A:A1..AX:Q19</v>
          </cell>
        </row>
        <row r="17">
          <cell r="B17" t="str">
            <v>:PCOLQQ</v>
          </cell>
          <cell r="E17" t="str">
            <v>Set to Landscape</v>
          </cell>
          <cell r="G17" t="str">
            <v>BORDT8</v>
          </cell>
          <cell r="I17" t="str">
            <v>A:A1..AX:Q7</v>
          </cell>
        </row>
        <row r="18">
          <cell r="B18" t="str">
            <v>:PLBTbordt18~QQQ</v>
          </cell>
          <cell r="E18" t="str">
            <v>Set top border to 16</v>
          </cell>
          <cell r="G18" t="str">
            <v>BUCHANANDR</v>
          </cell>
          <cell r="I18" t="str">
            <v>E:A14..E:K44</v>
          </cell>
        </row>
        <row r="19">
          <cell r="B19" t="str">
            <v>:PRCRSgraylodgewma~G</v>
          </cell>
          <cell r="E19" t="str">
            <v>graylodgewma</v>
          </cell>
          <cell r="G19" t="str">
            <v>CLEARCREEK</v>
          </cell>
          <cell r="I19" t="str">
            <v>K:A14..K:K81</v>
          </cell>
        </row>
      </sheetData>
      <sheetData sheetId="2">
        <row r="1">
          <cell r="E1" t="str">
            <v xml:space="preserve">  </v>
          </cell>
          <cell r="K1" t="str">
            <v xml:space="preserve"> </v>
          </cell>
        </row>
        <row r="2">
          <cell r="A2" t="str">
            <v>Prepared by:  DMcDonald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Suballocation\[WTDL19_FINAL2.xls]DELIVERIES (SUMMARY)</v>
          </cell>
        </row>
        <row r="6">
          <cell r="A6" t="str">
            <v>PERCENTAGES TO ALLOCATE CONVEYANCE (CONSTRUCTION) COSTS</v>
          </cell>
        </row>
        <row r="7">
          <cell r="A7" t="str">
            <v>(WATER DELIVERIES FOR PLANT IN SERVICE:  HISTORICAL AND PROJECTED)</v>
          </cell>
        </row>
        <row r="9">
          <cell r="C9" t="str">
            <v>Level 4 (NR-75% Fed)</v>
          </cell>
          <cell r="E9" t="str">
            <v>Level 4 (NR-25% State)</v>
          </cell>
          <cell r="G9" t="str">
            <v>Not Used</v>
          </cell>
          <cell r="I9" t="str">
            <v>Level 2 (R)</v>
          </cell>
          <cell r="K9" t="str">
            <v>Reimbursable</v>
          </cell>
          <cell r="M9" t="str">
            <v>Reimbursable</v>
          </cell>
          <cell r="O9" t="str">
            <v>Level 1 (NR)</v>
          </cell>
          <cell r="Q9" t="str">
            <v>Level 1 (NR)</v>
          </cell>
        </row>
        <row r="10">
          <cell r="C10" t="str">
            <v>Nonreimbursable</v>
          </cell>
          <cell r="E10" t="str">
            <v>Non-Federal Share</v>
          </cell>
          <cell r="G10" t="str">
            <v>Nonreimbursable</v>
          </cell>
          <cell r="I10" t="str">
            <v>Reimbursable</v>
          </cell>
        </row>
        <row r="11">
          <cell r="C11" t="str">
            <v>Fish &amp; Wildlife</v>
          </cell>
          <cell r="E11" t="str">
            <v>Fish &amp; Wildlife</v>
          </cell>
          <cell r="G11" t="str">
            <v>Fish &amp; Wildlife</v>
          </cell>
          <cell r="I11" t="str">
            <v>Fish &amp; Wildlife</v>
          </cell>
          <cell r="O11" t="str">
            <v>Water</v>
          </cell>
          <cell r="Q11" t="str">
            <v>Waterfowl</v>
          </cell>
        </row>
        <row r="12">
          <cell r="C12" t="str">
            <v>Enhancement</v>
          </cell>
          <cell r="E12" t="str">
            <v>Enhancement</v>
          </cell>
          <cell r="G12" t="str">
            <v>Mitigation</v>
          </cell>
          <cell r="I12" t="str">
            <v>Mitigation</v>
          </cell>
          <cell r="K12" t="str">
            <v>Irrigation</v>
          </cell>
          <cell r="M12" t="str">
            <v>M&amp;I</v>
          </cell>
          <cell r="O12" t="str">
            <v>Rights</v>
          </cell>
          <cell r="Q12" t="str">
            <v>Conservation</v>
          </cell>
        </row>
        <row r="14">
          <cell r="C14" t="str">
            <v>(AF)</v>
          </cell>
          <cell r="E14" t="str">
            <v>(AF)</v>
          </cell>
          <cell r="G14" t="str">
            <v>(AF)</v>
          </cell>
          <cell r="I14" t="str">
            <v>(AF)</v>
          </cell>
          <cell r="K14" t="str">
            <v>(AF)</v>
          </cell>
          <cell r="M14" t="str">
            <v>(AF)</v>
          </cell>
          <cell r="O14" t="str">
            <v>(AF)</v>
          </cell>
          <cell r="Q14" t="str">
            <v>(AF)</v>
          </cell>
        </row>
        <row r="16">
          <cell r="A16" t="str">
            <v>Clear Creek Unit</v>
          </cell>
          <cell r="K16">
            <v>286753</v>
          </cell>
          <cell r="M16">
            <v>94384</v>
          </cell>
        </row>
        <row r="17">
          <cell r="A17" t="str">
            <v>Proportion</v>
          </cell>
          <cell r="K17">
            <v>0.7523620115601477</v>
          </cell>
          <cell r="M17">
            <v>0.24763798843985232</v>
          </cell>
        </row>
        <row r="19">
          <cell r="A19" t="str">
            <v>Cow Creek Unit</v>
          </cell>
          <cell r="K19">
            <v>484034</v>
          </cell>
          <cell r="M19">
            <v>186315</v>
          </cell>
        </row>
      </sheetData>
      <sheetData sheetId="3">
        <row r="3">
          <cell r="A3" t="str">
            <v>Factors Used to Distribute Water Supply Costs for FY 2019 Plant-in-Service Cost Allocation</v>
          </cell>
        </row>
        <row r="4">
          <cell r="A4" t="str">
            <v>(Refuge Water Supplies based on 1989 Refuge Water Supply Report, Modified by the CVPIA Final PEIS, October 1999, Tables II-7 and II-8;</v>
          </cell>
        </row>
        <row r="5">
          <cell r="A5" t="str">
            <v>Final Environmental Assessment and CEQA Initial Studies:  Refuge Water Supply Longterm Water Supply Agreements, San Joaquin River Basin,</v>
          </cell>
        </row>
        <row r="6">
          <cell r="A6" t="str">
            <v>USBR, USFWS, CDFG, Grassland WD, January 2001; and Excel spreadsheet [Lv2/Lv4 Authorized Vs Delivered Water Year … - …], provided by Linda Collela, MP-410.)</v>
          </cell>
        </row>
        <row r="9">
          <cell r="J9" t="str">
            <v>Level 2 - Fish</v>
          </cell>
          <cell r="L9" t="str">
            <v>Level 4 - Fish and</v>
          </cell>
          <cell r="N9" t="str">
            <v>Level 4 - Fish and</v>
          </cell>
        </row>
        <row r="10">
          <cell r="D10" t="str">
            <v>M&amp;I</v>
          </cell>
          <cell r="F10" t="str">
            <v>Irrigation</v>
          </cell>
          <cell r="H10" t="str">
            <v>Level 1 - Fish</v>
          </cell>
          <cell r="J10" t="str">
            <v>and Wildlife</v>
          </cell>
          <cell r="L10" t="str">
            <v>Wildlife</v>
          </cell>
          <cell r="N10" t="str">
            <v>Wildlife</v>
          </cell>
        </row>
        <row r="11">
          <cell r="D11" t="str">
            <v>(Reimbursable by</v>
          </cell>
          <cell r="F11" t="str">
            <v>(Reimbursable by</v>
          </cell>
          <cell r="H11" t="str">
            <v>and Wildlife</v>
          </cell>
          <cell r="J11" t="str">
            <v>(Reimbursable by</v>
          </cell>
          <cell r="L11" t="str">
            <v>(Reimbursable by</v>
          </cell>
          <cell r="N11" t="str">
            <v>(Federal</v>
          </cell>
        </row>
        <row r="12">
          <cell r="D12" t="str">
            <v>Water Users)</v>
          </cell>
          <cell r="F12" t="str">
            <v>Water Users)</v>
          </cell>
          <cell r="H12" t="str">
            <v>(Nonreimbursable)</v>
          </cell>
          <cell r="J12" t="str">
            <v>Water &amp; Power Users)</v>
          </cell>
          <cell r="L12" t="str">
            <v>State of California)</v>
          </cell>
          <cell r="N12" t="str">
            <v>Nonreimbursable)</v>
          </cell>
          <cell r="P12" t="str">
            <v>Total</v>
          </cell>
        </row>
        <row r="14">
          <cell r="B14" t="str">
            <v>Total Water Deliveries (AF)</v>
          </cell>
          <cell r="D14">
            <v>21414224</v>
          </cell>
          <cell r="F14">
            <v>160353467</v>
          </cell>
          <cell r="H14">
            <v>7657287</v>
          </cell>
          <cell r="J14">
            <v>9273682</v>
          </cell>
          <cell r="L14">
            <v>584582.3392857142</v>
          </cell>
          <cell r="N14">
            <v>1751336.267857143</v>
          </cell>
          <cell r="P14">
            <v>201034578.60714284</v>
          </cell>
        </row>
        <row r="15">
          <cell r="B15" t="str">
            <v>Proportion</v>
          </cell>
          <cell r="D15">
            <v>0.10652</v>
          </cell>
          <cell r="F15">
            <v>0.79764000000000013</v>
          </cell>
          <cell r="H15">
            <v>3.8089999999999999E-2</v>
          </cell>
          <cell r="J15">
            <v>4.6129999999999997E-2</v>
          </cell>
          <cell r="L15">
            <v>2.9099999999999998E-3</v>
          </cell>
          <cell r="N15">
            <v>8.7100000000000007E-3</v>
          </cell>
          <cell r="P15">
            <v>1</v>
          </cell>
        </row>
        <row r="17">
          <cell r="B17" t="str">
            <v>Clear Creek</v>
          </cell>
          <cell r="D17">
            <v>94384</v>
          </cell>
          <cell r="F17">
            <v>286753</v>
          </cell>
          <cell r="P17">
            <v>381137</v>
          </cell>
        </row>
        <row r="18">
          <cell r="B18" t="str">
            <v>Proportion</v>
          </cell>
          <cell r="D18">
            <v>0.24764</v>
          </cell>
          <cell r="F18">
            <v>0.75236000000000003</v>
          </cell>
          <cell r="P18">
            <v>1</v>
          </cell>
        </row>
      </sheetData>
      <sheetData sheetId="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Suballocation\[WTDL19_FINAL2.xls]Black Butte D&amp;R</v>
          </cell>
          <cell r="K4" t="str">
            <v>Page 6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Black Butte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1973</v>
          </cell>
          <cell r="C16">
            <v>30</v>
          </cell>
          <cell r="E16">
            <v>23</v>
          </cell>
          <cell r="K16">
            <v>53</v>
          </cell>
        </row>
        <row r="17">
          <cell r="A17">
            <v>1974</v>
          </cell>
          <cell r="C17">
            <v>44</v>
          </cell>
          <cell r="E17">
            <v>4</v>
          </cell>
          <cell r="K17">
            <v>48</v>
          </cell>
        </row>
        <row r="18">
          <cell r="A18">
            <v>1975</v>
          </cell>
          <cell r="C18">
            <v>169</v>
          </cell>
          <cell r="E18">
            <v>144</v>
          </cell>
          <cell r="K18">
            <v>313</v>
          </cell>
        </row>
        <row r="19">
          <cell r="A19">
            <v>1976</v>
          </cell>
          <cell r="C19">
            <v>339</v>
          </cell>
          <cell r="E19">
            <v>214</v>
          </cell>
          <cell r="K19">
            <v>553</v>
          </cell>
        </row>
      </sheetData>
      <sheetData sheetId="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Suballocation\[WTDL19_FINAL2.xls]Buchanan D&amp;R</v>
          </cell>
          <cell r="K4" t="str">
            <v>Page 7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Buchanan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1949-1978</v>
          </cell>
          <cell r="C15">
            <v>0</v>
          </cell>
          <cell r="K15">
            <v>0</v>
          </cell>
        </row>
        <row r="16">
          <cell r="A16">
            <v>1979</v>
          </cell>
          <cell r="C16">
            <v>16488</v>
          </cell>
          <cell r="K16">
            <v>16488</v>
          </cell>
        </row>
        <row r="17">
          <cell r="A17">
            <v>1980</v>
          </cell>
          <cell r="C17">
            <v>48000</v>
          </cell>
          <cell r="K17">
            <v>48000</v>
          </cell>
        </row>
        <row r="18">
          <cell r="A18">
            <v>1981</v>
          </cell>
          <cell r="C18">
            <v>24000</v>
          </cell>
          <cell r="K18">
            <v>24000</v>
          </cell>
        </row>
        <row r="19">
          <cell r="A19">
            <v>1982</v>
          </cell>
          <cell r="C19">
            <v>24000</v>
          </cell>
          <cell r="K19">
            <v>24000</v>
          </cell>
        </row>
      </sheetData>
      <sheetData sheetId="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Suballocation\[WTDL19_FINAL2.xls]Clear Creek</v>
          </cell>
          <cell r="K4" t="str">
            <v>Page 13</v>
          </cell>
        </row>
        <row r="6">
          <cell r="A6" t="str">
            <v>FY 2018 PLANT-IN-SERVICE WATER DELIVERIES (Construction)</v>
          </cell>
        </row>
        <row r="8">
          <cell r="A8" t="str">
            <v>Clear Creek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1735</v>
          </cell>
          <cell r="E16">
            <v>108</v>
          </cell>
          <cell r="K16">
            <v>1843</v>
          </cell>
        </row>
        <row r="17">
          <cell r="A17">
            <v>1969</v>
          </cell>
          <cell r="C17">
            <v>1980</v>
          </cell>
          <cell r="E17">
            <v>137</v>
          </cell>
          <cell r="K17">
            <v>2117</v>
          </cell>
        </row>
        <row r="18">
          <cell r="A18">
            <v>1970</v>
          </cell>
          <cell r="C18">
            <v>2296</v>
          </cell>
          <cell r="E18">
            <v>212</v>
          </cell>
          <cell r="K18">
            <v>2508</v>
          </cell>
        </row>
        <row r="19">
          <cell r="A19">
            <v>1971</v>
          </cell>
          <cell r="C19">
            <v>2407</v>
          </cell>
          <cell r="E19">
            <v>267</v>
          </cell>
          <cell r="K19">
            <v>2674</v>
          </cell>
        </row>
      </sheetData>
      <sheetData sheetId="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Suballocation\[WTDL19_FINAL2.xls]Contra Costa</v>
          </cell>
          <cell r="K4" t="str">
            <v>Page 14</v>
          </cell>
        </row>
        <row r="6">
          <cell r="A6" t="str">
            <v>FY 2018 PLANT-IN-SERVICE WATER DELIVERIES (Construction)</v>
          </cell>
        </row>
        <row r="8">
          <cell r="A8" t="str">
            <v>Contra Costa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8627</v>
          </cell>
          <cell r="E15">
            <v>15170</v>
          </cell>
          <cell r="K15">
            <v>23797</v>
          </cell>
        </row>
        <row r="16">
          <cell r="A16">
            <v>1950</v>
          </cell>
          <cell r="C16">
            <v>4957</v>
          </cell>
          <cell r="E16">
            <v>90252</v>
          </cell>
          <cell r="K16">
            <v>95209</v>
          </cell>
        </row>
        <row r="17">
          <cell r="A17">
            <v>1951</v>
          </cell>
          <cell r="C17">
            <v>10844</v>
          </cell>
          <cell r="E17">
            <v>19939</v>
          </cell>
          <cell r="K17">
            <v>30783</v>
          </cell>
        </row>
        <row r="18">
          <cell r="A18">
            <v>1952</v>
          </cell>
          <cell r="C18">
            <v>11869</v>
          </cell>
          <cell r="E18">
            <v>21781</v>
          </cell>
          <cell r="K18">
            <v>33650</v>
          </cell>
        </row>
        <row r="19">
          <cell r="A19">
            <v>1953</v>
          </cell>
          <cell r="C19">
            <v>3908</v>
          </cell>
          <cell r="E19">
            <v>24532</v>
          </cell>
          <cell r="K19">
            <v>28440</v>
          </cell>
        </row>
      </sheetData>
      <sheetData sheetId="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Suballocation\[WTDL19_FINAL2.xls]Corning Canal</v>
          </cell>
          <cell r="K4" t="str">
            <v>Page 15</v>
          </cell>
        </row>
        <row r="6">
          <cell r="A6" t="str">
            <v>FY 2018 PLANT-IN-SERVICE WATER DELIVERIES (Construction)</v>
          </cell>
        </row>
        <row r="8">
          <cell r="A8" t="str">
            <v>Corning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1949-1960</v>
          </cell>
          <cell r="C15">
            <v>0</v>
          </cell>
          <cell r="K15">
            <v>0</v>
          </cell>
        </row>
        <row r="16">
          <cell r="A16">
            <v>1961</v>
          </cell>
          <cell r="C16">
            <v>739</v>
          </cell>
          <cell r="K16">
            <v>739</v>
          </cell>
        </row>
        <row r="17">
          <cell r="A17">
            <v>1962</v>
          </cell>
          <cell r="C17">
            <v>3413</v>
          </cell>
          <cell r="K17">
            <v>3413</v>
          </cell>
        </row>
        <row r="18">
          <cell r="A18">
            <v>1963</v>
          </cell>
          <cell r="C18">
            <v>4169</v>
          </cell>
          <cell r="K18">
            <v>4169</v>
          </cell>
        </row>
        <row r="19">
          <cell r="A19">
            <v>1964</v>
          </cell>
          <cell r="C19">
            <v>8126</v>
          </cell>
          <cell r="K19">
            <v>8126</v>
          </cell>
        </row>
      </sheetData>
      <sheetData sheetId="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Suballocation\[WTDL19_FINAL2.xls]Cow Creek</v>
          </cell>
          <cell r="K4" t="str">
            <v>Page 16</v>
          </cell>
        </row>
        <row r="6">
          <cell r="A6" t="str">
            <v>FY 2018 PLANT-IN-SERVICE WATER DELIVERIES (Construction)</v>
          </cell>
        </row>
        <row r="8">
          <cell r="A8" t="str">
            <v>Cow Creek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1967</v>
          </cell>
          <cell r="C16">
            <v>492</v>
          </cell>
          <cell r="E16">
            <v>83</v>
          </cell>
          <cell r="K16">
            <v>575</v>
          </cell>
        </row>
        <row r="17">
          <cell r="A17">
            <v>1968</v>
          </cell>
          <cell r="C17">
            <v>3692</v>
          </cell>
          <cell r="E17">
            <v>588</v>
          </cell>
          <cell r="K17">
            <v>4280</v>
          </cell>
        </row>
        <row r="18">
          <cell r="A18">
            <v>1969</v>
          </cell>
          <cell r="C18">
            <v>3225</v>
          </cell>
          <cell r="E18">
            <v>120</v>
          </cell>
          <cell r="K18">
            <v>3345</v>
          </cell>
        </row>
        <row r="19">
          <cell r="A19">
            <v>1970</v>
          </cell>
          <cell r="C19">
            <v>2958</v>
          </cell>
          <cell r="E19">
            <v>169</v>
          </cell>
          <cell r="K19">
            <v>3127</v>
          </cell>
        </row>
      </sheetData>
      <sheetData sheetId="1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Suballocation\[WTDL19_FINAL2.xls]Cross Valley</v>
          </cell>
          <cell r="K4" t="str">
            <v>Page 17</v>
          </cell>
        </row>
        <row r="6">
          <cell r="A6" t="str">
            <v>FY 2018 PLANT-IN-SERVICE WATER DELIVERIES (Construction)</v>
          </cell>
        </row>
        <row r="8">
          <cell r="A8" t="str">
            <v>Cross Valley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1949-1975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1976</v>
          </cell>
          <cell r="C16">
            <v>35386</v>
          </cell>
          <cell r="E16">
            <v>0</v>
          </cell>
          <cell r="K16">
            <v>35386</v>
          </cell>
        </row>
        <row r="17">
          <cell r="A17">
            <v>1977</v>
          </cell>
          <cell r="C17">
            <v>30620</v>
          </cell>
          <cell r="E17">
            <v>0</v>
          </cell>
          <cell r="K17">
            <v>30620</v>
          </cell>
        </row>
        <row r="18">
          <cell r="A18">
            <v>1978</v>
          </cell>
          <cell r="C18">
            <v>14224</v>
          </cell>
          <cell r="E18">
            <v>0</v>
          </cell>
          <cell r="K18">
            <v>14224</v>
          </cell>
        </row>
        <row r="19">
          <cell r="A19">
            <v>1979</v>
          </cell>
          <cell r="C19">
            <v>103474</v>
          </cell>
          <cell r="E19">
            <v>887</v>
          </cell>
          <cell r="K19">
            <v>104361</v>
          </cell>
        </row>
      </sheetData>
      <sheetData sheetId="1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Suballocation\[WTDL19_FINAL2.xls]DMC Canal</v>
          </cell>
          <cell r="K4" t="str">
            <v>Page 18</v>
          </cell>
        </row>
        <row r="6">
          <cell r="A6" t="str">
            <v>FY 2018 PLANT-IN-SERVICE WATER DELIVERIES (Construction)</v>
          </cell>
        </row>
        <row r="8">
          <cell r="A8" t="str">
            <v>Delta Mendota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66158</v>
          </cell>
          <cell r="E15">
            <v>0</v>
          </cell>
          <cell r="K15">
            <v>66158</v>
          </cell>
        </row>
        <row r="16">
          <cell r="A16">
            <v>1950</v>
          </cell>
          <cell r="C16">
            <v>48693</v>
          </cell>
          <cell r="E16">
            <v>0</v>
          </cell>
          <cell r="K16">
            <v>48693</v>
          </cell>
        </row>
        <row r="17">
          <cell r="A17">
            <v>1951</v>
          </cell>
          <cell r="C17">
            <v>22060</v>
          </cell>
          <cell r="E17">
            <v>0</v>
          </cell>
          <cell r="K17">
            <v>22060</v>
          </cell>
        </row>
        <row r="18">
          <cell r="A18">
            <v>1952</v>
          </cell>
          <cell r="C18">
            <v>14581</v>
          </cell>
          <cell r="E18">
            <v>0</v>
          </cell>
          <cell r="K18">
            <v>14581</v>
          </cell>
        </row>
        <row r="19">
          <cell r="A19">
            <v>1953</v>
          </cell>
          <cell r="C19">
            <v>82086</v>
          </cell>
          <cell r="E19">
            <v>0</v>
          </cell>
          <cell r="K19">
            <v>82086</v>
          </cell>
        </row>
      </sheetData>
      <sheetData sheetId="1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Suballocation\[WTDL19_FINAL2.xls]DMC Pool</v>
          </cell>
          <cell r="K4" t="str">
            <v>Page 19</v>
          </cell>
        </row>
        <row r="6">
          <cell r="A6" t="str">
            <v>FY 2018 PLANT-IN-SERVICE WATER DELIVERIES (Construction)</v>
          </cell>
        </row>
        <row r="8">
          <cell r="A8" t="str">
            <v>Delta Mendota Pool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15524</v>
          </cell>
          <cell r="K15">
            <v>15524</v>
          </cell>
        </row>
        <row r="16">
          <cell r="A16">
            <v>1950</v>
          </cell>
          <cell r="C16">
            <v>20428</v>
          </cell>
          <cell r="K16">
            <v>20428</v>
          </cell>
        </row>
        <row r="17">
          <cell r="A17">
            <v>1951</v>
          </cell>
          <cell r="C17">
            <v>14772</v>
          </cell>
          <cell r="K17">
            <v>14772</v>
          </cell>
        </row>
        <row r="18">
          <cell r="A18">
            <v>1952</v>
          </cell>
          <cell r="C18">
            <v>17187</v>
          </cell>
          <cell r="K18">
            <v>17187</v>
          </cell>
        </row>
        <row r="19">
          <cell r="A19">
            <v>1953</v>
          </cell>
          <cell r="C19">
            <v>17610</v>
          </cell>
          <cell r="K19">
            <v>17610</v>
          </cell>
        </row>
      </sheetData>
      <sheetData sheetId="1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Suballocation\[WTDL19_FINAL2.xls]Feather WD</v>
          </cell>
          <cell r="K4" t="str">
            <v>Page 20</v>
          </cell>
        </row>
        <row r="6">
          <cell r="A6" t="str">
            <v>FY 2018 PLANT-IN-SERVICE WATER DELIVERIES (Construction)</v>
          </cell>
        </row>
        <row r="8">
          <cell r="A8" t="str">
            <v>Feather WD (Feather River) - No longer used - Included in Sacramento River (Willows)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1949-1980</v>
          </cell>
          <cell r="C15">
            <v>0</v>
          </cell>
          <cell r="K15">
            <v>0</v>
          </cell>
        </row>
        <row r="16">
          <cell r="A16">
            <v>1981</v>
          </cell>
          <cell r="C16">
            <v>24446</v>
          </cell>
          <cell r="K16">
            <v>24446</v>
          </cell>
        </row>
        <row r="17">
          <cell r="A17">
            <v>1982</v>
          </cell>
          <cell r="C17">
            <v>21356</v>
          </cell>
          <cell r="K17">
            <v>21356</v>
          </cell>
        </row>
        <row r="18">
          <cell r="A18">
            <v>1983</v>
          </cell>
          <cell r="C18">
            <v>15153</v>
          </cell>
          <cell r="K18">
            <v>15153</v>
          </cell>
        </row>
        <row r="19">
          <cell r="A19">
            <v>1984</v>
          </cell>
          <cell r="C19">
            <v>27298</v>
          </cell>
          <cell r="K19">
            <v>27298</v>
          </cell>
        </row>
      </sheetData>
      <sheetData sheetId="14">
        <row r="1">
          <cell r="B1" t="str">
            <v>Updated 12-11-96</v>
          </cell>
        </row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Suballocation\[WTDL19_FINAL2.xls]Folsom D&amp;R</v>
          </cell>
          <cell r="K4" t="str">
            <v>Page 21</v>
          </cell>
          <cell r="Q4" t="str">
            <v>Page 21</v>
          </cell>
        </row>
        <row r="6">
          <cell r="A6" t="str">
            <v>FY 2018 PLANT-IN-SERVICE WATER DELIVERIES (Construction)</v>
          </cell>
          <cell r="M6" t="str">
            <v xml:space="preserve">       Adjustment of 1994 DLM M&amp;I water deliveries.</v>
          </cell>
        </row>
        <row r="8">
          <cell r="A8" t="str">
            <v>Folsom Dam and Reservoir</v>
          </cell>
          <cell r="O8" t="str">
            <v>DLM 1994</v>
          </cell>
          <cell r="P8" t="str">
            <v>City of</v>
          </cell>
          <cell r="Q8" t="str">
            <v xml:space="preserve">Use for 1996 </v>
          </cell>
        </row>
        <row r="9">
          <cell r="O9" t="str">
            <v>Deliveries</v>
          </cell>
          <cell r="P9" t="str">
            <v>Sacramento</v>
          </cell>
          <cell r="Q9" t="str">
            <v>M&amp;I Deliveries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  <cell r="N11" t="str">
            <v>Fiscal Year</v>
          </cell>
          <cell r="O11" t="str">
            <v>M&amp;I</v>
          </cell>
          <cell r="P11" t="str">
            <v>M&amp;I</v>
          </cell>
          <cell r="Q11" t="str">
            <v>M&amp;I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  <cell r="O13" t="str">
            <v>(AF)</v>
          </cell>
          <cell r="P13" t="str">
            <v>(AF)</v>
          </cell>
          <cell r="Q13" t="str">
            <v>(AF)</v>
          </cell>
        </row>
        <row r="15">
          <cell r="A15" t="str">
            <v>1949-1958</v>
          </cell>
          <cell r="C15">
            <v>0</v>
          </cell>
          <cell r="E15">
            <v>0</v>
          </cell>
          <cell r="K15">
            <v>0</v>
          </cell>
          <cell r="N15" t="str">
            <v>1949-1958</v>
          </cell>
          <cell r="O15">
            <v>0</v>
          </cell>
          <cell r="P15" t="str">
            <v>---</v>
          </cell>
          <cell r="Q15">
            <v>0</v>
          </cell>
        </row>
        <row r="16">
          <cell r="A16">
            <v>1959</v>
          </cell>
          <cell r="C16">
            <v>92</v>
          </cell>
          <cell r="E16">
            <v>23</v>
          </cell>
          <cell r="K16">
            <v>115</v>
          </cell>
          <cell r="N16">
            <v>1959</v>
          </cell>
          <cell r="O16">
            <v>23</v>
          </cell>
          <cell r="P16" t="str">
            <v>---</v>
          </cell>
          <cell r="Q16">
            <v>23</v>
          </cell>
        </row>
        <row r="17">
          <cell r="A17">
            <v>1960</v>
          </cell>
          <cell r="C17">
            <v>247</v>
          </cell>
          <cell r="E17">
            <v>101</v>
          </cell>
          <cell r="K17">
            <v>348</v>
          </cell>
          <cell r="N17">
            <v>1960</v>
          </cell>
          <cell r="O17">
            <v>101</v>
          </cell>
          <cell r="P17" t="str">
            <v>---</v>
          </cell>
          <cell r="Q17">
            <v>101</v>
          </cell>
        </row>
        <row r="18">
          <cell r="A18">
            <v>1961</v>
          </cell>
          <cell r="C18">
            <v>371</v>
          </cell>
          <cell r="E18">
            <v>336</v>
          </cell>
          <cell r="K18">
            <v>707</v>
          </cell>
          <cell r="N18">
            <v>1961</v>
          </cell>
          <cell r="O18">
            <v>336</v>
          </cell>
          <cell r="P18" t="str">
            <v>---</v>
          </cell>
          <cell r="Q18">
            <v>336</v>
          </cell>
        </row>
        <row r="19">
          <cell r="A19">
            <v>1962</v>
          </cell>
          <cell r="C19">
            <v>586</v>
          </cell>
          <cell r="E19">
            <v>314</v>
          </cell>
          <cell r="K19">
            <v>900</v>
          </cell>
          <cell r="N19">
            <v>1962</v>
          </cell>
          <cell r="O19">
            <v>324</v>
          </cell>
          <cell r="P19">
            <v>10</v>
          </cell>
          <cell r="Q19">
            <v>314</v>
          </cell>
        </row>
      </sheetData>
      <sheetData sheetId="1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Suballocation\[WTDL19_FINAL2.xls]FS Canal</v>
          </cell>
          <cell r="K4" t="str">
            <v>Page 22</v>
          </cell>
        </row>
        <row r="6">
          <cell r="A6" t="str">
            <v>FY 2018 PLANT-IN-SERVICE WATER DELIVERIES (Construction)</v>
          </cell>
        </row>
        <row r="8">
          <cell r="A8" t="str">
            <v>Folsom South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1960</v>
          </cell>
          <cell r="C15">
            <v>2763</v>
          </cell>
          <cell r="D15" t="str">
            <v xml:space="preserve"> (c)</v>
          </cell>
          <cell r="K15">
            <v>2763</v>
          </cell>
        </row>
        <row r="16">
          <cell r="A16">
            <v>1961</v>
          </cell>
          <cell r="C16">
            <v>3669</v>
          </cell>
          <cell r="D16" t="str">
            <v xml:space="preserve"> (c)</v>
          </cell>
          <cell r="K16">
            <v>3669</v>
          </cell>
        </row>
        <row r="17">
          <cell r="A17">
            <v>1962</v>
          </cell>
          <cell r="C17">
            <v>2802</v>
          </cell>
          <cell r="D17" t="str">
            <v xml:space="preserve"> (c)</v>
          </cell>
          <cell r="K17">
            <v>2802</v>
          </cell>
        </row>
        <row r="18">
          <cell r="A18">
            <v>1963</v>
          </cell>
          <cell r="C18">
            <v>1118</v>
          </cell>
          <cell r="D18" t="str">
            <v xml:space="preserve"> (c)</v>
          </cell>
          <cell r="K18">
            <v>1118</v>
          </cell>
        </row>
        <row r="19">
          <cell r="A19">
            <v>1964</v>
          </cell>
          <cell r="C19">
            <v>0</v>
          </cell>
          <cell r="D19" t="str">
            <v xml:space="preserve"> (c)</v>
          </cell>
          <cell r="K19">
            <v>0</v>
          </cell>
        </row>
      </sheetData>
      <sheetData sheetId="1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Suballocation\[WTDL19_FINAL2.xls]Friant D&amp;R</v>
          </cell>
          <cell r="K4" t="str">
            <v>Page 23</v>
          </cell>
        </row>
        <row r="6">
          <cell r="A6" t="str">
            <v>FY 2018 PLANT-IN-SERVICE WATER DELIVERIES (Construction)</v>
          </cell>
        </row>
        <row r="8">
          <cell r="A8" t="str">
            <v>Friant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1957</v>
          </cell>
          <cell r="C16">
            <v>0</v>
          </cell>
          <cell r="E16">
            <v>25</v>
          </cell>
          <cell r="K16">
            <v>25</v>
          </cell>
        </row>
        <row r="17">
          <cell r="A17">
            <v>1958</v>
          </cell>
          <cell r="C17">
            <v>0</v>
          </cell>
          <cell r="E17">
            <v>51</v>
          </cell>
          <cell r="K17">
            <v>51</v>
          </cell>
        </row>
        <row r="18">
          <cell r="A18">
            <v>1959</v>
          </cell>
          <cell r="C18">
            <v>0</v>
          </cell>
          <cell r="E18">
            <v>75</v>
          </cell>
          <cell r="K18">
            <v>75</v>
          </cell>
        </row>
        <row r="19">
          <cell r="A19">
            <v>1960</v>
          </cell>
          <cell r="C19">
            <v>0</v>
          </cell>
          <cell r="E19">
            <v>78</v>
          </cell>
          <cell r="K19">
            <v>78</v>
          </cell>
        </row>
      </sheetData>
      <sheetData sheetId="1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 Delta-Mendota Exch</v>
          </cell>
          <cell r="K4" t="str">
            <v>Page 24</v>
          </cell>
        </row>
        <row r="6">
          <cell r="A6" t="str">
            <v>FY 2018 PLANT-IN-SERVICE WATER DELIVERIES (Construction)</v>
          </cell>
        </row>
        <row r="8">
          <cell r="A8" t="str">
            <v>Friant (Delta Mendota) Exchange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1952</v>
          </cell>
          <cell r="C15">
            <v>127881</v>
          </cell>
          <cell r="E15">
            <v>7087</v>
          </cell>
          <cell r="K15">
            <v>134968</v>
          </cell>
          <cell r="M15">
            <v>0</v>
          </cell>
        </row>
        <row r="16">
          <cell r="A16">
            <v>1953</v>
          </cell>
          <cell r="C16">
            <v>372896</v>
          </cell>
          <cell r="E16">
            <v>20667</v>
          </cell>
          <cell r="K16">
            <v>393563</v>
          </cell>
          <cell r="M16">
            <v>0</v>
          </cell>
        </row>
        <row r="17">
          <cell r="A17">
            <v>1954</v>
          </cell>
          <cell r="C17">
            <v>474928</v>
          </cell>
          <cell r="E17">
            <v>26322</v>
          </cell>
          <cell r="K17">
            <v>501250</v>
          </cell>
          <cell r="M17">
            <v>0</v>
          </cell>
        </row>
        <row r="18">
          <cell r="A18">
            <v>1955</v>
          </cell>
          <cell r="C18">
            <v>735435</v>
          </cell>
          <cell r="E18">
            <v>40760</v>
          </cell>
          <cell r="K18">
            <v>776195</v>
          </cell>
          <cell r="M18">
            <v>0</v>
          </cell>
        </row>
        <row r="19">
          <cell r="A19">
            <v>1956</v>
          </cell>
          <cell r="C19">
            <v>495837</v>
          </cell>
          <cell r="E19">
            <v>27481</v>
          </cell>
          <cell r="K19">
            <v>523318</v>
          </cell>
          <cell r="M19">
            <v>0</v>
          </cell>
        </row>
      </sheetData>
      <sheetData sheetId="1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Suballocation\[WTDL19_FINAL2.xls]FK Canal I</v>
          </cell>
          <cell r="K4" t="str">
            <v>Page 25</v>
          </cell>
        </row>
        <row r="6">
          <cell r="A6" t="str">
            <v>FY 2018 PLANT-IN-SERVICE WATER DELIVERIES (Construction)</v>
          </cell>
        </row>
        <row r="8">
          <cell r="A8" t="str">
            <v>Friant Kern Canal, Class 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1949-1950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1951</v>
          </cell>
          <cell r="C16">
            <v>5638</v>
          </cell>
          <cell r="E16">
            <v>0</v>
          </cell>
          <cell r="K16">
            <v>5638</v>
          </cell>
        </row>
        <row r="17">
          <cell r="A17">
            <v>1952</v>
          </cell>
          <cell r="C17">
            <v>73815</v>
          </cell>
          <cell r="E17">
            <v>0</v>
          </cell>
          <cell r="K17">
            <v>73815</v>
          </cell>
        </row>
        <row r="18">
          <cell r="A18">
            <v>1953</v>
          </cell>
          <cell r="C18">
            <v>175510</v>
          </cell>
          <cell r="E18">
            <v>27</v>
          </cell>
          <cell r="K18">
            <v>175537</v>
          </cell>
        </row>
        <row r="19">
          <cell r="A19">
            <v>1954</v>
          </cell>
          <cell r="C19">
            <v>281643</v>
          </cell>
          <cell r="E19">
            <v>147</v>
          </cell>
          <cell r="K19">
            <v>281790</v>
          </cell>
        </row>
      </sheetData>
      <sheetData sheetId="1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Suballocation\[WTDL19_FINAL2.xls]FK Canal II</v>
          </cell>
          <cell r="K4" t="str">
            <v>Page 26</v>
          </cell>
        </row>
        <row r="6">
          <cell r="A6" t="str">
            <v>FY 2018 PLANT-IN-SERVICE WATER DELIVERIES (Construction)</v>
          </cell>
        </row>
        <row r="8">
          <cell r="A8" t="str">
            <v>Friant Kern Canal, Class II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0</v>
          </cell>
          <cell r="K15">
            <v>0</v>
          </cell>
        </row>
        <row r="16">
          <cell r="A16">
            <v>1950</v>
          </cell>
          <cell r="C16">
            <v>99931</v>
          </cell>
          <cell r="K16">
            <v>99931</v>
          </cell>
        </row>
        <row r="17">
          <cell r="A17">
            <v>1951</v>
          </cell>
          <cell r="C17">
            <v>201121</v>
          </cell>
          <cell r="K17">
            <v>201121</v>
          </cell>
        </row>
        <row r="18">
          <cell r="A18">
            <v>1952</v>
          </cell>
          <cell r="C18">
            <v>248188</v>
          </cell>
          <cell r="K18">
            <v>248188</v>
          </cell>
        </row>
        <row r="19">
          <cell r="A19">
            <v>1953</v>
          </cell>
          <cell r="C19">
            <v>430085</v>
          </cell>
          <cell r="K19">
            <v>430085</v>
          </cell>
        </row>
      </sheetData>
      <sheetData sheetId="2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Suballocation\[WTDL19_FINAL2.xls]Hidden D&amp;R</v>
          </cell>
          <cell r="K4" t="str">
            <v>Page 28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Hidden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1949-1978</v>
          </cell>
          <cell r="C15">
            <v>0</v>
          </cell>
          <cell r="K15">
            <v>0</v>
          </cell>
        </row>
        <row r="16">
          <cell r="A16">
            <v>1979</v>
          </cell>
          <cell r="C16">
            <v>11538</v>
          </cell>
          <cell r="K16">
            <v>11538</v>
          </cell>
        </row>
        <row r="17">
          <cell r="A17">
            <v>1980</v>
          </cell>
          <cell r="C17">
            <v>35538</v>
          </cell>
          <cell r="K17">
            <v>35538</v>
          </cell>
        </row>
        <row r="18">
          <cell r="A18" t="str">
            <v>1981-1990</v>
          </cell>
          <cell r="C18">
            <v>24000</v>
          </cell>
          <cell r="K18">
            <v>24000</v>
          </cell>
        </row>
        <row r="19">
          <cell r="A19">
            <v>1991</v>
          </cell>
          <cell r="C19">
            <v>24000</v>
          </cell>
          <cell r="K19">
            <v>24000</v>
          </cell>
        </row>
      </sheetData>
      <sheetData sheetId="2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Suballocation\[WTDL19_FINAL2.xls]Madera I</v>
          </cell>
          <cell r="K4" t="str">
            <v>Page 29</v>
          </cell>
        </row>
        <row r="6">
          <cell r="A6" t="str">
            <v>FY 2018 PLANT-IN-SERVICE WATER DELIVERIES (Construction)</v>
          </cell>
        </row>
        <row r="8">
          <cell r="A8" t="str">
            <v>Madera Canal, Class 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105257</v>
          </cell>
          <cell r="K15">
            <v>105257</v>
          </cell>
        </row>
        <row r="16">
          <cell r="A16">
            <v>1950</v>
          </cell>
          <cell r="C16">
            <v>196709</v>
          </cell>
          <cell r="K16">
            <v>196709</v>
          </cell>
        </row>
        <row r="17">
          <cell r="A17">
            <v>1951</v>
          </cell>
          <cell r="C17">
            <v>82480</v>
          </cell>
          <cell r="K17">
            <v>82480</v>
          </cell>
        </row>
        <row r="18">
          <cell r="A18">
            <v>1952</v>
          </cell>
          <cell r="C18">
            <v>14346</v>
          </cell>
          <cell r="K18">
            <v>14346</v>
          </cell>
        </row>
        <row r="19">
          <cell r="A19">
            <v>1953</v>
          </cell>
          <cell r="C19">
            <v>49327</v>
          </cell>
          <cell r="K19">
            <v>49327</v>
          </cell>
        </row>
      </sheetData>
      <sheetData sheetId="2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Suballocation\[WTDL19_FINAL2.xls]Madera II</v>
          </cell>
          <cell r="K4" t="str">
            <v>Page 30</v>
          </cell>
        </row>
        <row r="6">
          <cell r="A6" t="str">
            <v>FY 2018 PLANT-IN-SERVICE WATER DELIVERIES (Construction)</v>
          </cell>
        </row>
        <row r="8">
          <cell r="A8" t="str">
            <v>Madera Canal, Class II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1949-1951</v>
          </cell>
          <cell r="C15">
            <v>0</v>
          </cell>
          <cell r="K15">
            <v>0</v>
          </cell>
        </row>
        <row r="16">
          <cell r="A16">
            <v>1952</v>
          </cell>
          <cell r="C16">
            <v>129899</v>
          </cell>
          <cell r="K16">
            <v>129899</v>
          </cell>
        </row>
        <row r="17">
          <cell r="A17">
            <v>1953</v>
          </cell>
          <cell r="C17">
            <v>145195</v>
          </cell>
          <cell r="K17">
            <v>145195</v>
          </cell>
        </row>
        <row r="18">
          <cell r="A18">
            <v>1954</v>
          </cell>
          <cell r="C18">
            <v>160881</v>
          </cell>
          <cell r="K18">
            <v>160881</v>
          </cell>
        </row>
        <row r="19">
          <cell r="A19">
            <v>1955</v>
          </cell>
          <cell r="C19">
            <v>134695</v>
          </cell>
          <cell r="K19">
            <v>134695</v>
          </cell>
        </row>
      </sheetData>
      <sheetData sheetId="2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Suballocation\[WTDL19_FINAL2.xls]New Melones D&amp;R</v>
          </cell>
          <cell r="K4" t="str">
            <v>Page 31</v>
          </cell>
        </row>
        <row r="6">
          <cell r="A6" t="str">
            <v>FY 2018 PLANT-IN-SERVICE WATER DELIVERIES (Construction)</v>
          </cell>
        </row>
        <row r="8">
          <cell r="A8" t="str">
            <v>New Melones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1983</v>
          </cell>
          <cell r="C16">
            <v>1500</v>
          </cell>
          <cell r="E16">
            <v>0</v>
          </cell>
          <cell r="K16">
            <v>1500</v>
          </cell>
        </row>
        <row r="17">
          <cell r="A17">
            <v>1984</v>
          </cell>
          <cell r="C17">
            <v>86</v>
          </cell>
          <cell r="E17">
            <v>0</v>
          </cell>
          <cell r="K17">
            <v>86</v>
          </cell>
        </row>
        <row r="18">
          <cell r="A18">
            <v>1985</v>
          </cell>
          <cell r="C18">
            <v>0</v>
          </cell>
          <cell r="E18">
            <v>0</v>
          </cell>
          <cell r="K18">
            <v>0</v>
          </cell>
        </row>
        <row r="19">
          <cell r="A19">
            <v>1986</v>
          </cell>
          <cell r="C19">
            <v>0</v>
          </cell>
          <cell r="E19">
            <v>0</v>
          </cell>
          <cell r="K19">
            <v>0</v>
          </cell>
        </row>
      </sheetData>
      <sheetData sheetId="2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Suballocation\[WTDL19_FINAL2.xls]Placer County</v>
          </cell>
          <cell r="K4" t="str">
            <v>Page 32</v>
          </cell>
        </row>
        <row r="6">
          <cell r="A6" t="str">
            <v>FY 2018 PLANT-IN-SERVICE WATER DELIVERIES (Construction)</v>
          </cell>
        </row>
        <row r="8">
          <cell r="A8" t="str">
            <v>Placer County WA - no longer used as of 1999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>Waterfowl</v>
          </cell>
          <cell r="H10" t="str">
            <v/>
          </cell>
          <cell r="I10" t="str">
            <v>Wildlife</v>
          </cell>
          <cell r="J10" t="str">
            <v/>
          </cell>
          <cell r="K10" t="str">
            <v/>
          </cell>
        </row>
        <row r="11">
          <cell r="A11" t="str">
            <v>Fiscal Year</v>
          </cell>
          <cell r="B11" t="str">
            <v/>
          </cell>
          <cell r="C11" t="str">
            <v>Irrigation (a)</v>
          </cell>
          <cell r="D11" t="str">
            <v/>
          </cell>
          <cell r="E11" t="str">
            <v>M&amp;I</v>
          </cell>
          <cell r="F11" t="str">
            <v/>
          </cell>
          <cell r="G11" t="str">
            <v>Conservation</v>
          </cell>
          <cell r="H11" t="str">
            <v/>
          </cell>
          <cell r="I11" t="str">
            <v>Refuge</v>
          </cell>
          <cell r="J11" t="str">
            <v/>
          </cell>
          <cell r="K11" t="str">
            <v>Total</v>
          </cell>
        </row>
        <row r="13">
          <cell r="A13" t="str">
            <v/>
          </cell>
          <cell r="B13" t="str">
            <v/>
          </cell>
          <cell r="C13" t="str">
            <v>(AF)</v>
          </cell>
          <cell r="D13" t="str">
            <v/>
          </cell>
          <cell r="E13" t="str">
            <v>(AF)</v>
          </cell>
          <cell r="F13" t="str">
            <v/>
          </cell>
          <cell r="G13" t="str">
            <v>(AF)</v>
          </cell>
          <cell r="H13" t="str">
            <v/>
          </cell>
          <cell r="I13" t="str">
            <v>(AF)</v>
          </cell>
          <cell r="J13" t="str">
            <v/>
          </cell>
          <cell r="K13" t="str">
            <v>(AF)</v>
          </cell>
        </row>
        <row r="15">
          <cell r="A15" t="str">
            <v>1949-1991</v>
          </cell>
          <cell r="C15">
            <v>0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>
            <v>1992</v>
          </cell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A17">
            <v>1993</v>
          </cell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>
            <v>1994</v>
          </cell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>
            <v>1995</v>
          </cell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</sheetData>
      <sheetData sheetId="2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Suballocation\[WTDL19_FINAL2.xls]Red Bluff D&amp;R</v>
          </cell>
          <cell r="G4" t="str">
            <v>Page 33</v>
          </cell>
        </row>
        <row r="6">
          <cell r="A6" t="str">
            <v>FY 2018 PLANT-IN-SERVICE WATER DELIVERIES (Construction)</v>
          </cell>
        </row>
        <row r="8">
          <cell r="A8" t="str">
            <v>Red Bluff Diversion Dam</v>
          </cell>
        </row>
        <row r="10">
          <cell r="C10" t="str">
            <v>Nonreimbursable</v>
          </cell>
        </row>
        <row r="11">
          <cell r="C11" t="str">
            <v>Fish &amp; Wildlife</v>
          </cell>
        </row>
        <row r="12">
          <cell r="A12" t="str">
            <v>Fiscal Year</v>
          </cell>
          <cell r="C12" t="str">
            <v>Mitigation</v>
          </cell>
        </row>
        <row r="14">
          <cell r="C14" t="str">
            <v>(AF)</v>
          </cell>
        </row>
        <row r="16">
          <cell r="A16">
            <v>1976</v>
          </cell>
          <cell r="C16">
            <v>127450</v>
          </cell>
        </row>
        <row r="17">
          <cell r="A17">
            <v>1977</v>
          </cell>
          <cell r="C17">
            <v>113347</v>
          </cell>
        </row>
        <row r="18">
          <cell r="A18">
            <v>1978</v>
          </cell>
          <cell r="C18">
            <v>161316</v>
          </cell>
        </row>
        <row r="19">
          <cell r="A19">
            <v>1979</v>
          </cell>
          <cell r="C19">
            <v>148102</v>
          </cell>
        </row>
      </sheetData>
      <sheetData sheetId="26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 xml:space="preserve">C:\Users\spavich\Documents\RECLAMATION\_WORKING FILES\CVP Cost Allocation (Annual)\FY-21 (Plant)\Water Suballocation\[WTDL19_FINAL2.xls]Sac River </v>
          </cell>
          <cell r="M4" t="str">
            <v>Page 34</v>
          </cell>
        </row>
        <row r="6">
          <cell r="A6" t="str">
            <v>FY 2018 PLANT-IN-SERVICE WATER DELIVERIES (Construction)</v>
          </cell>
        </row>
        <row r="8">
          <cell r="A8" t="str">
            <v>Sacramento River Contractors including Colusa Basin Drain</v>
          </cell>
        </row>
        <row r="10">
          <cell r="E10" t="str">
            <v>Colusa Basin Dr.</v>
          </cell>
          <cell r="I10" t="str">
            <v>Waterfowl</v>
          </cell>
          <cell r="K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Irrigation</v>
          </cell>
          <cell r="G11" t="str">
            <v>M&amp;I</v>
          </cell>
          <cell r="I11" t="str">
            <v>Conservation</v>
          </cell>
          <cell r="K11" t="str">
            <v>Refuge</v>
          </cell>
          <cell r="M11" t="str">
            <v>Total</v>
          </cell>
        </row>
        <row r="13">
          <cell r="C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  <cell r="M13" t="str">
            <v>(AF)</v>
          </cell>
        </row>
        <row r="15">
          <cell r="A15" t="str">
            <v>1949-1964</v>
          </cell>
          <cell r="C15">
            <v>0</v>
          </cell>
          <cell r="G15">
            <v>0</v>
          </cell>
          <cell r="M15">
            <v>0</v>
          </cell>
        </row>
        <row r="16">
          <cell r="A16">
            <v>1965</v>
          </cell>
          <cell r="C16">
            <v>193365</v>
          </cell>
          <cell r="G16">
            <v>0</v>
          </cell>
          <cell r="M16">
            <v>193365</v>
          </cell>
        </row>
        <row r="17">
          <cell r="A17">
            <v>1966</v>
          </cell>
          <cell r="C17">
            <v>188302</v>
          </cell>
          <cell r="G17">
            <v>0</v>
          </cell>
          <cell r="M17">
            <v>188302</v>
          </cell>
        </row>
        <row r="18">
          <cell r="A18">
            <v>1967</v>
          </cell>
          <cell r="C18">
            <v>187211</v>
          </cell>
          <cell r="G18">
            <v>2512</v>
          </cell>
          <cell r="M18">
            <v>189723</v>
          </cell>
        </row>
        <row r="19">
          <cell r="A19">
            <v>1968</v>
          </cell>
          <cell r="C19">
            <v>228537</v>
          </cell>
          <cell r="G19">
            <v>1023</v>
          </cell>
          <cell r="M19">
            <v>229560</v>
          </cell>
        </row>
      </sheetData>
      <sheetData sheetId="2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Suballocation\[WTDL19_FINAL2.xls]San Felipe Div</v>
          </cell>
          <cell r="K4" t="str">
            <v>Page 35</v>
          </cell>
        </row>
        <row r="6">
          <cell r="A6" t="str">
            <v>FY 2018 PLANT-IN-SERVICE WATER DELIVERIES (Construction)</v>
          </cell>
        </row>
        <row r="8">
          <cell r="A8" t="str">
            <v>San Felipe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1987</v>
          </cell>
          <cell r="C16">
            <v>3071</v>
          </cell>
          <cell r="E16">
            <v>22844</v>
          </cell>
          <cell r="K16">
            <v>25915</v>
          </cell>
        </row>
        <row r="17">
          <cell r="A17">
            <v>1988</v>
          </cell>
          <cell r="C17">
            <v>11376</v>
          </cell>
          <cell r="E17">
            <v>76307</v>
          </cell>
          <cell r="K17">
            <v>87683</v>
          </cell>
        </row>
        <row r="18">
          <cell r="A18">
            <v>1989</v>
          </cell>
          <cell r="C18">
            <v>24379</v>
          </cell>
          <cell r="E18">
            <v>96007</v>
          </cell>
          <cell r="K18">
            <v>120386</v>
          </cell>
        </row>
        <row r="19">
          <cell r="A19">
            <v>1990</v>
          </cell>
          <cell r="C19">
            <v>26773</v>
          </cell>
          <cell r="E19">
            <v>66592</v>
          </cell>
          <cell r="K19">
            <v>93365</v>
          </cell>
        </row>
      </sheetData>
      <sheetData sheetId="2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Suballocation\[WTDL19_FINAL2.xls]SJ Valley Unit</v>
          </cell>
          <cell r="K4" t="str">
            <v>Page 36</v>
          </cell>
        </row>
        <row r="6">
          <cell r="A6" t="str">
            <v>FY 2018 PLANT-IN-SERVICE WATER DELIVERIES (Construction)</v>
          </cell>
        </row>
        <row r="8">
          <cell r="A8" t="str">
            <v>San Joaquin Valley Unit</v>
          </cell>
          <cell r="D8" t="str">
            <v>No longer used as of 2002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1981</v>
          </cell>
          <cell r="C15">
            <v>0</v>
          </cell>
          <cell r="K15">
            <v>0</v>
          </cell>
        </row>
        <row r="16">
          <cell r="A16">
            <v>1982</v>
          </cell>
          <cell r="C16">
            <v>912</v>
          </cell>
          <cell r="K16">
            <v>912</v>
          </cell>
        </row>
        <row r="17">
          <cell r="A17">
            <v>1983</v>
          </cell>
          <cell r="C17">
            <v>0</v>
          </cell>
          <cell r="K17">
            <v>0</v>
          </cell>
        </row>
        <row r="18">
          <cell r="A18">
            <v>1984</v>
          </cell>
          <cell r="C18">
            <v>2446</v>
          </cell>
          <cell r="K18">
            <v>2446</v>
          </cell>
        </row>
        <row r="19">
          <cell r="A19">
            <v>1985</v>
          </cell>
          <cell r="C19">
            <v>2277</v>
          </cell>
          <cell r="K19">
            <v>2277</v>
          </cell>
        </row>
      </sheetData>
      <sheetData sheetId="2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 Canal Fresno</v>
          </cell>
          <cell r="K4" t="str">
            <v>Page 37</v>
          </cell>
        </row>
        <row r="6">
          <cell r="A6" t="str">
            <v>FY 2018 PLANT-IN-SERVICE WATER DELIVERIES (Construction)</v>
          </cell>
        </row>
        <row r="8">
          <cell r="A8" t="str">
            <v>San Luis Canal - Fresno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63128</v>
          </cell>
          <cell r="E16">
            <v>22</v>
          </cell>
          <cell r="K16">
            <v>63150</v>
          </cell>
        </row>
        <row r="17">
          <cell r="A17">
            <v>1969</v>
          </cell>
          <cell r="C17">
            <v>211430</v>
          </cell>
          <cell r="E17">
            <v>306</v>
          </cell>
          <cell r="K17">
            <v>211736</v>
          </cell>
        </row>
        <row r="18">
          <cell r="A18">
            <v>1970</v>
          </cell>
          <cell r="C18">
            <v>374246</v>
          </cell>
          <cell r="E18">
            <v>806</v>
          </cell>
          <cell r="K18">
            <v>375052</v>
          </cell>
        </row>
        <row r="19">
          <cell r="A19">
            <v>1971</v>
          </cell>
          <cell r="C19">
            <v>518501</v>
          </cell>
          <cell r="E19">
            <v>1928</v>
          </cell>
          <cell r="K19">
            <v>520429</v>
          </cell>
        </row>
      </sheetData>
      <sheetData sheetId="3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 Canal Tracy</v>
          </cell>
          <cell r="K4" t="str">
            <v>Page 38</v>
          </cell>
        </row>
        <row r="6">
          <cell r="A6" t="str">
            <v>FY 2018 PLANT-IN-SERVICE WATER DELIVERIES (Construction)</v>
          </cell>
        </row>
        <row r="8">
          <cell r="A8" t="str">
            <v>San Luis Canal - Tracy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4483</v>
          </cell>
          <cell r="E16">
            <v>73</v>
          </cell>
          <cell r="K16">
            <v>4556</v>
          </cell>
        </row>
        <row r="17">
          <cell r="A17">
            <v>1969</v>
          </cell>
          <cell r="C17">
            <v>28302</v>
          </cell>
          <cell r="E17">
            <v>90</v>
          </cell>
          <cell r="K17">
            <v>28392</v>
          </cell>
        </row>
        <row r="18">
          <cell r="A18">
            <v>1970</v>
          </cell>
          <cell r="C18">
            <v>38936</v>
          </cell>
          <cell r="E18">
            <v>92</v>
          </cell>
          <cell r="K18">
            <v>39028</v>
          </cell>
        </row>
        <row r="19">
          <cell r="A19">
            <v>1971</v>
          </cell>
          <cell r="C19">
            <v>35705</v>
          </cell>
          <cell r="E19">
            <v>204</v>
          </cell>
          <cell r="K19">
            <v>35909</v>
          </cell>
        </row>
      </sheetData>
      <sheetData sheetId="3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Suballocation\[WTDL19_FINAL2.xls]Shasta D&amp;R</v>
          </cell>
          <cell r="K4" t="str">
            <v>Page 39</v>
          </cell>
        </row>
        <row r="6">
          <cell r="A6" t="str">
            <v>FY 2018 PLANT-IN-SERVICE WATER DELIVERIES (Construction)</v>
          </cell>
        </row>
        <row r="8">
          <cell r="A8" t="str">
            <v>Shasta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1949-1963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1964</v>
          </cell>
          <cell r="C16">
            <v>0</v>
          </cell>
          <cell r="E16">
            <v>42</v>
          </cell>
          <cell r="K16">
            <v>42</v>
          </cell>
        </row>
        <row r="17">
          <cell r="A17">
            <v>1965</v>
          </cell>
          <cell r="C17">
            <v>0</v>
          </cell>
          <cell r="E17">
            <v>23</v>
          </cell>
          <cell r="K17">
            <v>23</v>
          </cell>
        </row>
        <row r="18">
          <cell r="A18">
            <v>1966</v>
          </cell>
          <cell r="C18">
            <v>0</v>
          </cell>
          <cell r="E18">
            <v>102</v>
          </cell>
          <cell r="K18">
            <v>102</v>
          </cell>
        </row>
        <row r="19">
          <cell r="A19">
            <v>1967</v>
          </cell>
          <cell r="C19">
            <v>0</v>
          </cell>
          <cell r="E19">
            <v>81</v>
          </cell>
          <cell r="K19">
            <v>81</v>
          </cell>
        </row>
      </sheetData>
      <sheetData sheetId="3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Suballocation\[WTDL19_FINAL2.xls]Sly Park D&amp;R</v>
          </cell>
          <cell r="K4" t="str">
            <v>Page 40</v>
          </cell>
        </row>
        <row r="6">
          <cell r="A6" t="str">
            <v>FY 2018 PLANT-IN-SERVICE WATER DELIVERIES (Construction)</v>
          </cell>
        </row>
        <row r="8">
          <cell r="A8" t="str">
            <v>Sly Park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1949-1954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1955</v>
          </cell>
          <cell r="C16">
            <v>172</v>
          </cell>
          <cell r="E16">
            <v>27</v>
          </cell>
          <cell r="K16">
            <v>199</v>
          </cell>
        </row>
        <row r="17">
          <cell r="A17">
            <v>1956</v>
          </cell>
          <cell r="C17">
            <v>1739</v>
          </cell>
          <cell r="E17">
            <v>276</v>
          </cell>
          <cell r="K17">
            <v>2015</v>
          </cell>
        </row>
        <row r="18">
          <cell r="A18">
            <v>1957</v>
          </cell>
          <cell r="C18">
            <v>6568</v>
          </cell>
          <cell r="E18">
            <v>1129</v>
          </cell>
          <cell r="K18">
            <v>7697</v>
          </cell>
        </row>
        <row r="19">
          <cell r="A19">
            <v>1958</v>
          </cell>
          <cell r="C19">
            <v>8975</v>
          </cell>
          <cell r="E19">
            <v>2137</v>
          </cell>
          <cell r="K19">
            <v>11112</v>
          </cell>
        </row>
      </sheetData>
      <sheetData sheetId="3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Suballocation\[WTDL19_FINAL2.xls]Spring Creek</v>
          </cell>
          <cell r="K4" t="str">
            <v>Page 41</v>
          </cell>
        </row>
        <row r="6">
          <cell r="A6" t="str">
            <v>FY 2018 PLANT-IN-SERVICE WATER DELIVERIES (Construction)</v>
          </cell>
        </row>
        <row r="8">
          <cell r="A8" t="str">
            <v>Spring Creek Conduit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1964</v>
          </cell>
          <cell r="E15">
            <v>5</v>
          </cell>
          <cell r="K15">
            <v>5</v>
          </cell>
        </row>
        <row r="16">
          <cell r="A16">
            <v>1965</v>
          </cell>
          <cell r="E16">
            <v>63</v>
          </cell>
          <cell r="K16">
            <v>63</v>
          </cell>
        </row>
        <row r="17">
          <cell r="A17">
            <v>1966</v>
          </cell>
          <cell r="E17">
            <v>95</v>
          </cell>
          <cell r="K17">
            <v>95</v>
          </cell>
        </row>
        <row r="18">
          <cell r="A18">
            <v>1967</v>
          </cell>
          <cell r="E18">
            <v>101</v>
          </cell>
          <cell r="K18">
            <v>101</v>
          </cell>
        </row>
        <row r="19">
          <cell r="A19">
            <v>1968</v>
          </cell>
          <cell r="E19">
            <v>129</v>
          </cell>
          <cell r="K19">
            <v>129</v>
          </cell>
        </row>
      </sheetData>
      <sheetData sheetId="3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Suballocation\[WTDL19_FINAL2.xls]Sugar Pine D&amp;R</v>
          </cell>
          <cell r="K4" t="str">
            <v>Page 42</v>
          </cell>
        </row>
        <row r="6">
          <cell r="A6" t="str">
            <v>FY 2018 PLANT-IN-SERVICE WATER DELIVERIES (Construction)</v>
          </cell>
        </row>
        <row r="8">
          <cell r="A8" t="str">
            <v>Sugar Pine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1949-1980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1981</v>
          </cell>
          <cell r="C16">
            <v>0</v>
          </cell>
          <cell r="E16">
            <v>9</v>
          </cell>
          <cell r="K16">
            <v>9</v>
          </cell>
        </row>
        <row r="17">
          <cell r="A17">
            <v>1982</v>
          </cell>
          <cell r="C17">
            <v>0</v>
          </cell>
          <cell r="E17">
            <v>21</v>
          </cell>
          <cell r="K17">
            <v>21</v>
          </cell>
        </row>
        <row r="18">
          <cell r="A18">
            <v>1983</v>
          </cell>
          <cell r="C18">
            <v>3</v>
          </cell>
          <cell r="E18">
            <v>106</v>
          </cell>
          <cell r="K18">
            <v>109</v>
          </cell>
        </row>
        <row r="19">
          <cell r="A19">
            <v>1984</v>
          </cell>
          <cell r="C19">
            <v>8</v>
          </cell>
          <cell r="E19">
            <v>445</v>
          </cell>
          <cell r="K19">
            <v>453</v>
          </cell>
        </row>
      </sheetData>
      <sheetData sheetId="3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Suballocation\[WTDL19_FINAL2.xls]Tehama Colusa</v>
          </cell>
          <cell r="K4" t="str">
            <v>Page 43</v>
          </cell>
        </row>
        <row r="6">
          <cell r="A6" t="str">
            <v>FY 2018 PLANT-IN-SERVICE WATER DELIVERIES (Construction)</v>
          </cell>
        </row>
        <row r="8">
          <cell r="A8" t="str">
            <v>Tehama Colusa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1967</v>
          </cell>
          <cell r="C16">
            <v>1862</v>
          </cell>
          <cell r="E16">
            <v>0</v>
          </cell>
          <cell r="K16">
            <v>1862</v>
          </cell>
        </row>
        <row r="17">
          <cell r="A17">
            <v>1968</v>
          </cell>
          <cell r="C17">
            <v>16415</v>
          </cell>
          <cell r="E17">
            <v>0</v>
          </cell>
          <cell r="K17">
            <v>16415</v>
          </cell>
        </row>
        <row r="18">
          <cell r="A18">
            <v>1969</v>
          </cell>
          <cell r="C18">
            <v>12612</v>
          </cell>
          <cell r="E18">
            <v>0</v>
          </cell>
          <cell r="K18">
            <v>12612</v>
          </cell>
        </row>
        <row r="19">
          <cell r="A19">
            <v>1970</v>
          </cell>
          <cell r="C19">
            <v>14605</v>
          </cell>
          <cell r="E19">
            <v>0</v>
          </cell>
          <cell r="K19">
            <v>14605</v>
          </cell>
        </row>
      </sheetData>
      <sheetData sheetId="3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Suballocation\[WTDL19_FINAL2.xls]Toyon Pipeline</v>
          </cell>
          <cell r="K4" t="str">
            <v>Page 44</v>
          </cell>
        </row>
        <row r="6">
          <cell r="A6" t="str">
            <v>FY 2018 PLANT-IN-SERVICE WATER DELIVERIES (Construction)</v>
          </cell>
        </row>
        <row r="8">
          <cell r="A8" t="str">
            <v>Toyon Pipeline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1953</v>
          </cell>
          <cell r="C16">
            <v>0</v>
          </cell>
          <cell r="E16">
            <v>521</v>
          </cell>
          <cell r="K16">
            <v>521</v>
          </cell>
        </row>
        <row r="17">
          <cell r="A17">
            <v>1954</v>
          </cell>
          <cell r="C17">
            <v>0</v>
          </cell>
          <cell r="E17">
            <v>619</v>
          </cell>
          <cell r="K17">
            <v>619</v>
          </cell>
        </row>
        <row r="18">
          <cell r="A18">
            <v>1955</v>
          </cell>
          <cell r="C18">
            <v>0</v>
          </cell>
          <cell r="E18">
            <v>672</v>
          </cell>
          <cell r="K18">
            <v>672</v>
          </cell>
        </row>
        <row r="19">
          <cell r="A19">
            <v>1956</v>
          </cell>
          <cell r="C19">
            <v>0</v>
          </cell>
          <cell r="E19">
            <v>758</v>
          </cell>
          <cell r="K19">
            <v>758</v>
          </cell>
        </row>
      </sheetData>
      <sheetData sheetId="37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Suballocation\[WTDL19_FINAL2.xls]Gray Lodge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Gray Lodge WMA; Service Area:  Feather River</v>
          </cell>
        </row>
        <row r="10">
          <cell r="C10" t="str">
            <v xml:space="preserve">          (Exchange with State Water Project)</v>
          </cell>
        </row>
        <row r="12">
          <cell r="C12" t="str">
            <v>LEVEL 4 DELIVERIES</v>
          </cell>
          <cell r="H12" t="str">
            <v>LEVEL 2 DELIVERIES</v>
          </cell>
        </row>
        <row r="14">
          <cell r="C14" t="str">
            <v>Fish &amp; Wildlife Enhancement (b)</v>
          </cell>
        </row>
        <row r="15">
          <cell r="C15" t="str">
            <v>Nonreimbursable</v>
          </cell>
          <cell r="P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J16" t="str">
            <v>Waterfowl</v>
          </cell>
          <cell r="L16" t="str">
            <v>Level 1</v>
          </cell>
          <cell r="N16" t="str">
            <v>Wildlife</v>
          </cell>
          <cell r="P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H17" t="str">
            <v>M&amp;I</v>
          </cell>
          <cell r="J17" t="str">
            <v>Conservation</v>
          </cell>
          <cell r="L17" t="str">
            <v xml:space="preserve">Water Rights </v>
          </cell>
          <cell r="N17" t="str">
            <v>Refuge</v>
          </cell>
          <cell r="P17" t="str">
            <v>Refuge</v>
          </cell>
        </row>
        <row r="19">
          <cell r="C19" t="str">
            <v>(AF)</v>
          </cell>
          <cell r="E19" t="str">
            <v>(AF)</v>
          </cell>
          <cell r="H19" t="str">
            <v>(AF)</v>
          </cell>
          <cell r="J19" t="str">
            <v>(AF)</v>
          </cell>
          <cell r="L19" t="str">
            <v>(AF)</v>
          </cell>
          <cell r="N19" t="str">
            <v>(AF)</v>
          </cell>
          <cell r="P19" t="str">
            <v>(AF)</v>
          </cell>
        </row>
      </sheetData>
      <sheetData sheetId="38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Suballocation\[WTDL19_FINAL2.xls]Los Banos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Los Banos WMA; Service Area:  Mendota Pool</v>
          </cell>
        </row>
        <row r="11">
          <cell r="C11" t="str">
            <v>LEVEL 4 DELIVERIES</v>
          </cell>
          <cell r="H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N14" t="str">
            <v>Nonreimbursable</v>
          </cell>
          <cell r="P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L15" t="str">
            <v>Waterfowl</v>
          </cell>
          <cell r="N15" t="str">
            <v>Wildlife</v>
          </cell>
          <cell r="P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H16" t="str">
            <v>Irrigation</v>
          </cell>
          <cell r="J16" t="str">
            <v>M&amp;I</v>
          </cell>
          <cell r="L16" t="str">
            <v>Conservation</v>
          </cell>
          <cell r="N16" t="str">
            <v>Refuge</v>
          </cell>
          <cell r="P16" t="str">
            <v>Refuge</v>
          </cell>
        </row>
        <row r="18">
          <cell r="C18" t="str">
            <v>(AF)</v>
          </cell>
          <cell r="E18" t="str">
            <v>(AF)</v>
          </cell>
          <cell r="H18" t="str">
            <v>(AF)</v>
          </cell>
          <cell r="J18" t="str">
            <v>(AF)</v>
          </cell>
          <cell r="L18" t="str">
            <v>(AF)</v>
          </cell>
          <cell r="N18" t="str">
            <v>(AF)</v>
          </cell>
          <cell r="P18" t="str">
            <v>(AF)</v>
          </cell>
        </row>
      </sheetData>
      <sheetData sheetId="39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Suballocation\[WTDL19_FINAL2.xls]Mendota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Mendota WMA; Service Area, Mendota Pool</v>
          </cell>
        </row>
        <row r="11">
          <cell r="C11" t="str">
            <v>LEVEL 4 DELIVERIES</v>
          </cell>
          <cell r="H11" t="str">
            <v>LEVEL 2 DELIVERIES</v>
          </cell>
        </row>
        <row r="13">
          <cell r="C13" t="str">
            <v>Fish &amp; Wildlife Enhancement (e)</v>
          </cell>
        </row>
        <row r="14">
          <cell r="C14" t="str">
            <v>Nonreimbursable</v>
          </cell>
          <cell r="P14" t="str">
            <v>Nonreimbursable</v>
          </cell>
        </row>
        <row r="15">
          <cell r="C15" t="str">
            <v>Federal Share</v>
          </cell>
          <cell r="E15" t="str">
            <v>Non-Federal Share</v>
          </cell>
          <cell r="L15" t="str">
            <v>Waterfowl</v>
          </cell>
          <cell r="N15" t="str">
            <v>Level 1</v>
          </cell>
          <cell r="P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H16" t="str">
            <v xml:space="preserve">Irrigation </v>
          </cell>
          <cell r="J16" t="str">
            <v>M&amp;I</v>
          </cell>
          <cell r="L16" t="str">
            <v xml:space="preserve">Conservation </v>
          </cell>
          <cell r="N16" t="str">
            <v>Water Rights</v>
          </cell>
          <cell r="P16" t="str">
            <v xml:space="preserve">Refuge </v>
          </cell>
        </row>
        <row r="18">
          <cell r="C18" t="str">
            <v>(AF)</v>
          </cell>
          <cell r="E18" t="str">
            <v>(AF)</v>
          </cell>
          <cell r="H18" t="str">
            <v>(AF)</v>
          </cell>
          <cell r="J18" t="str">
            <v>(AF)</v>
          </cell>
          <cell r="L18" t="str">
            <v>(AF)</v>
          </cell>
          <cell r="N18" t="str">
            <v>(AF)</v>
          </cell>
          <cell r="P18" t="str">
            <v>(AF)</v>
          </cell>
        </row>
      </sheetData>
      <sheetData sheetId="40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Suballocation\[WTDL19_FINAL2.xls]SJ Basin Action</v>
          </cell>
          <cell r="K4" t="str">
            <v>Page 11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&amp; Game/U.S. Fish &amp; Wildlife Service</v>
          </cell>
        </row>
        <row r="9">
          <cell r="A9" t="str">
            <v xml:space="preserve">     San Joaquin Basin Action Plan; Service Area:  Delta-Mendota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G14" t="str">
            <v>Nonreimbursable</v>
          </cell>
          <cell r="I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G15" t="str">
            <v>Fish &amp; Wildlife</v>
          </cell>
          <cell r="I15" t="str">
            <v>Fish &amp; 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Mitigation</v>
          </cell>
          <cell r="I16" t="str">
            <v>Mitigation</v>
          </cell>
          <cell r="K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</row>
      </sheetData>
      <sheetData sheetId="41">
        <row r="2">
          <cell r="A2" t="str">
            <v>Prepared by:  DMcDonald</v>
          </cell>
          <cell r="C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Suballocation\[WTDL19_FINAL2.xls]Volta WMA</v>
          </cell>
          <cell r="Q4" t="str">
            <v>Page 12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Volta WMA; Service Area, San Luis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2">
        <row r="2">
          <cell r="A2" t="str">
            <v>Prepared by:  DMcDonald</v>
          </cell>
          <cell r="I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Suballocation\[WTDL19_FINAL2.xls]Grasslands</v>
          </cell>
        </row>
        <row r="6">
          <cell r="A6" t="str">
            <v>FY 2018 PLANT-IN-SERVICE WATER DELIVERIES (Construction)</v>
          </cell>
        </row>
        <row r="8">
          <cell r="A8" t="str">
            <v>Grasslands WD; Service Area, Mendota Pool</v>
          </cell>
        </row>
        <row r="10">
          <cell r="C10" t="str">
            <v>LEVEL 4 DELIVERIES</v>
          </cell>
          <cell r="G10" t="str">
            <v>LEVEL 2 DELIVERIES</v>
          </cell>
        </row>
        <row r="12">
          <cell r="C12" t="str">
            <v>Fish &amp; Wildlife Enhancement</v>
          </cell>
        </row>
        <row r="13">
          <cell r="C13" t="str">
            <v>Nonreimbursable</v>
          </cell>
          <cell r="O13" t="str">
            <v>Nonreimbursable</v>
          </cell>
          <cell r="Q13" t="str">
            <v>Reimbursable</v>
          </cell>
        </row>
        <row r="14">
          <cell r="C14" t="str">
            <v>Federal Share</v>
          </cell>
          <cell r="E14" t="str">
            <v>Non-Federal Share</v>
          </cell>
          <cell r="K14" t="str">
            <v>Waterfowl</v>
          </cell>
          <cell r="M14" t="str">
            <v>Level 1</v>
          </cell>
          <cell r="O14" t="str">
            <v>Wildlife</v>
          </cell>
          <cell r="Q14" t="str">
            <v>Wildlife</v>
          </cell>
        </row>
        <row r="15">
          <cell r="A15" t="str">
            <v>Fiscal Year</v>
          </cell>
          <cell r="C15" t="str">
            <v>(75%)</v>
          </cell>
          <cell r="E15" t="str">
            <v>(25%)</v>
          </cell>
          <cell r="G15" t="str">
            <v>Irrigation</v>
          </cell>
          <cell r="I15" t="str">
            <v>M&amp;I</v>
          </cell>
          <cell r="K15" t="str">
            <v>Conservation</v>
          </cell>
          <cell r="M15" t="str">
            <v>Water Rights (e)</v>
          </cell>
          <cell r="O15" t="str">
            <v>Refuge</v>
          </cell>
          <cell r="Q15" t="str">
            <v>Refuge</v>
          </cell>
        </row>
        <row r="17">
          <cell r="C17" t="str">
            <v>(AF)</v>
          </cell>
          <cell r="E17" t="str">
            <v>(AF)</v>
          </cell>
          <cell r="G17" t="str">
            <v>(AF)</v>
          </cell>
          <cell r="I17" t="str">
            <v>(AF)</v>
          </cell>
          <cell r="K17" t="str">
            <v>(AF)</v>
          </cell>
          <cell r="M17" t="str">
            <v>(AF)</v>
          </cell>
          <cell r="O17" t="str">
            <v>(AF)</v>
          </cell>
          <cell r="Q17" t="str">
            <v>(AF)</v>
          </cell>
        </row>
        <row r="19">
          <cell r="A19">
            <v>1956</v>
          </cell>
          <cell r="K19">
            <v>37785</v>
          </cell>
        </row>
      </sheetData>
      <sheetData sheetId="43">
        <row r="2">
          <cell r="A2" t="str">
            <v>Prepared by:  DMcDonald</v>
          </cell>
          <cell r="C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Suballocation\[WTDL19_FINAL2.xls]Kern NWR</v>
          </cell>
          <cell r="Q4" t="str">
            <v>Page 45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Kern NWR; Service Area, San Joaquin Valley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Suballocation\[WTDL19_FINAL2.xls]Pixley NWR</v>
          </cell>
          <cell r="Q4" t="str">
            <v>Page 47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Pixley NWR; Service Area, Fresno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 xml:space="preserve">Refuge 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Suballocation\[WTDL19_FINAL2.xls]Sac River Refug</v>
          </cell>
          <cell r="Q4" t="str">
            <v>Page 48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Sacramento River Refuge Complex NWR's; Service Area:  Sacramento River (a)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Suballocation\[WTDL19_FINAL2.xls]Kesterson NWR</v>
          </cell>
          <cell r="Q4" t="str">
            <v>Page 49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Kesterson NWR; Service Area, Mendota Pool</v>
          </cell>
        </row>
        <row r="12">
          <cell r="C12" t="str">
            <v>LEVEL 4 DELIVERIES</v>
          </cell>
          <cell r="G12" t="str">
            <v>LEVEL 2 DELIVERIES</v>
          </cell>
        </row>
        <row r="14">
          <cell r="C14" t="str">
            <v>Fish &amp; Wildlife Enhancement</v>
          </cell>
        </row>
        <row r="15">
          <cell r="C15" t="str">
            <v>Nonreimbursable</v>
          </cell>
          <cell r="M15" t="str">
            <v>Nonreimbursable</v>
          </cell>
          <cell r="O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K16" t="str">
            <v>Waterfowl</v>
          </cell>
          <cell r="M16" t="str">
            <v>Wildlife</v>
          </cell>
          <cell r="O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G17" t="str">
            <v>Irrigation</v>
          </cell>
          <cell r="I17" t="str">
            <v>M&amp;I</v>
          </cell>
          <cell r="K17" t="str">
            <v>Conservation</v>
          </cell>
          <cell r="M17" t="str">
            <v>Refuge</v>
          </cell>
          <cell r="O17" t="str">
            <v>Refuge</v>
          </cell>
          <cell r="Q17" t="str">
            <v>Total</v>
          </cell>
        </row>
        <row r="19">
          <cell r="C19" t="str">
            <v>(AF)</v>
          </cell>
          <cell r="E19" t="str">
            <v>(AF)</v>
          </cell>
          <cell r="G19" t="str">
            <v>(AF)</v>
          </cell>
          <cell r="I19" t="str">
            <v>(AF)</v>
          </cell>
          <cell r="K19" t="str">
            <v>(AF)</v>
          </cell>
          <cell r="M19" t="str">
            <v>(AF)</v>
          </cell>
          <cell r="O19" t="str">
            <v>(AF)</v>
          </cell>
          <cell r="Q19" t="str">
            <v>(AF)</v>
          </cell>
        </row>
      </sheetData>
      <sheetData sheetId="4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Suballocation\[WTDL19_FINAL2.xls]Merced NWR</v>
          </cell>
          <cell r="Q4" t="str">
            <v>Page 50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Merced NWR; Service Area, San Luis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8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Suballocation\[WTDL19_FINAL2.xls]San Luis NWR</v>
          </cell>
          <cell r="Q4" t="str">
            <v>Page 51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San Luis NWR; Service Area, Mendota Pool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Suballocation\[WTDL19_FINAL2.xls]Sutter NWR</v>
          </cell>
          <cell r="Q4" t="str">
            <v>Page 52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Sutter NWR; Service Area:  Feather River</v>
          </cell>
        </row>
        <row r="10">
          <cell r="A10" t="str">
            <v xml:space="preserve">                                                (Exchange with State Water Project)</v>
          </cell>
        </row>
        <row r="12">
          <cell r="C12" t="str">
            <v>LEVEL 4 DELIVERIES</v>
          </cell>
          <cell r="G12" t="str">
            <v>LEVEL 2 DELIVERIES</v>
          </cell>
        </row>
        <row r="14">
          <cell r="C14" t="str">
            <v>Fish &amp; Wildlife Enhancement</v>
          </cell>
        </row>
        <row r="15">
          <cell r="C15" t="str">
            <v>Nonreimbursable</v>
          </cell>
          <cell r="M15" t="str">
            <v>Nonreimbursable</v>
          </cell>
          <cell r="O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K16" t="str">
            <v>Waterfowl</v>
          </cell>
          <cell r="M16" t="str">
            <v>Wildlife</v>
          </cell>
          <cell r="O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G17" t="str">
            <v>Irrigation</v>
          </cell>
          <cell r="I17" t="str">
            <v>M&amp;I</v>
          </cell>
          <cell r="K17" t="str">
            <v>Conservation</v>
          </cell>
          <cell r="M17" t="str">
            <v>Refuge</v>
          </cell>
          <cell r="O17" t="str">
            <v>Refuge</v>
          </cell>
          <cell r="Q17" t="str">
            <v>Total</v>
          </cell>
        </row>
        <row r="19">
          <cell r="C19" t="str">
            <v>(AF)</v>
          </cell>
          <cell r="E19" t="str">
            <v>(AF)</v>
          </cell>
          <cell r="G19" t="str">
            <v>(AF)</v>
          </cell>
          <cell r="I19" t="str">
            <v>(AF)</v>
          </cell>
          <cell r="K19" t="str">
            <v>(AF)</v>
          </cell>
          <cell r="M19" t="str">
            <v>(AF)</v>
          </cell>
          <cell r="O19" t="str">
            <v>(AF)</v>
          </cell>
          <cell r="Q19" t="str">
            <v>(AF)</v>
          </cell>
        </row>
      </sheetData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_WS Distrib (UPDATED FY-21)"/>
      <sheetName val="P2_WS Distrib (UPDATED FY-20)"/>
      <sheetName val="P2_WS Distrib (FY-19)"/>
      <sheetName val="P2_WS Distrib (SCRB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Black Butte"/>
      <sheetName val="Colusa WD"/>
      <sheetName val="Kanawha WD"/>
      <sheetName val="Clear Creek"/>
      <sheetName val="Cow Creek"/>
      <sheetName val="  "/>
      <sheetName val="REFUGE SUMMARY (thru 2020)"/>
      <sheetName val="REFUGE SUMMARY (thru 2019)"/>
      <sheetName val="REFUGE SUMMARY (thru 2018)"/>
      <sheetName val="   "/>
      <sheetName val="Water dist Lookup table data"/>
      <sheetName val="Water Supply Data"/>
      <sheetName val="3 - San Felipe"/>
      <sheetName val="4 - San Luis"/>
      <sheetName val="5 - ClearCow"/>
      <sheetName val="6 - Delta Mendota"/>
      <sheetName val="7 - Tehama Colusa"/>
      <sheetName val="8 - O'Neill"/>
      <sheetName val="9 - Friant-Kern"/>
      <sheetName val="10 - Red Bluff"/>
      <sheetName val="Roadmap"/>
      <sheetName val="SOD Contracts"/>
      <sheetName val="NOD Contracts"/>
      <sheetName val="CalSim Categories"/>
      <sheetName val="Calsim (CVP_SOD)"/>
      <sheetName val="Calsim (CCWD)"/>
      <sheetName val="Calsim (CVP_NOD)"/>
      <sheetName val="Calsim (Stanislaus &amp; Friant)"/>
      <sheetName val="Water Year Type"/>
      <sheetName val="cross rates calsim ag"/>
      <sheetName val="cross rates calsim mi"/>
      <sheetName val="Craig's Water eq"/>
      <sheetName val="Refuge Prog data"/>
      <sheetName val="Percent mapping"/>
      <sheetName val="Calsim mapped to Craig's areas"/>
      <sheetName val="water year types"/>
      <sheetName val="rounding assumption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Table"/>
      <sheetName val="Unconstrained"/>
      <sheetName val="Obligations"/>
      <sheetName val="Table 12d ESA XCut (3)"/>
      <sheetName val="Sheet1"/>
      <sheetName val="Five Year Overview"/>
      <sheetName val="CompTable"/>
      <sheetName val="Table 1"/>
      <sheetName val="Table 2a"/>
      <sheetName val="Table 2b"/>
      <sheetName val="Table 2b SUM"/>
      <sheetName val="Table 4a"/>
      <sheetName val="Table 4b"/>
      <sheetName val="Table 4c"/>
      <sheetName val="Table 8"/>
      <sheetName val="Table 12a WC XCut"/>
      <sheetName val="12b Invasive Species Crosscut"/>
      <sheetName val="12b Invasive Species Crossc (2)"/>
      <sheetName val="Table 12d ESA XCut"/>
      <sheetName val="Table 12d ESA XCut (2)"/>
      <sheetName val="Bay-Delta Crosscut"/>
      <sheetName val="BDO Check"/>
      <sheetName val="Klamath Crosscut"/>
      <sheetName val="Klamath Check"/>
      <sheetName val="Native American Crosscut"/>
      <sheetName val="Quagga Mussel Crosscut"/>
      <sheetName val="R&amp;D Crosscut"/>
      <sheetName val="R&amp;D Check"/>
      <sheetName val="Water Challenges Crosscut"/>
      <sheetName val="XM A NA"/>
      <sheetName val="Table 4b MOD"/>
      <sheetName val="VlookUps"/>
      <sheetName val="Sum Fin Data"/>
      <sheetName val="Table 2b (2)"/>
      <sheetName val="BJ Budget Summary"/>
    </sheetNames>
    <sheetDataSet>
      <sheetData sheetId="0">
        <row r="1">
          <cell r="T1" t="str">
            <v>2017</v>
          </cell>
          <cell r="U1" t="str">
            <v>2018</v>
          </cell>
          <cell r="V1" t="str">
            <v>2019</v>
          </cell>
          <cell r="W1" t="str">
            <v>2020</v>
          </cell>
          <cell r="X1" t="str">
            <v>2021
BRC</v>
          </cell>
          <cell r="Y1" t="str">
            <v>2021
BP1</v>
          </cell>
          <cell r="AA1" t="str">
            <v>2021
BE</v>
          </cell>
          <cell r="AB1" t="str">
            <v>2021 PB</v>
          </cell>
          <cell r="AC1" t="str">
            <v>2022</v>
          </cell>
          <cell r="AD1" t="str">
            <v>2023</v>
          </cell>
        </row>
        <row r="2">
          <cell r="T2">
            <v>200</v>
          </cell>
          <cell r="U2">
            <v>1200</v>
          </cell>
          <cell r="V2">
            <v>2580</v>
          </cell>
          <cell r="W2">
            <v>2743</v>
          </cell>
          <cell r="X2">
            <v>1425</v>
          </cell>
          <cell r="Y2">
            <v>1425</v>
          </cell>
          <cell r="AA2">
            <v>1425</v>
          </cell>
          <cell r="AB2">
            <v>1425</v>
          </cell>
          <cell r="AC2">
            <v>1550</v>
          </cell>
          <cell r="AD2">
            <v>1550</v>
          </cell>
        </row>
        <row r="3">
          <cell r="T3">
            <v>10400</v>
          </cell>
          <cell r="U3">
            <v>1150</v>
          </cell>
          <cell r="V3">
            <v>0</v>
          </cell>
          <cell r="W3">
            <v>50</v>
          </cell>
          <cell r="X3">
            <v>50</v>
          </cell>
          <cell r="Y3">
            <v>50</v>
          </cell>
          <cell r="AA3"/>
          <cell r="AB3"/>
          <cell r="AC3"/>
          <cell r="AD3"/>
        </row>
        <row r="4">
          <cell r="T4">
            <v>100</v>
          </cell>
          <cell r="U4">
            <v>10400</v>
          </cell>
          <cell r="V4">
            <v>1150</v>
          </cell>
          <cell r="W4">
            <v>0</v>
          </cell>
          <cell r="X4">
            <v>50</v>
          </cell>
          <cell r="Y4">
            <v>50</v>
          </cell>
          <cell r="AA4">
            <v>50</v>
          </cell>
          <cell r="AB4">
            <v>50</v>
          </cell>
          <cell r="AC4">
            <v>35</v>
          </cell>
          <cell r="AD4">
            <v>35</v>
          </cell>
        </row>
        <row r="5">
          <cell r="T5">
            <v>606</v>
          </cell>
          <cell r="U5">
            <v>306</v>
          </cell>
          <cell r="V5">
            <v>500</v>
          </cell>
          <cell r="W5">
            <v>400</v>
          </cell>
          <cell r="X5">
            <v>476</v>
          </cell>
          <cell r="Y5">
            <v>476</v>
          </cell>
          <cell r="AA5">
            <v>476</v>
          </cell>
          <cell r="AB5">
            <v>476</v>
          </cell>
          <cell r="AC5">
            <v>500</v>
          </cell>
          <cell r="AD5">
            <v>500</v>
          </cell>
        </row>
        <row r="6">
          <cell r="T6">
            <v>1415</v>
          </cell>
          <cell r="U6">
            <v>938</v>
          </cell>
          <cell r="V6">
            <v>1175</v>
          </cell>
          <cell r="W6">
            <v>400</v>
          </cell>
          <cell r="X6">
            <v>550</v>
          </cell>
          <cell r="Y6">
            <v>550</v>
          </cell>
          <cell r="AA6">
            <v>550</v>
          </cell>
          <cell r="AB6">
            <v>550</v>
          </cell>
          <cell r="AC6">
            <v>550</v>
          </cell>
          <cell r="AD6">
            <v>550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/>
          <cell r="AB7">
            <v>1</v>
          </cell>
          <cell r="AC7"/>
          <cell r="AD7"/>
        </row>
        <row r="8">
          <cell r="T8">
            <v>100</v>
          </cell>
          <cell r="U8">
            <v>10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/>
          <cell r="AB8">
            <v>1</v>
          </cell>
          <cell r="AC8"/>
          <cell r="AD8"/>
        </row>
        <row r="9">
          <cell r="T9">
            <v>0</v>
          </cell>
          <cell r="U9">
            <v>0</v>
          </cell>
          <cell r="V9">
            <v>0</v>
          </cell>
          <cell r="W9">
            <v>635</v>
          </cell>
          <cell r="X9">
            <v>1678</v>
          </cell>
          <cell r="Y9">
            <v>1678</v>
          </cell>
          <cell r="AA9">
            <v>1678</v>
          </cell>
          <cell r="AB9">
            <v>1678</v>
          </cell>
          <cell r="AC9">
            <v>635</v>
          </cell>
          <cell r="AD9">
            <v>635</v>
          </cell>
        </row>
        <row r="10">
          <cell r="T10">
            <v>0</v>
          </cell>
          <cell r="U10">
            <v>0</v>
          </cell>
          <cell r="V10">
            <v>0</v>
          </cell>
          <cell r="W10">
            <v>425</v>
          </cell>
          <cell r="X10">
            <v>425</v>
          </cell>
          <cell r="Y10">
            <v>425</v>
          </cell>
          <cell r="AA10"/>
          <cell r="AB10">
            <v>1</v>
          </cell>
          <cell r="AC10"/>
          <cell r="AD10"/>
        </row>
        <row r="11">
          <cell r="T11">
            <v>0</v>
          </cell>
          <cell r="U11">
            <v>0</v>
          </cell>
          <cell r="V11">
            <v>0</v>
          </cell>
          <cell r="W11">
            <v>475</v>
          </cell>
          <cell r="X11">
            <v>475</v>
          </cell>
          <cell r="Y11">
            <v>475</v>
          </cell>
          <cell r="AA11"/>
          <cell r="AB11">
            <v>1</v>
          </cell>
          <cell r="AC11"/>
          <cell r="AD11"/>
        </row>
        <row r="12">
          <cell r="T12">
            <v>393</v>
          </cell>
          <cell r="U12">
            <v>100</v>
          </cell>
          <cell r="V12">
            <v>1658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T13">
            <v>475</v>
          </cell>
          <cell r="U13">
            <v>100</v>
          </cell>
          <cell r="V13">
            <v>10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T14">
            <v>5300</v>
          </cell>
          <cell r="U14">
            <v>0</v>
          </cell>
          <cell r="V14">
            <v>500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T15">
            <v>780</v>
          </cell>
          <cell r="U15">
            <v>530</v>
          </cell>
          <cell r="V15">
            <v>425</v>
          </cell>
          <cell r="W15">
            <v>500</v>
          </cell>
          <cell r="X15">
            <v>425</v>
          </cell>
          <cell r="Y15">
            <v>425</v>
          </cell>
          <cell r="AA15">
            <v>425</v>
          </cell>
          <cell r="AB15">
            <v>425</v>
          </cell>
          <cell r="AC15">
            <v>550</v>
          </cell>
          <cell r="AD15">
            <v>550</v>
          </cell>
        </row>
        <row r="16">
          <cell r="T16">
            <v>600</v>
          </cell>
          <cell r="U16">
            <v>950</v>
          </cell>
          <cell r="V16">
            <v>777</v>
          </cell>
          <cell r="W16">
            <v>600</v>
          </cell>
          <cell r="X16">
            <v>475</v>
          </cell>
          <cell r="Y16">
            <v>475</v>
          </cell>
          <cell r="AA16">
            <v>475</v>
          </cell>
          <cell r="AB16">
            <v>475</v>
          </cell>
          <cell r="AC16">
            <v>250</v>
          </cell>
          <cell r="AD16">
            <v>250</v>
          </cell>
        </row>
        <row r="17">
          <cell r="T17">
            <v>2700</v>
          </cell>
          <cell r="U17">
            <v>3200</v>
          </cell>
          <cell r="V17">
            <v>1745</v>
          </cell>
          <cell r="W17">
            <v>1658</v>
          </cell>
          <cell r="X17">
            <v>1400</v>
          </cell>
          <cell r="Y17">
            <v>1400</v>
          </cell>
          <cell r="AA17">
            <v>1400</v>
          </cell>
          <cell r="AB17">
            <v>1400</v>
          </cell>
          <cell r="AC17">
            <v>700</v>
          </cell>
          <cell r="AD17">
            <v>700</v>
          </cell>
        </row>
        <row r="18">
          <cell r="T18">
            <v>100</v>
          </cell>
          <cell r="U18">
            <v>100</v>
          </cell>
          <cell r="V18">
            <v>100</v>
          </cell>
          <cell r="W18">
            <v>50</v>
          </cell>
          <cell r="X18">
            <v>50</v>
          </cell>
          <cell r="Y18">
            <v>50</v>
          </cell>
          <cell r="AA18">
            <v>50</v>
          </cell>
          <cell r="AB18">
            <v>50</v>
          </cell>
          <cell r="AC18">
            <v>50</v>
          </cell>
          <cell r="AD18">
            <v>50</v>
          </cell>
        </row>
        <row r="19">
          <cell r="T19">
            <v>3275</v>
          </cell>
          <cell r="U19">
            <v>5300</v>
          </cell>
          <cell r="V19">
            <v>9193</v>
          </cell>
          <cell r="W19">
            <v>5593</v>
          </cell>
          <cell r="X19">
            <v>6000</v>
          </cell>
          <cell r="Y19">
            <v>6000</v>
          </cell>
          <cell r="AA19">
            <v>8000</v>
          </cell>
          <cell r="AB19">
            <v>8000</v>
          </cell>
          <cell r="AC19">
            <v>9350</v>
          </cell>
          <cell r="AD19">
            <v>8600</v>
          </cell>
        </row>
        <row r="20">
          <cell r="T20">
            <v>735</v>
          </cell>
          <cell r="U20">
            <v>690</v>
          </cell>
          <cell r="V20">
            <v>600</v>
          </cell>
          <cell r="W20">
            <v>500</v>
          </cell>
          <cell r="X20">
            <v>600</v>
          </cell>
          <cell r="Y20">
            <v>600</v>
          </cell>
          <cell r="AA20">
            <v>600</v>
          </cell>
          <cell r="AB20">
            <v>600</v>
          </cell>
          <cell r="AC20">
            <v>600</v>
          </cell>
          <cell r="AD20">
            <v>600</v>
          </cell>
        </row>
        <row r="21">
          <cell r="T21">
            <v>900</v>
          </cell>
          <cell r="U21">
            <v>260</v>
          </cell>
          <cell r="V21">
            <v>260</v>
          </cell>
          <cell r="W21">
            <v>260</v>
          </cell>
          <cell r="X21">
            <v>260</v>
          </cell>
          <cell r="Y21">
            <v>260</v>
          </cell>
          <cell r="AA21">
            <v>1</v>
          </cell>
          <cell r="AB21"/>
          <cell r="AC21"/>
          <cell r="AD21"/>
        </row>
        <row r="22">
          <cell r="T22">
            <v>900</v>
          </cell>
          <cell r="U22">
            <v>900</v>
          </cell>
          <cell r="V22">
            <v>1412</v>
          </cell>
          <cell r="W22">
            <v>1000</v>
          </cell>
          <cell r="X22">
            <v>950</v>
          </cell>
          <cell r="Y22">
            <v>950</v>
          </cell>
          <cell r="AA22">
            <v>950</v>
          </cell>
          <cell r="AB22">
            <v>950</v>
          </cell>
          <cell r="AC22">
            <v>600</v>
          </cell>
          <cell r="AD22">
            <v>600</v>
          </cell>
        </row>
        <row r="23">
          <cell r="T23">
            <v>500</v>
          </cell>
          <cell r="U23">
            <v>500</v>
          </cell>
          <cell r="V23">
            <v>715</v>
          </cell>
          <cell r="W23">
            <v>521</v>
          </cell>
          <cell r="X23">
            <v>650</v>
          </cell>
          <cell r="Y23">
            <v>650</v>
          </cell>
          <cell r="AA23">
            <v>650</v>
          </cell>
          <cell r="AB23">
            <v>650</v>
          </cell>
          <cell r="AC23">
            <v>715</v>
          </cell>
          <cell r="AD23">
            <v>715</v>
          </cell>
        </row>
        <row r="24">
          <cell r="T24">
            <v>0</v>
          </cell>
          <cell r="U24">
            <v>100</v>
          </cell>
          <cell r="V24">
            <v>100</v>
          </cell>
          <cell r="W24">
            <v>100</v>
          </cell>
          <cell r="X24">
            <v>100</v>
          </cell>
          <cell r="Y24">
            <v>100</v>
          </cell>
          <cell r="AA24">
            <v>1</v>
          </cell>
          <cell r="AB24"/>
          <cell r="AC24"/>
          <cell r="AD24"/>
        </row>
        <row r="25">
          <cell r="T25">
            <v>350</v>
          </cell>
          <cell r="U25">
            <v>350</v>
          </cell>
          <cell r="V25">
            <v>37</v>
          </cell>
          <cell r="W25">
            <v>37</v>
          </cell>
          <cell r="X25">
            <v>20</v>
          </cell>
          <cell r="Y25">
            <v>20</v>
          </cell>
          <cell r="AA25">
            <v>20</v>
          </cell>
          <cell r="AB25">
            <v>20</v>
          </cell>
          <cell r="AC25"/>
          <cell r="AD25"/>
        </row>
        <row r="26">
          <cell r="T26">
            <v>325</v>
          </cell>
          <cell r="U26">
            <v>325</v>
          </cell>
          <cell r="V26">
            <v>25</v>
          </cell>
          <cell r="W26">
            <v>150</v>
          </cell>
          <cell r="X26">
            <v>270</v>
          </cell>
          <cell r="Y26">
            <v>270</v>
          </cell>
          <cell r="AA26">
            <v>270</v>
          </cell>
          <cell r="AB26">
            <v>270</v>
          </cell>
          <cell r="AC26">
            <v>100</v>
          </cell>
          <cell r="AD26">
            <v>100</v>
          </cell>
        </row>
        <row r="27">
          <cell r="T27">
            <v>325</v>
          </cell>
          <cell r="U27">
            <v>325</v>
          </cell>
          <cell r="V27">
            <v>110</v>
          </cell>
          <cell r="W27">
            <v>210</v>
          </cell>
          <cell r="X27">
            <v>90</v>
          </cell>
          <cell r="Y27">
            <v>90</v>
          </cell>
          <cell r="AA27">
            <v>90</v>
          </cell>
          <cell r="AB27">
            <v>90</v>
          </cell>
          <cell r="AC27">
            <v>100</v>
          </cell>
          <cell r="AD27">
            <v>100</v>
          </cell>
        </row>
        <row r="28">
          <cell r="T28">
            <v>825</v>
          </cell>
          <cell r="U28">
            <v>900</v>
          </cell>
          <cell r="V28">
            <v>260</v>
          </cell>
          <cell r="W28">
            <v>260</v>
          </cell>
          <cell r="X28">
            <v>260</v>
          </cell>
          <cell r="Y28">
            <v>260</v>
          </cell>
          <cell r="AA28">
            <v>260</v>
          </cell>
          <cell r="AB28">
            <v>260</v>
          </cell>
          <cell r="AC28">
            <v>250</v>
          </cell>
          <cell r="AD28">
            <v>250</v>
          </cell>
        </row>
        <row r="29">
          <cell r="T29">
            <v>775</v>
          </cell>
          <cell r="U29">
            <v>775</v>
          </cell>
          <cell r="V29">
            <v>625</v>
          </cell>
          <cell r="W29">
            <v>668</v>
          </cell>
          <cell r="X29">
            <v>600</v>
          </cell>
          <cell r="Y29">
            <v>600</v>
          </cell>
          <cell r="AA29">
            <v>600</v>
          </cell>
          <cell r="AB29">
            <v>600</v>
          </cell>
          <cell r="AC29">
            <v>800</v>
          </cell>
          <cell r="AD29">
            <v>2184</v>
          </cell>
        </row>
        <row r="30">
          <cell r="T30">
            <v>621</v>
          </cell>
          <cell r="U30">
            <v>411</v>
          </cell>
          <cell r="V30">
            <v>411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T31">
            <v>0</v>
          </cell>
          <cell r="U31">
            <v>0</v>
          </cell>
          <cell r="V31">
            <v>117</v>
          </cell>
          <cell r="W31">
            <v>117</v>
          </cell>
          <cell r="X31">
            <v>135</v>
          </cell>
          <cell r="Y31">
            <v>135</v>
          </cell>
          <cell r="AA31"/>
          <cell r="AB31">
            <v>1</v>
          </cell>
          <cell r="AC31"/>
          <cell r="AD31"/>
        </row>
        <row r="32">
          <cell r="T32">
            <v>0</v>
          </cell>
          <cell r="U32">
            <v>0</v>
          </cell>
          <cell r="V32">
            <v>100</v>
          </cell>
          <cell r="W32">
            <v>100</v>
          </cell>
          <cell r="X32">
            <v>100</v>
          </cell>
          <cell r="Y32">
            <v>100</v>
          </cell>
          <cell r="AA32">
            <v>100</v>
          </cell>
          <cell r="AB32">
            <v>100</v>
          </cell>
          <cell r="AC32">
            <v>100</v>
          </cell>
          <cell r="AD32">
            <v>100</v>
          </cell>
        </row>
        <row r="33"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T34">
            <v>0</v>
          </cell>
          <cell r="U34">
            <v>0</v>
          </cell>
          <cell r="V34">
            <v>50</v>
          </cell>
          <cell r="W34">
            <v>94</v>
          </cell>
          <cell r="X34">
            <v>50</v>
          </cell>
          <cell r="Y34">
            <v>50</v>
          </cell>
          <cell r="AA34">
            <v>50</v>
          </cell>
          <cell r="AB34">
            <v>50</v>
          </cell>
          <cell r="AC34">
            <v>50</v>
          </cell>
          <cell r="AD34">
            <v>50</v>
          </cell>
        </row>
        <row r="35"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50</v>
          </cell>
          <cell r="Y35">
            <v>50</v>
          </cell>
          <cell r="AA35">
            <v>50</v>
          </cell>
          <cell r="AB35">
            <v>1300</v>
          </cell>
          <cell r="AC35">
            <v>1584</v>
          </cell>
          <cell r="AD35">
            <v>0</v>
          </cell>
        </row>
        <row r="36">
          <cell r="T36">
            <v>70</v>
          </cell>
          <cell r="U36">
            <v>70</v>
          </cell>
          <cell r="V36">
            <v>65</v>
          </cell>
          <cell r="W36">
            <v>1500</v>
          </cell>
          <cell r="X36">
            <v>1500</v>
          </cell>
          <cell r="Y36">
            <v>1500</v>
          </cell>
          <cell r="AA36">
            <v>1500</v>
          </cell>
          <cell r="AB36">
            <v>1500</v>
          </cell>
          <cell r="AC36">
            <v>1500</v>
          </cell>
          <cell r="AD36">
            <v>1500</v>
          </cell>
        </row>
        <row r="37">
          <cell r="T37">
            <v>815</v>
          </cell>
          <cell r="U37">
            <v>815</v>
          </cell>
          <cell r="V37">
            <v>873</v>
          </cell>
          <cell r="W37">
            <v>873</v>
          </cell>
          <cell r="X37">
            <v>873</v>
          </cell>
          <cell r="Y37">
            <v>873</v>
          </cell>
          <cell r="AA37">
            <v>873</v>
          </cell>
          <cell r="AB37">
            <v>873</v>
          </cell>
          <cell r="AC37">
            <v>773</v>
          </cell>
          <cell r="AD37">
            <v>773</v>
          </cell>
        </row>
        <row r="38">
          <cell r="T38">
            <v>225</v>
          </cell>
          <cell r="U38">
            <v>225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T39">
            <v>115</v>
          </cell>
          <cell r="U39">
            <v>115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T41">
            <v>65</v>
          </cell>
          <cell r="U41">
            <v>85</v>
          </cell>
          <cell r="V41">
            <v>65</v>
          </cell>
          <cell r="W41">
            <v>65</v>
          </cell>
          <cell r="X41">
            <v>65</v>
          </cell>
          <cell r="Y41">
            <v>65</v>
          </cell>
          <cell r="AA41">
            <v>65</v>
          </cell>
          <cell r="AB41">
            <v>65</v>
          </cell>
          <cell r="AC41">
            <v>65</v>
          </cell>
          <cell r="AD41">
            <v>65</v>
          </cell>
        </row>
        <row r="42">
          <cell r="T42">
            <v>396</v>
          </cell>
          <cell r="U42">
            <v>350</v>
          </cell>
          <cell r="V42">
            <v>350</v>
          </cell>
          <cell r="W42">
            <v>312</v>
          </cell>
          <cell r="X42">
            <v>312</v>
          </cell>
          <cell r="Y42">
            <v>312</v>
          </cell>
          <cell r="AA42">
            <v>312</v>
          </cell>
          <cell r="AB42">
            <v>312</v>
          </cell>
          <cell r="AC42">
            <v>350</v>
          </cell>
          <cell r="AD42">
            <v>350</v>
          </cell>
        </row>
        <row r="43">
          <cell r="T43">
            <v>99</v>
          </cell>
          <cell r="U43">
            <v>135</v>
          </cell>
          <cell r="V43">
            <v>135</v>
          </cell>
          <cell r="W43">
            <v>117</v>
          </cell>
          <cell r="X43">
            <v>117</v>
          </cell>
          <cell r="Y43">
            <v>117</v>
          </cell>
          <cell r="AA43">
            <v>117</v>
          </cell>
          <cell r="AB43">
            <v>117</v>
          </cell>
          <cell r="AC43">
            <v>135</v>
          </cell>
          <cell r="AD43">
            <v>135</v>
          </cell>
        </row>
        <row r="44">
          <cell r="T44">
            <v>3000</v>
          </cell>
          <cell r="U44">
            <v>3000</v>
          </cell>
          <cell r="V44">
            <v>4300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T45">
            <v>1093</v>
          </cell>
          <cell r="U45">
            <v>1000</v>
          </cell>
          <cell r="V45">
            <v>1000</v>
          </cell>
          <cell r="W45">
            <v>827</v>
          </cell>
          <cell r="X45">
            <v>827</v>
          </cell>
          <cell r="Y45">
            <v>827</v>
          </cell>
          <cell r="AA45">
            <v>827</v>
          </cell>
          <cell r="AB45">
            <v>827</v>
          </cell>
          <cell r="AC45">
            <v>1140</v>
          </cell>
          <cell r="AD45">
            <v>1000</v>
          </cell>
        </row>
        <row r="46">
          <cell r="T46">
            <v>942</v>
          </cell>
          <cell r="U46">
            <v>1103</v>
          </cell>
          <cell r="V46">
            <v>1103</v>
          </cell>
          <cell r="W46">
            <v>895</v>
          </cell>
          <cell r="X46">
            <v>895</v>
          </cell>
          <cell r="Y46">
            <v>895</v>
          </cell>
          <cell r="AA46">
            <v>895</v>
          </cell>
          <cell r="AB46">
            <v>895</v>
          </cell>
          <cell r="AC46">
            <v>1203</v>
          </cell>
          <cell r="AD46">
            <v>1103</v>
          </cell>
        </row>
        <row r="47">
          <cell r="T47">
            <v>196</v>
          </cell>
          <cell r="U47">
            <v>273</v>
          </cell>
          <cell r="V47">
            <v>273</v>
          </cell>
          <cell r="W47">
            <v>232</v>
          </cell>
          <cell r="X47">
            <v>232</v>
          </cell>
          <cell r="Y47">
            <v>232</v>
          </cell>
          <cell r="AA47">
            <v>232</v>
          </cell>
          <cell r="AB47">
            <v>232</v>
          </cell>
          <cell r="AC47">
            <v>273</v>
          </cell>
          <cell r="AD47">
            <v>273</v>
          </cell>
        </row>
        <row r="48">
          <cell r="T48">
            <v>50</v>
          </cell>
          <cell r="U48">
            <v>70</v>
          </cell>
          <cell r="V48">
            <v>70</v>
          </cell>
          <cell r="W48">
            <v>65</v>
          </cell>
          <cell r="X48">
            <v>65</v>
          </cell>
          <cell r="Y48">
            <v>65</v>
          </cell>
          <cell r="AA48">
            <v>65</v>
          </cell>
          <cell r="AB48">
            <v>65</v>
          </cell>
          <cell r="AC48">
            <v>70</v>
          </cell>
          <cell r="AD48">
            <v>70</v>
          </cell>
        </row>
        <row r="49">
          <cell r="T49">
            <v>85</v>
          </cell>
          <cell r="U49">
            <v>135</v>
          </cell>
          <cell r="V49">
            <v>135</v>
          </cell>
          <cell r="W49">
            <v>124</v>
          </cell>
          <cell r="X49">
            <v>124</v>
          </cell>
          <cell r="Y49">
            <v>124</v>
          </cell>
          <cell r="AA49">
            <v>124</v>
          </cell>
          <cell r="AB49">
            <v>124</v>
          </cell>
          <cell r="AC49">
            <v>135</v>
          </cell>
          <cell r="AD49">
            <v>135</v>
          </cell>
        </row>
        <row r="50">
          <cell r="T50">
            <v>149</v>
          </cell>
          <cell r="U50">
            <v>225</v>
          </cell>
          <cell r="V50">
            <v>225</v>
          </cell>
          <cell r="W50">
            <v>196</v>
          </cell>
          <cell r="X50">
            <v>196</v>
          </cell>
          <cell r="Y50">
            <v>196</v>
          </cell>
          <cell r="AA50">
            <v>196</v>
          </cell>
          <cell r="AB50">
            <v>196</v>
          </cell>
          <cell r="AC50">
            <v>225</v>
          </cell>
          <cell r="AD50">
            <v>225</v>
          </cell>
        </row>
        <row r="51">
          <cell r="T51">
            <v>24</v>
          </cell>
          <cell r="U51">
            <v>45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AA51">
            <v>30</v>
          </cell>
          <cell r="AB51">
            <v>30</v>
          </cell>
          <cell r="AC51">
            <v>30</v>
          </cell>
          <cell r="AD51">
            <v>30</v>
          </cell>
        </row>
        <row r="52">
          <cell r="T52">
            <v>142</v>
          </cell>
          <cell r="U52">
            <v>180</v>
          </cell>
          <cell r="V52">
            <v>180</v>
          </cell>
          <cell r="W52">
            <v>153</v>
          </cell>
          <cell r="X52">
            <v>153</v>
          </cell>
          <cell r="Y52">
            <v>153</v>
          </cell>
          <cell r="AA52">
            <v>153</v>
          </cell>
          <cell r="AB52">
            <v>153</v>
          </cell>
          <cell r="AC52">
            <v>180</v>
          </cell>
          <cell r="AD52">
            <v>180</v>
          </cell>
        </row>
        <row r="53">
          <cell r="T53">
            <v>3130</v>
          </cell>
          <cell r="U53">
            <v>2737</v>
          </cell>
          <cell r="V53">
            <v>2737</v>
          </cell>
          <cell r="W53">
            <v>2326</v>
          </cell>
          <cell r="X53">
            <v>2326</v>
          </cell>
          <cell r="Y53">
            <v>2326</v>
          </cell>
          <cell r="AA53">
            <v>2326</v>
          </cell>
          <cell r="AB53">
            <v>2326</v>
          </cell>
          <cell r="AC53">
            <v>2711</v>
          </cell>
          <cell r="AD53">
            <v>2711</v>
          </cell>
        </row>
        <row r="54">
          <cell r="T54">
            <v>369</v>
          </cell>
          <cell r="U54">
            <v>323</v>
          </cell>
          <cell r="V54">
            <v>300</v>
          </cell>
          <cell r="W54">
            <v>261</v>
          </cell>
          <cell r="X54">
            <v>261</v>
          </cell>
          <cell r="Y54">
            <v>261</v>
          </cell>
          <cell r="AA54">
            <v>261</v>
          </cell>
          <cell r="AB54">
            <v>261</v>
          </cell>
          <cell r="AC54">
            <v>300</v>
          </cell>
          <cell r="AD54">
            <v>300</v>
          </cell>
        </row>
        <row r="55">
          <cell r="T55">
            <v>83</v>
          </cell>
          <cell r="U55">
            <v>100</v>
          </cell>
          <cell r="V55">
            <v>100</v>
          </cell>
          <cell r="W55">
            <v>90</v>
          </cell>
          <cell r="X55">
            <v>90</v>
          </cell>
          <cell r="Y55">
            <v>90</v>
          </cell>
          <cell r="AA55">
            <v>90</v>
          </cell>
          <cell r="AB55">
            <v>90</v>
          </cell>
          <cell r="AC55">
            <v>100</v>
          </cell>
          <cell r="AD55">
            <v>100</v>
          </cell>
        </row>
        <row r="56">
          <cell r="T56">
            <v>35</v>
          </cell>
          <cell r="U56">
            <v>35</v>
          </cell>
          <cell r="V56">
            <v>31</v>
          </cell>
          <cell r="W56">
            <v>31</v>
          </cell>
          <cell r="X56">
            <v>35</v>
          </cell>
          <cell r="Y56">
            <v>35</v>
          </cell>
          <cell r="AA56"/>
          <cell r="AB56">
            <v>1</v>
          </cell>
          <cell r="AC56"/>
          <cell r="AD56"/>
        </row>
        <row r="57">
          <cell r="T57">
            <v>132</v>
          </cell>
          <cell r="U57">
            <v>200</v>
          </cell>
          <cell r="V57">
            <v>200</v>
          </cell>
          <cell r="W57">
            <v>184</v>
          </cell>
          <cell r="X57">
            <v>184</v>
          </cell>
          <cell r="Y57">
            <v>184</v>
          </cell>
          <cell r="AA57">
            <v>184</v>
          </cell>
          <cell r="AB57">
            <v>184</v>
          </cell>
          <cell r="AC57">
            <v>200</v>
          </cell>
          <cell r="AD57">
            <v>200</v>
          </cell>
        </row>
        <row r="58">
          <cell r="T58">
            <v>111</v>
          </cell>
          <cell r="U58">
            <v>111</v>
          </cell>
          <cell r="V58">
            <v>111</v>
          </cell>
          <cell r="W58">
            <v>111</v>
          </cell>
          <cell r="X58">
            <v>111</v>
          </cell>
          <cell r="Y58">
            <v>111</v>
          </cell>
          <cell r="AA58">
            <v>111</v>
          </cell>
          <cell r="AB58">
            <v>111</v>
          </cell>
          <cell r="AC58">
            <v>101</v>
          </cell>
          <cell r="AD58">
            <v>101</v>
          </cell>
        </row>
        <row r="59">
          <cell r="T59">
            <v>276</v>
          </cell>
          <cell r="U59">
            <v>276</v>
          </cell>
          <cell r="V59">
            <v>276</v>
          </cell>
          <cell r="W59">
            <v>276</v>
          </cell>
          <cell r="X59">
            <v>276</v>
          </cell>
          <cell r="Y59">
            <v>276</v>
          </cell>
          <cell r="AA59">
            <v>276</v>
          </cell>
          <cell r="AB59">
            <v>276</v>
          </cell>
          <cell r="AC59">
            <v>270</v>
          </cell>
          <cell r="AD59">
            <v>270</v>
          </cell>
        </row>
        <row r="60">
          <cell r="T60">
            <v>92</v>
          </cell>
          <cell r="U60">
            <v>92</v>
          </cell>
          <cell r="V60">
            <v>92</v>
          </cell>
          <cell r="W60">
            <v>92</v>
          </cell>
          <cell r="X60">
            <v>92</v>
          </cell>
          <cell r="Y60">
            <v>92</v>
          </cell>
          <cell r="AA60">
            <v>92</v>
          </cell>
          <cell r="AB60">
            <v>92</v>
          </cell>
          <cell r="AC60">
            <v>92</v>
          </cell>
          <cell r="AD60">
            <v>92</v>
          </cell>
        </row>
        <row r="61">
          <cell r="T61">
            <v>84</v>
          </cell>
          <cell r="U61">
            <v>260</v>
          </cell>
          <cell r="V61">
            <v>283</v>
          </cell>
          <cell r="W61">
            <v>246</v>
          </cell>
          <cell r="X61">
            <v>246</v>
          </cell>
          <cell r="Y61">
            <v>246</v>
          </cell>
          <cell r="AA61">
            <v>246</v>
          </cell>
          <cell r="AB61">
            <v>246</v>
          </cell>
          <cell r="AC61">
            <v>273</v>
          </cell>
          <cell r="AD61">
            <v>273</v>
          </cell>
        </row>
        <row r="62">
          <cell r="T62">
            <v>246</v>
          </cell>
          <cell r="U62">
            <v>246</v>
          </cell>
          <cell r="V62">
            <v>246</v>
          </cell>
          <cell r="W62">
            <v>246</v>
          </cell>
          <cell r="X62">
            <v>246</v>
          </cell>
          <cell r="Y62">
            <v>246</v>
          </cell>
          <cell r="AA62">
            <v>246</v>
          </cell>
          <cell r="AB62">
            <v>246</v>
          </cell>
          <cell r="AC62">
            <v>235</v>
          </cell>
          <cell r="AD62">
            <v>235</v>
          </cell>
        </row>
        <row r="63">
          <cell r="T63">
            <v>121</v>
          </cell>
          <cell r="U63">
            <v>121</v>
          </cell>
          <cell r="V63">
            <v>121</v>
          </cell>
          <cell r="W63">
            <v>121</v>
          </cell>
          <cell r="X63">
            <v>121</v>
          </cell>
          <cell r="Y63">
            <v>121</v>
          </cell>
          <cell r="AA63">
            <v>121</v>
          </cell>
          <cell r="AB63">
            <v>121</v>
          </cell>
          <cell r="AC63">
            <v>121</v>
          </cell>
          <cell r="AD63">
            <v>121</v>
          </cell>
        </row>
        <row r="64">
          <cell r="T64">
            <v>46</v>
          </cell>
          <cell r="U64">
            <v>46</v>
          </cell>
          <cell r="V64">
            <v>46</v>
          </cell>
          <cell r="W64">
            <v>39</v>
          </cell>
          <cell r="X64">
            <v>39</v>
          </cell>
          <cell r="Y64">
            <v>39</v>
          </cell>
          <cell r="AA64">
            <v>39</v>
          </cell>
          <cell r="AB64">
            <v>39</v>
          </cell>
          <cell r="AC64">
            <v>46</v>
          </cell>
          <cell r="AD64">
            <v>46</v>
          </cell>
        </row>
        <row r="65">
          <cell r="T65">
            <v>200</v>
          </cell>
          <cell r="U65">
            <v>200</v>
          </cell>
          <cell r="V65">
            <v>200</v>
          </cell>
          <cell r="W65">
            <v>200</v>
          </cell>
          <cell r="X65">
            <v>200</v>
          </cell>
          <cell r="Y65">
            <v>200</v>
          </cell>
          <cell r="AA65">
            <v>200</v>
          </cell>
          <cell r="AB65">
            <v>200</v>
          </cell>
          <cell r="AC65">
            <v>185</v>
          </cell>
          <cell r="AD65">
            <v>185</v>
          </cell>
        </row>
        <row r="66">
          <cell r="T66">
            <v>104</v>
          </cell>
          <cell r="U66">
            <v>104</v>
          </cell>
          <cell r="V66">
            <v>104</v>
          </cell>
          <cell r="W66">
            <v>94</v>
          </cell>
          <cell r="X66">
            <v>94</v>
          </cell>
          <cell r="Y66">
            <v>94</v>
          </cell>
          <cell r="AA66">
            <v>94</v>
          </cell>
          <cell r="AB66">
            <v>94</v>
          </cell>
          <cell r="AC66">
            <v>104</v>
          </cell>
          <cell r="AD66">
            <v>104</v>
          </cell>
        </row>
        <row r="67">
          <cell r="T67">
            <v>169</v>
          </cell>
          <cell r="U67">
            <v>169</v>
          </cell>
          <cell r="V67">
            <v>169</v>
          </cell>
          <cell r="W67">
            <v>152</v>
          </cell>
          <cell r="X67">
            <v>152</v>
          </cell>
          <cell r="Y67">
            <v>152</v>
          </cell>
          <cell r="AA67">
            <v>152</v>
          </cell>
          <cell r="AB67">
            <v>152</v>
          </cell>
          <cell r="AC67">
            <v>150</v>
          </cell>
          <cell r="AD67">
            <v>150</v>
          </cell>
        </row>
        <row r="68">
          <cell r="T68">
            <v>68</v>
          </cell>
          <cell r="U68">
            <v>68</v>
          </cell>
          <cell r="V68">
            <v>68</v>
          </cell>
          <cell r="W68">
            <v>68</v>
          </cell>
          <cell r="X68">
            <v>68</v>
          </cell>
          <cell r="Y68">
            <v>68</v>
          </cell>
          <cell r="AA68">
            <v>68</v>
          </cell>
          <cell r="AB68">
            <v>68</v>
          </cell>
          <cell r="AC68">
            <v>68</v>
          </cell>
          <cell r="AD68">
            <v>68</v>
          </cell>
        </row>
        <row r="69">
          <cell r="T69">
            <v>35</v>
          </cell>
          <cell r="U69">
            <v>35</v>
          </cell>
          <cell r="V69">
            <v>35</v>
          </cell>
          <cell r="W69">
            <v>31</v>
          </cell>
          <cell r="X69">
            <v>31</v>
          </cell>
          <cell r="Y69">
            <v>31</v>
          </cell>
          <cell r="AA69">
            <v>31</v>
          </cell>
          <cell r="AB69">
            <v>31</v>
          </cell>
          <cell r="AC69">
            <v>35</v>
          </cell>
          <cell r="AD69">
            <v>35</v>
          </cell>
        </row>
        <row r="70"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T71">
            <v>0</v>
          </cell>
          <cell r="U71">
            <v>2000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/>
          <cell r="AD71"/>
        </row>
        <row r="72">
          <cell r="T72">
            <v>140</v>
          </cell>
          <cell r="U72">
            <v>60</v>
          </cell>
          <cell r="V72">
            <v>60</v>
          </cell>
          <cell r="W72">
            <v>60</v>
          </cell>
          <cell r="X72">
            <v>60</v>
          </cell>
          <cell r="Y72">
            <v>60</v>
          </cell>
          <cell r="AA72"/>
          <cell r="AB72">
            <v>1</v>
          </cell>
          <cell r="AC72"/>
          <cell r="AD72"/>
        </row>
        <row r="73">
          <cell r="T73">
            <v>66</v>
          </cell>
          <cell r="U73">
            <v>66</v>
          </cell>
          <cell r="V73">
            <v>66</v>
          </cell>
          <cell r="W73">
            <v>66</v>
          </cell>
          <cell r="X73">
            <v>66</v>
          </cell>
          <cell r="Y73">
            <v>66</v>
          </cell>
          <cell r="AA73">
            <v>66</v>
          </cell>
          <cell r="AB73">
            <v>66</v>
          </cell>
          <cell r="AC73">
            <v>66</v>
          </cell>
          <cell r="AD73">
            <v>66</v>
          </cell>
        </row>
        <row r="74">
          <cell r="T74">
            <v>16</v>
          </cell>
          <cell r="U74">
            <v>16</v>
          </cell>
          <cell r="V74">
            <v>1266</v>
          </cell>
          <cell r="W74">
            <v>16</v>
          </cell>
          <cell r="X74">
            <v>16</v>
          </cell>
          <cell r="Y74">
            <v>16</v>
          </cell>
          <cell r="AA74">
            <v>16</v>
          </cell>
          <cell r="AB74">
            <v>16</v>
          </cell>
          <cell r="AC74"/>
          <cell r="AD74"/>
        </row>
        <row r="75">
          <cell r="T75">
            <v>500</v>
          </cell>
          <cell r="U75">
            <v>390</v>
          </cell>
          <cell r="V75">
            <v>35</v>
          </cell>
          <cell r="W75">
            <v>135</v>
          </cell>
          <cell r="X75">
            <v>135</v>
          </cell>
          <cell r="Y75">
            <v>135</v>
          </cell>
          <cell r="AA75">
            <v>135</v>
          </cell>
          <cell r="AB75">
            <v>135</v>
          </cell>
          <cell r="AC75">
            <v>131</v>
          </cell>
          <cell r="AD75">
            <v>131</v>
          </cell>
        </row>
        <row r="76">
          <cell r="T76">
            <v>3008</v>
          </cell>
          <cell r="U76">
            <v>2000</v>
          </cell>
          <cell r="V76">
            <v>3900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T77">
            <v>237</v>
          </cell>
          <cell r="U77">
            <v>200</v>
          </cell>
          <cell r="V77">
            <v>200</v>
          </cell>
          <cell r="W77">
            <v>170</v>
          </cell>
          <cell r="X77">
            <v>170</v>
          </cell>
          <cell r="Y77">
            <v>170</v>
          </cell>
          <cell r="AA77">
            <v>170</v>
          </cell>
          <cell r="AB77">
            <v>170</v>
          </cell>
          <cell r="AC77">
            <v>170</v>
          </cell>
          <cell r="AD77">
            <v>170</v>
          </cell>
        </row>
        <row r="78">
          <cell r="T78">
            <v>73</v>
          </cell>
          <cell r="U78">
            <v>40</v>
          </cell>
          <cell r="V78">
            <v>40</v>
          </cell>
          <cell r="W78">
            <v>40</v>
          </cell>
          <cell r="X78">
            <v>40</v>
          </cell>
          <cell r="Y78">
            <v>40</v>
          </cell>
          <cell r="AA78"/>
          <cell r="AB78"/>
          <cell r="AC78">
            <v>1</v>
          </cell>
          <cell r="AD78"/>
        </row>
        <row r="79">
          <cell r="T79">
            <v>37</v>
          </cell>
          <cell r="U79">
            <v>37</v>
          </cell>
          <cell r="V79">
            <v>37</v>
          </cell>
          <cell r="W79">
            <v>37</v>
          </cell>
          <cell r="X79">
            <v>37</v>
          </cell>
          <cell r="Y79">
            <v>37</v>
          </cell>
          <cell r="AA79">
            <v>37</v>
          </cell>
          <cell r="AB79">
            <v>37</v>
          </cell>
          <cell r="AC79">
            <v>37</v>
          </cell>
          <cell r="AD79">
            <v>37</v>
          </cell>
        </row>
        <row r="80">
          <cell r="T80">
            <v>167</v>
          </cell>
          <cell r="U80">
            <v>150</v>
          </cell>
          <cell r="V80">
            <v>150</v>
          </cell>
          <cell r="W80">
            <v>150</v>
          </cell>
          <cell r="X80">
            <v>150</v>
          </cell>
          <cell r="Y80">
            <v>150</v>
          </cell>
          <cell r="AA80">
            <v>150</v>
          </cell>
          <cell r="AB80">
            <v>150</v>
          </cell>
          <cell r="AC80">
            <v>150</v>
          </cell>
          <cell r="AD80">
            <v>150</v>
          </cell>
        </row>
        <row r="81">
          <cell r="T81">
            <v>13</v>
          </cell>
          <cell r="U81">
            <v>13</v>
          </cell>
          <cell r="V81">
            <v>13</v>
          </cell>
          <cell r="W81">
            <v>13</v>
          </cell>
          <cell r="X81">
            <v>13</v>
          </cell>
          <cell r="Y81">
            <v>13</v>
          </cell>
          <cell r="AA81">
            <v>13</v>
          </cell>
          <cell r="AB81">
            <v>13</v>
          </cell>
          <cell r="AC81">
            <v>13</v>
          </cell>
          <cell r="AD81">
            <v>13</v>
          </cell>
        </row>
        <row r="82">
          <cell r="T82">
            <v>2500</v>
          </cell>
          <cell r="U82">
            <v>2500</v>
          </cell>
          <cell r="V82">
            <v>1200</v>
          </cell>
          <cell r="W82">
            <v>1200</v>
          </cell>
          <cell r="X82">
            <v>1200</v>
          </cell>
          <cell r="Y82">
            <v>1200</v>
          </cell>
          <cell r="AA82">
            <v>1200</v>
          </cell>
          <cell r="AB82">
            <v>1200</v>
          </cell>
          <cell r="AC82">
            <v>1200</v>
          </cell>
          <cell r="AD82">
            <v>1200</v>
          </cell>
        </row>
        <row r="83">
          <cell r="T83">
            <v>6000</v>
          </cell>
          <cell r="U83">
            <v>4000</v>
          </cell>
          <cell r="V83">
            <v>3574</v>
          </cell>
          <cell r="W83">
            <v>3000</v>
          </cell>
          <cell r="X83">
            <v>3000</v>
          </cell>
          <cell r="Y83">
            <v>3000</v>
          </cell>
          <cell r="AA83">
            <v>3000</v>
          </cell>
          <cell r="AB83">
            <v>3000</v>
          </cell>
          <cell r="AC83">
            <v>3500</v>
          </cell>
          <cell r="AD83">
            <v>3500</v>
          </cell>
        </row>
        <row r="84">
          <cell r="T84">
            <v>1080</v>
          </cell>
          <cell r="U84">
            <v>1080</v>
          </cell>
          <cell r="V84">
            <v>1080</v>
          </cell>
          <cell r="W84">
            <v>1080</v>
          </cell>
          <cell r="X84">
            <v>1080</v>
          </cell>
          <cell r="Y84">
            <v>1080</v>
          </cell>
          <cell r="AA84">
            <v>1</v>
          </cell>
          <cell r="AB84"/>
          <cell r="AC84">
            <v>2500</v>
          </cell>
          <cell r="AD84">
            <v>2500</v>
          </cell>
        </row>
        <row r="85">
          <cell r="T85">
            <v>5000</v>
          </cell>
          <cell r="U85">
            <v>4500</v>
          </cell>
          <cell r="V85">
            <v>4500</v>
          </cell>
          <cell r="W85">
            <v>2000</v>
          </cell>
          <cell r="X85">
            <v>2000</v>
          </cell>
          <cell r="Y85">
            <v>2000</v>
          </cell>
          <cell r="AA85">
            <v>2000</v>
          </cell>
          <cell r="AB85">
            <v>2000</v>
          </cell>
          <cell r="AC85"/>
          <cell r="AD85"/>
        </row>
        <row r="86">
          <cell r="T86">
            <v>2000</v>
          </cell>
          <cell r="U86">
            <v>2000</v>
          </cell>
          <cell r="V86">
            <v>1500</v>
          </cell>
          <cell r="W86">
            <v>1500</v>
          </cell>
          <cell r="X86">
            <v>1500</v>
          </cell>
          <cell r="Y86">
            <v>1500</v>
          </cell>
          <cell r="AA86">
            <v>1500</v>
          </cell>
          <cell r="AB86">
            <v>0</v>
          </cell>
          <cell r="AC86">
            <v>0</v>
          </cell>
          <cell r="AD86"/>
        </row>
        <row r="87">
          <cell r="T87">
            <v>500</v>
          </cell>
          <cell r="U87">
            <v>400</v>
          </cell>
          <cell r="V87">
            <v>700</v>
          </cell>
          <cell r="W87">
            <v>700</v>
          </cell>
          <cell r="X87">
            <v>700</v>
          </cell>
          <cell r="Y87">
            <v>700</v>
          </cell>
          <cell r="AA87">
            <v>700</v>
          </cell>
          <cell r="AB87">
            <v>700</v>
          </cell>
          <cell r="AC87">
            <v>700</v>
          </cell>
          <cell r="AD87">
            <v>700</v>
          </cell>
        </row>
        <row r="88">
          <cell r="T88">
            <v>7106</v>
          </cell>
          <cell r="U88">
            <v>4000</v>
          </cell>
          <cell r="V88">
            <v>6000</v>
          </cell>
          <cell r="W88">
            <v>3000</v>
          </cell>
          <cell r="X88">
            <v>3000</v>
          </cell>
          <cell r="Y88">
            <v>3000</v>
          </cell>
          <cell r="AA88">
            <v>3000</v>
          </cell>
          <cell r="AB88">
            <v>3250</v>
          </cell>
          <cell r="AC88">
            <v>3250</v>
          </cell>
          <cell r="AD88">
            <v>3250</v>
          </cell>
        </row>
        <row r="89">
          <cell r="T89">
            <v>15500</v>
          </cell>
          <cell r="U89">
            <v>4200</v>
          </cell>
          <cell r="V89">
            <v>9675</v>
          </cell>
          <cell r="W89">
            <v>14400</v>
          </cell>
          <cell r="X89">
            <v>12400</v>
          </cell>
          <cell r="Y89">
            <v>12400</v>
          </cell>
          <cell r="AA89">
            <v>12400</v>
          </cell>
          <cell r="AB89">
            <v>16650</v>
          </cell>
          <cell r="AC89">
            <v>16650</v>
          </cell>
          <cell r="AD89">
            <v>17295</v>
          </cell>
        </row>
        <row r="90">
          <cell r="T90">
            <v>4900</v>
          </cell>
          <cell r="U90">
            <v>8000</v>
          </cell>
          <cell r="V90">
            <v>14758</v>
          </cell>
          <cell r="W90">
            <v>12627</v>
          </cell>
          <cell r="X90">
            <v>13532</v>
          </cell>
          <cell r="Y90">
            <v>13532</v>
          </cell>
          <cell r="AA90">
            <v>13231</v>
          </cell>
          <cell r="AB90">
            <v>14282</v>
          </cell>
          <cell r="AC90">
            <v>14433</v>
          </cell>
          <cell r="AD90">
            <v>15078</v>
          </cell>
        </row>
        <row r="91">
          <cell r="T91">
            <v>1500</v>
          </cell>
          <cell r="U91">
            <v>1500</v>
          </cell>
          <cell r="V91">
            <v>1500</v>
          </cell>
          <cell r="W91">
            <v>1000</v>
          </cell>
          <cell r="X91">
            <v>1000</v>
          </cell>
          <cell r="Y91">
            <v>1000</v>
          </cell>
          <cell r="AA91">
            <v>1000</v>
          </cell>
          <cell r="AB91">
            <v>1000</v>
          </cell>
          <cell r="AC91">
            <v>1000</v>
          </cell>
          <cell r="AD91">
            <v>1000</v>
          </cell>
        </row>
        <row r="92">
          <cell r="T92">
            <v>600</v>
          </cell>
          <cell r="U92">
            <v>600</v>
          </cell>
          <cell r="V92">
            <v>900</v>
          </cell>
          <cell r="W92">
            <v>700</v>
          </cell>
          <cell r="X92">
            <v>700</v>
          </cell>
          <cell r="Y92">
            <v>700</v>
          </cell>
          <cell r="AA92">
            <v>700</v>
          </cell>
          <cell r="AB92">
            <v>700</v>
          </cell>
          <cell r="AC92">
            <v>700</v>
          </cell>
          <cell r="AD92">
            <v>700</v>
          </cell>
        </row>
        <row r="93">
          <cell r="T93">
            <v>500</v>
          </cell>
          <cell r="U93">
            <v>800</v>
          </cell>
          <cell r="V93">
            <v>3325</v>
          </cell>
          <cell r="W93">
            <v>2000</v>
          </cell>
          <cell r="X93">
            <v>4000</v>
          </cell>
          <cell r="Y93">
            <v>4000</v>
          </cell>
          <cell r="AA93">
            <v>4000</v>
          </cell>
          <cell r="AB93">
            <v>0</v>
          </cell>
          <cell r="AC93">
            <v>0</v>
          </cell>
          <cell r="AD93">
            <v>0</v>
          </cell>
        </row>
        <row r="94">
          <cell r="T94">
            <v>30</v>
          </cell>
          <cell r="U94">
            <v>0</v>
          </cell>
          <cell r="V94">
            <v>0</v>
          </cell>
          <cell r="W94">
            <v>0</v>
          </cell>
          <cell r="X94">
            <v>8608</v>
          </cell>
          <cell r="Y94">
            <v>8608</v>
          </cell>
          <cell r="AA94">
            <v>8608</v>
          </cell>
          <cell r="AB94">
            <v>8643</v>
          </cell>
          <cell r="AC94">
            <v>8800</v>
          </cell>
          <cell r="AD94">
            <v>8800</v>
          </cell>
        </row>
        <row r="95">
          <cell r="T95">
            <v>3950</v>
          </cell>
          <cell r="U95">
            <v>0</v>
          </cell>
          <cell r="V95">
            <v>0</v>
          </cell>
          <cell r="W95">
            <v>0</v>
          </cell>
          <cell r="X95">
            <v>300</v>
          </cell>
          <cell r="Y95">
            <v>300</v>
          </cell>
          <cell r="AA95">
            <v>300</v>
          </cell>
          <cell r="AB95">
            <v>300</v>
          </cell>
          <cell r="AC95">
            <v>300</v>
          </cell>
          <cell r="AD95">
            <v>300</v>
          </cell>
        </row>
        <row r="96">
          <cell r="T96">
            <v>12</v>
          </cell>
          <cell r="U96">
            <v>12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T97">
            <v>226</v>
          </cell>
          <cell r="U97">
            <v>226</v>
          </cell>
          <cell r="V97">
            <v>226</v>
          </cell>
          <cell r="W97">
            <v>226</v>
          </cell>
          <cell r="X97">
            <v>226</v>
          </cell>
          <cell r="Y97">
            <v>226</v>
          </cell>
          <cell r="AA97">
            <v>226</v>
          </cell>
          <cell r="AB97">
            <v>226</v>
          </cell>
          <cell r="AC97">
            <v>226</v>
          </cell>
          <cell r="AD97">
            <v>226</v>
          </cell>
        </row>
        <row r="98">
          <cell r="T98">
            <v>74</v>
          </cell>
          <cell r="U98">
            <v>74</v>
          </cell>
          <cell r="V98">
            <v>74</v>
          </cell>
          <cell r="W98">
            <v>74</v>
          </cell>
          <cell r="X98">
            <v>74</v>
          </cell>
          <cell r="Y98">
            <v>74</v>
          </cell>
          <cell r="AA98">
            <v>74</v>
          </cell>
          <cell r="AB98">
            <v>74</v>
          </cell>
          <cell r="AC98">
            <v>74</v>
          </cell>
          <cell r="AD98">
            <v>74</v>
          </cell>
        </row>
        <row r="99">
          <cell r="T99">
            <v>391</v>
          </cell>
          <cell r="U99">
            <v>391</v>
          </cell>
          <cell r="V99">
            <v>401</v>
          </cell>
          <cell r="W99">
            <v>601</v>
          </cell>
          <cell r="X99">
            <v>601</v>
          </cell>
          <cell r="Y99">
            <v>601</v>
          </cell>
          <cell r="AA99">
            <v>601</v>
          </cell>
          <cell r="AB99">
            <v>601</v>
          </cell>
          <cell r="AC99">
            <v>675</v>
          </cell>
          <cell r="AD99">
            <v>601</v>
          </cell>
        </row>
        <row r="100">
          <cell r="T100">
            <v>84</v>
          </cell>
          <cell r="U100">
            <v>84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T101">
            <v>96</v>
          </cell>
          <cell r="U101">
            <v>96</v>
          </cell>
          <cell r="V101">
            <v>50</v>
          </cell>
          <cell r="W101">
            <v>50</v>
          </cell>
          <cell r="X101">
            <v>50</v>
          </cell>
          <cell r="Y101">
            <v>50</v>
          </cell>
          <cell r="AA101">
            <v>50</v>
          </cell>
          <cell r="AB101">
            <v>50</v>
          </cell>
          <cell r="AC101">
            <v>50</v>
          </cell>
          <cell r="AD101">
            <v>50</v>
          </cell>
        </row>
        <row r="102">
          <cell r="T102">
            <v>140</v>
          </cell>
          <cell r="U102">
            <v>140</v>
          </cell>
          <cell r="V102">
            <v>60</v>
          </cell>
          <cell r="W102">
            <v>60</v>
          </cell>
          <cell r="X102">
            <v>60</v>
          </cell>
          <cell r="Y102">
            <v>60</v>
          </cell>
          <cell r="AA102">
            <v>60</v>
          </cell>
          <cell r="AB102">
            <v>60</v>
          </cell>
          <cell r="AC102">
            <v>60</v>
          </cell>
          <cell r="AD102">
            <v>60</v>
          </cell>
        </row>
        <row r="103">
          <cell r="T103">
            <v>182</v>
          </cell>
          <cell r="U103">
            <v>182</v>
          </cell>
          <cell r="V103">
            <v>182</v>
          </cell>
          <cell r="W103">
            <v>182</v>
          </cell>
          <cell r="X103">
            <v>182</v>
          </cell>
          <cell r="Y103">
            <v>182</v>
          </cell>
          <cell r="AA103">
            <v>182</v>
          </cell>
          <cell r="AB103">
            <v>182</v>
          </cell>
          <cell r="AC103">
            <v>182</v>
          </cell>
          <cell r="AD103">
            <v>182</v>
          </cell>
        </row>
        <row r="104">
          <cell r="T104">
            <v>11</v>
          </cell>
          <cell r="U104">
            <v>11</v>
          </cell>
          <cell r="V104">
            <v>11</v>
          </cell>
          <cell r="W104">
            <v>11</v>
          </cell>
          <cell r="X104">
            <v>11</v>
          </cell>
          <cell r="Y104">
            <v>11</v>
          </cell>
          <cell r="AA104">
            <v>11</v>
          </cell>
          <cell r="AB104">
            <v>11</v>
          </cell>
          <cell r="AC104">
            <v>11</v>
          </cell>
          <cell r="AD104">
            <v>11</v>
          </cell>
        </row>
        <row r="105">
          <cell r="T105">
            <v>50</v>
          </cell>
          <cell r="U105">
            <v>50</v>
          </cell>
          <cell r="V105">
            <v>10</v>
          </cell>
          <cell r="W105">
            <v>10</v>
          </cell>
          <cell r="X105">
            <v>10</v>
          </cell>
          <cell r="Y105">
            <v>10</v>
          </cell>
          <cell r="AA105">
            <v>10</v>
          </cell>
          <cell r="AB105">
            <v>10</v>
          </cell>
          <cell r="AC105">
            <v>10</v>
          </cell>
          <cell r="AD105">
            <v>10</v>
          </cell>
        </row>
        <row r="106">
          <cell r="T106">
            <v>80</v>
          </cell>
          <cell r="U106">
            <v>80</v>
          </cell>
          <cell r="V106">
            <v>80</v>
          </cell>
          <cell r="W106">
            <v>80</v>
          </cell>
          <cell r="X106">
            <v>80</v>
          </cell>
          <cell r="Y106">
            <v>80</v>
          </cell>
          <cell r="AA106">
            <v>80</v>
          </cell>
          <cell r="AB106">
            <v>80</v>
          </cell>
          <cell r="AC106">
            <v>80</v>
          </cell>
          <cell r="AD106">
            <v>80</v>
          </cell>
        </row>
        <row r="107">
          <cell r="T107">
            <v>158</v>
          </cell>
          <cell r="U107">
            <v>158</v>
          </cell>
          <cell r="V107">
            <v>243</v>
          </cell>
          <cell r="W107">
            <v>243</v>
          </cell>
          <cell r="X107">
            <v>243</v>
          </cell>
          <cell r="Y107">
            <v>243</v>
          </cell>
          <cell r="AA107">
            <v>243</v>
          </cell>
          <cell r="AB107">
            <v>243</v>
          </cell>
          <cell r="AC107">
            <v>392</v>
          </cell>
          <cell r="AD107">
            <v>243</v>
          </cell>
        </row>
        <row r="108">
          <cell r="T108">
            <v>73</v>
          </cell>
          <cell r="U108">
            <v>73</v>
          </cell>
          <cell r="V108">
            <v>40</v>
          </cell>
          <cell r="W108">
            <v>40</v>
          </cell>
          <cell r="X108">
            <v>40</v>
          </cell>
          <cell r="Y108">
            <v>40</v>
          </cell>
          <cell r="AA108">
            <v>40</v>
          </cell>
          <cell r="AB108">
            <v>40</v>
          </cell>
          <cell r="AC108">
            <v>70</v>
          </cell>
          <cell r="AD108">
            <v>40</v>
          </cell>
        </row>
        <row r="109">
          <cell r="T109">
            <v>0</v>
          </cell>
          <cell r="U109">
            <v>0</v>
          </cell>
          <cell r="V109">
            <v>25</v>
          </cell>
          <cell r="W109">
            <v>425</v>
          </cell>
          <cell r="X109">
            <v>425</v>
          </cell>
          <cell r="Y109">
            <v>425</v>
          </cell>
          <cell r="AA109">
            <v>425</v>
          </cell>
          <cell r="AB109">
            <v>425</v>
          </cell>
          <cell r="AC109">
            <v>425</v>
          </cell>
          <cell r="AD109">
            <v>425</v>
          </cell>
        </row>
        <row r="110">
          <cell r="T110">
            <v>566</v>
          </cell>
          <cell r="U110">
            <v>566</v>
          </cell>
          <cell r="V110">
            <v>261</v>
          </cell>
          <cell r="W110">
            <v>261</v>
          </cell>
          <cell r="X110">
            <v>261</v>
          </cell>
          <cell r="Y110">
            <v>261</v>
          </cell>
          <cell r="AA110">
            <v>261</v>
          </cell>
          <cell r="AB110">
            <v>261</v>
          </cell>
          <cell r="AC110">
            <v>400</v>
          </cell>
          <cell r="AD110">
            <v>261</v>
          </cell>
        </row>
        <row r="111">
          <cell r="T111">
            <v>973</v>
          </cell>
          <cell r="U111">
            <v>973</v>
          </cell>
          <cell r="V111">
            <v>753</v>
          </cell>
          <cell r="W111">
            <v>753</v>
          </cell>
          <cell r="X111">
            <v>753</v>
          </cell>
          <cell r="Y111">
            <v>753</v>
          </cell>
          <cell r="AA111">
            <v>753</v>
          </cell>
          <cell r="AB111">
            <v>753</v>
          </cell>
          <cell r="AC111">
            <v>753</v>
          </cell>
          <cell r="AD111">
            <v>753</v>
          </cell>
        </row>
        <row r="112">
          <cell r="T112">
            <v>2500</v>
          </cell>
          <cell r="U112">
            <v>2500</v>
          </cell>
          <cell r="V112">
            <v>2600</v>
          </cell>
          <cell r="W112">
            <v>2500</v>
          </cell>
          <cell r="X112">
            <v>2400</v>
          </cell>
          <cell r="Y112">
            <v>2400</v>
          </cell>
          <cell r="AA112">
            <v>2400</v>
          </cell>
          <cell r="AB112">
            <v>2400</v>
          </cell>
          <cell r="AC112">
            <v>2500</v>
          </cell>
          <cell r="AD112">
            <v>2500</v>
          </cell>
        </row>
        <row r="113">
          <cell r="T113">
            <v>18</v>
          </cell>
          <cell r="U113">
            <v>268</v>
          </cell>
          <cell r="V113">
            <v>168</v>
          </cell>
          <cell r="W113">
            <v>188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188</v>
          </cell>
          <cell r="AD113">
            <v>268</v>
          </cell>
        </row>
        <row r="114">
          <cell r="T114">
            <v>1080</v>
          </cell>
          <cell r="U114">
            <v>1080</v>
          </cell>
          <cell r="V114">
            <v>1080</v>
          </cell>
          <cell r="W114">
            <v>1080</v>
          </cell>
          <cell r="X114">
            <v>1080</v>
          </cell>
          <cell r="Y114">
            <v>1080</v>
          </cell>
          <cell r="AA114">
            <v>1080</v>
          </cell>
          <cell r="AB114">
            <v>1080</v>
          </cell>
          <cell r="AC114">
            <v>1200</v>
          </cell>
          <cell r="AD114">
            <v>1080</v>
          </cell>
        </row>
        <row r="115">
          <cell r="T115">
            <v>400</v>
          </cell>
          <cell r="U115">
            <v>400</v>
          </cell>
          <cell r="V115">
            <v>400</v>
          </cell>
          <cell r="W115">
            <v>400</v>
          </cell>
          <cell r="X115">
            <v>400</v>
          </cell>
          <cell r="Y115">
            <v>400</v>
          </cell>
          <cell r="AA115">
            <v>400</v>
          </cell>
          <cell r="AB115">
            <v>400</v>
          </cell>
          <cell r="AC115">
            <v>400</v>
          </cell>
          <cell r="AD115">
            <v>400</v>
          </cell>
        </row>
        <row r="116">
          <cell r="T116">
            <v>385</v>
          </cell>
          <cell r="U116">
            <v>385</v>
          </cell>
          <cell r="V116">
            <v>285</v>
          </cell>
          <cell r="W116">
            <v>285</v>
          </cell>
          <cell r="X116">
            <v>285</v>
          </cell>
          <cell r="Y116">
            <v>285</v>
          </cell>
          <cell r="AA116">
            <v>285</v>
          </cell>
          <cell r="AB116">
            <v>285</v>
          </cell>
          <cell r="AC116">
            <v>285</v>
          </cell>
          <cell r="AD116">
            <v>285</v>
          </cell>
        </row>
        <row r="117">
          <cell r="T117">
            <v>405</v>
          </cell>
          <cell r="U117">
            <v>405</v>
          </cell>
          <cell r="V117">
            <v>405</v>
          </cell>
          <cell r="W117">
            <v>405</v>
          </cell>
          <cell r="X117">
            <v>405</v>
          </cell>
          <cell r="Y117">
            <v>405</v>
          </cell>
          <cell r="AA117">
            <v>405</v>
          </cell>
          <cell r="AB117">
            <v>405</v>
          </cell>
          <cell r="AC117">
            <v>405</v>
          </cell>
          <cell r="AD117">
            <v>405</v>
          </cell>
        </row>
        <row r="118">
          <cell r="T118">
            <v>1058</v>
          </cell>
          <cell r="U118">
            <v>1058</v>
          </cell>
          <cell r="V118">
            <v>1058</v>
          </cell>
          <cell r="W118">
            <v>1058</v>
          </cell>
          <cell r="X118">
            <v>1058</v>
          </cell>
          <cell r="Y118">
            <v>1058</v>
          </cell>
          <cell r="AA118">
            <v>1058</v>
          </cell>
          <cell r="AB118">
            <v>1058</v>
          </cell>
          <cell r="AC118">
            <v>1308</v>
          </cell>
          <cell r="AD118">
            <v>1058</v>
          </cell>
        </row>
        <row r="119">
          <cell r="T119">
            <v>73</v>
          </cell>
          <cell r="U119">
            <v>73</v>
          </cell>
          <cell r="V119">
            <v>73</v>
          </cell>
          <cell r="W119">
            <v>73</v>
          </cell>
          <cell r="X119">
            <v>73</v>
          </cell>
          <cell r="Y119">
            <v>73</v>
          </cell>
          <cell r="AA119">
            <v>73</v>
          </cell>
          <cell r="AB119">
            <v>73</v>
          </cell>
          <cell r="AC119">
            <v>73</v>
          </cell>
          <cell r="AD119">
            <v>73</v>
          </cell>
        </row>
        <row r="120">
          <cell r="T120">
            <v>615</v>
          </cell>
          <cell r="U120">
            <v>615</v>
          </cell>
          <cell r="V120">
            <v>715</v>
          </cell>
          <cell r="W120">
            <v>615</v>
          </cell>
          <cell r="X120">
            <v>615</v>
          </cell>
          <cell r="Y120">
            <v>615</v>
          </cell>
          <cell r="AA120">
            <v>615</v>
          </cell>
          <cell r="AB120">
            <v>615</v>
          </cell>
          <cell r="AC120">
            <v>615</v>
          </cell>
          <cell r="AD120">
            <v>615</v>
          </cell>
        </row>
        <row r="121">
          <cell r="T121">
            <v>0</v>
          </cell>
          <cell r="U121">
            <v>0</v>
          </cell>
          <cell r="V121">
            <v>35</v>
          </cell>
          <cell r="W121">
            <v>35</v>
          </cell>
          <cell r="X121">
            <v>35</v>
          </cell>
          <cell r="Y121">
            <v>35</v>
          </cell>
          <cell r="AA121">
            <v>35</v>
          </cell>
          <cell r="AB121">
            <v>35</v>
          </cell>
          <cell r="AC121">
            <v>35</v>
          </cell>
          <cell r="AD121">
            <v>35</v>
          </cell>
        </row>
        <row r="122">
          <cell r="T122">
            <v>0</v>
          </cell>
          <cell r="U122">
            <v>0</v>
          </cell>
          <cell r="V122">
            <v>100</v>
          </cell>
          <cell r="W122">
            <v>100</v>
          </cell>
          <cell r="X122">
            <v>100</v>
          </cell>
          <cell r="Y122">
            <v>100</v>
          </cell>
          <cell r="AA122">
            <v>100</v>
          </cell>
          <cell r="AB122">
            <v>100</v>
          </cell>
          <cell r="AC122">
            <v>100</v>
          </cell>
          <cell r="AD122">
            <v>100</v>
          </cell>
        </row>
        <row r="123">
          <cell r="T123">
            <v>785</v>
          </cell>
          <cell r="U123">
            <v>785</v>
          </cell>
          <cell r="V123">
            <v>750</v>
          </cell>
          <cell r="W123">
            <v>529</v>
          </cell>
          <cell r="X123">
            <v>750</v>
          </cell>
          <cell r="Y123">
            <v>750</v>
          </cell>
          <cell r="AA123">
            <v>750</v>
          </cell>
          <cell r="AB123">
            <v>750</v>
          </cell>
          <cell r="AC123">
            <v>750</v>
          </cell>
          <cell r="AD123">
            <v>750</v>
          </cell>
        </row>
        <row r="124">
          <cell r="T124">
            <v>30</v>
          </cell>
          <cell r="U124">
            <v>30</v>
          </cell>
          <cell r="V124">
            <v>130</v>
          </cell>
          <cell r="W124">
            <v>130</v>
          </cell>
          <cell r="X124">
            <v>130</v>
          </cell>
          <cell r="Y124">
            <v>130</v>
          </cell>
          <cell r="AA124">
            <v>130</v>
          </cell>
          <cell r="AB124">
            <v>130</v>
          </cell>
          <cell r="AC124">
            <v>130</v>
          </cell>
          <cell r="AD124">
            <v>130</v>
          </cell>
        </row>
        <row r="125">
          <cell r="T125">
            <v>52</v>
          </cell>
          <cell r="U125">
            <v>3950</v>
          </cell>
          <cell r="V125">
            <v>4000</v>
          </cell>
          <cell r="W125">
            <v>4300</v>
          </cell>
          <cell r="X125">
            <v>4300</v>
          </cell>
          <cell r="Y125">
            <v>4300</v>
          </cell>
          <cell r="AA125">
            <v>4455</v>
          </cell>
          <cell r="AB125">
            <v>4455</v>
          </cell>
          <cell r="AC125">
            <v>4850</v>
          </cell>
          <cell r="AD125"/>
        </row>
        <row r="126">
          <cell r="T126">
            <v>52</v>
          </cell>
          <cell r="U126">
            <v>260</v>
          </cell>
          <cell r="V126">
            <v>265</v>
          </cell>
          <cell r="W126">
            <v>275</v>
          </cell>
          <cell r="X126">
            <v>275</v>
          </cell>
          <cell r="Y126">
            <v>275</v>
          </cell>
          <cell r="AA126">
            <v>139</v>
          </cell>
          <cell r="AB126">
            <v>139</v>
          </cell>
          <cell r="AC126">
            <v>150</v>
          </cell>
          <cell r="AD126"/>
        </row>
        <row r="127">
          <cell r="T127">
            <v>2829</v>
          </cell>
          <cell r="U127">
            <v>1750</v>
          </cell>
          <cell r="V127">
            <v>1800</v>
          </cell>
          <cell r="W127">
            <v>1900</v>
          </cell>
          <cell r="X127">
            <v>1900</v>
          </cell>
          <cell r="Y127">
            <v>1900</v>
          </cell>
          <cell r="AA127">
            <v>1852</v>
          </cell>
          <cell r="AB127">
            <v>1852</v>
          </cell>
          <cell r="AC127">
            <v>2150</v>
          </cell>
          <cell r="AD127"/>
        </row>
        <row r="128">
          <cell r="T128">
            <v>4763</v>
          </cell>
          <cell r="U128">
            <v>61</v>
          </cell>
          <cell r="V128">
            <v>65</v>
          </cell>
          <cell r="W128">
            <v>70</v>
          </cell>
          <cell r="X128">
            <v>70</v>
          </cell>
          <cell r="Y128">
            <v>70</v>
          </cell>
          <cell r="AA128">
            <v>65</v>
          </cell>
          <cell r="AB128">
            <v>65</v>
          </cell>
          <cell r="AC128">
            <v>60</v>
          </cell>
          <cell r="AD128"/>
        </row>
        <row r="129">
          <cell r="T129">
            <v>0</v>
          </cell>
          <cell r="U129">
            <v>0</v>
          </cell>
          <cell r="V129">
            <v>10264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T130">
            <v>100</v>
          </cell>
          <cell r="U130">
            <v>100</v>
          </cell>
          <cell r="V130">
            <v>100</v>
          </cell>
          <cell r="W130">
            <v>60</v>
          </cell>
          <cell r="X130">
            <v>70</v>
          </cell>
          <cell r="Y130">
            <v>70</v>
          </cell>
          <cell r="AA130">
            <v>70</v>
          </cell>
          <cell r="AB130">
            <v>70</v>
          </cell>
          <cell r="AC130">
            <v>70</v>
          </cell>
          <cell r="AD130">
            <v>70</v>
          </cell>
        </row>
        <row r="131">
          <cell r="T131">
            <v>195</v>
          </cell>
          <cell r="U131">
            <v>183</v>
          </cell>
          <cell r="V131">
            <v>183</v>
          </cell>
          <cell r="W131">
            <v>215</v>
          </cell>
          <cell r="X131">
            <v>215</v>
          </cell>
          <cell r="Y131">
            <v>215</v>
          </cell>
          <cell r="AA131">
            <v>215</v>
          </cell>
          <cell r="AB131">
            <v>215</v>
          </cell>
          <cell r="AC131">
            <v>215</v>
          </cell>
          <cell r="AD131">
            <v>215</v>
          </cell>
        </row>
        <row r="132">
          <cell r="T132">
            <v>202</v>
          </cell>
          <cell r="U132">
            <v>190</v>
          </cell>
          <cell r="V132">
            <v>305</v>
          </cell>
          <cell r="W132">
            <v>290</v>
          </cell>
          <cell r="X132">
            <v>274</v>
          </cell>
          <cell r="Y132">
            <v>274</v>
          </cell>
          <cell r="AA132">
            <v>274</v>
          </cell>
          <cell r="AB132">
            <v>274</v>
          </cell>
          <cell r="AC132">
            <v>274</v>
          </cell>
          <cell r="AD132">
            <v>274</v>
          </cell>
        </row>
        <row r="133">
          <cell r="T133">
            <v>93</v>
          </cell>
          <cell r="U133">
            <v>93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</row>
        <row r="134">
          <cell r="T134">
            <v>6</v>
          </cell>
          <cell r="U134">
            <v>6</v>
          </cell>
          <cell r="V134">
            <v>15</v>
          </cell>
          <cell r="W134">
            <v>6</v>
          </cell>
          <cell r="X134">
            <v>6</v>
          </cell>
          <cell r="Y134">
            <v>6</v>
          </cell>
          <cell r="AA134">
            <v>6</v>
          </cell>
          <cell r="AB134">
            <v>6</v>
          </cell>
          <cell r="AC134">
            <v>6</v>
          </cell>
          <cell r="AD134">
            <v>6</v>
          </cell>
        </row>
        <row r="135">
          <cell r="T135">
            <v>51</v>
          </cell>
          <cell r="U135">
            <v>175</v>
          </cell>
          <cell r="V135">
            <v>175</v>
          </cell>
          <cell r="W135">
            <v>175</v>
          </cell>
          <cell r="X135">
            <v>250</v>
          </cell>
          <cell r="Y135">
            <v>250</v>
          </cell>
          <cell r="AA135">
            <v>250</v>
          </cell>
          <cell r="AB135">
            <v>250</v>
          </cell>
          <cell r="AC135">
            <v>350</v>
          </cell>
          <cell r="AD135">
            <v>250</v>
          </cell>
        </row>
        <row r="136">
          <cell r="T136">
            <v>631</v>
          </cell>
          <cell r="U136">
            <v>1148</v>
          </cell>
          <cell r="V136">
            <v>749</v>
          </cell>
          <cell r="W136">
            <v>850</v>
          </cell>
          <cell r="X136">
            <v>1016</v>
          </cell>
          <cell r="Y136">
            <v>1016</v>
          </cell>
          <cell r="AA136">
            <v>1016</v>
          </cell>
          <cell r="AB136">
            <v>1016</v>
          </cell>
          <cell r="AC136">
            <v>1316</v>
          </cell>
          <cell r="AD136">
            <v>1016</v>
          </cell>
        </row>
        <row r="137">
          <cell r="T137">
            <v>4</v>
          </cell>
          <cell r="U137">
            <v>4</v>
          </cell>
          <cell r="V137">
            <v>1</v>
          </cell>
          <cell r="W137">
            <v>3</v>
          </cell>
          <cell r="X137">
            <v>20</v>
          </cell>
          <cell r="Y137">
            <v>20</v>
          </cell>
          <cell r="AA137">
            <v>20</v>
          </cell>
          <cell r="AB137">
            <v>20</v>
          </cell>
          <cell r="AC137">
            <v>20</v>
          </cell>
          <cell r="AD137">
            <v>20</v>
          </cell>
        </row>
        <row r="138">
          <cell r="T138">
            <v>7</v>
          </cell>
          <cell r="U138">
            <v>7</v>
          </cell>
          <cell r="V138">
            <v>25</v>
          </cell>
          <cell r="W138">
            <v>20</v>
          </cell>
          <cell r="X138">
            <v>40</v>
          </cell>
          <cell r="Y138">
            <v>40</v>
          </cell>
          <cell r="AA138">
            <v>40</v>
          </cell>
          <cell r="AB138">
            <v>40</v>
          </cell>
          <cell r="AC138">
            <v>40</v>
          </cell>
          <cell r="AD138">
            <v>40</v>
          </cell>
        </row>
        <row r="139">
          <cell r="T139">
            <v>10</v>
          </cell>
          <cell r="U139">
            <v>5</v>
          </cell>
          <cell r="V139">
            <v>5</v>
          </cell>
          <cell r="W139">
            <v>11</v>
          </cell>
          <cell r="X139">
            <v>11</v>
          </cell>
          <cell r="Y139">
            <v>11</v>
          </cell>
          <cell r="AA139">
            <v>11</v>
          </cell>
          <cell r="AB139">
            <v>11</v>
          </cell>
          <cell r="AC139">
            <v>11</v>
          </cell>
          <cell r="AD139">
            <v>11</v>
          </cell>
        </row>
        <row r="140">
          <cell r="T140">
            <v>22</v>
          </cell>
          <cell r="U140">
            <v>10</v>
          </cell>
          <cell r="V140">
            <v>10</v>
          </cell>
          <cell r="W140">
            <v>14</v>
          </cell>
          <cell r="X140">
            <v>14</v>
          </cell>
          <cell r="Y140">
            <v>14</v>
          </cell>
          <cell r="AA140">
            <v>14</v>
          </cell>
          <cell r="AB140">
            <v>14</v>
          </cell>
          <cell r="AC140">
            <v>14</v>
          </cell>
          <cell r="AD140">
            <v>14</v>
          </cell>
        </row>
        <row r="141">
          <cell r="T141">
            <v>75</v>
          </cell>
          <cell r="U141">
            <v>75</v>
          </cell>
          <cell r="V141">
            <v>60</v>
          </cell>
          <cell r="W141">
            <v>60</v>
          </cell>
          <cell r="X141">
            <v>60</v>
          </cell>
          <cell r="Y141">
            <v>60</v>
          </cell>
          <cell r="AA141">
            <v>60</v>
          </cell>
          <cell r="AB141">
            <v>60</v>
          </cell>
          <cell r="AC141">
            <v>60</v>
          </cell>
          <cell r="AD141">
            <v>60</v>
          </cell>
        </row>
        <row r="142">
          <cell r="T142">
            <v>16</v>
          </cell>
          <cell r="U142">
            <v>16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T143">
            <v>16</v>
          </cell>
          <cell r="U143">
            <v>16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T144">
            <v>132</v>
          </cell>
          <cell r="U144">
            <v>132</v>
          </cell>
          <cell r="V144">
            <v>132</v>
          </cell>
          <cell r="W144">
            <v>132</v>
          </cell>
          <cell r="X144">
            <v>132</v>
          </cell>
          <cell r="Y144">
            <v>132</v>
          </cell>
          <cell r="AA144">
            <v>132</v>
          </cell>
          <cell r="AB144">
            <v>132</v>
          </cell>
          <cell r="AC144">
            <v>132</v>
          </cell>
          <cell r="AD144">
            <v>132</v>
          </cell>
        </row>
        <row r="145">
          <cell r="T145">
            <v>230</v>
          </cell>
          <cell r="U145">
            <v>230</v>
          </cell>
          <cell r="V145">
            <v>130</v>
          </cell>
          <cell r="W145">
            <v>130</v>
          </cell>
          <cell r="X145">
            <v>130</v>
          </cell>
          <cell r="Y145">
            <v>130</v>
          </cell>
          <cell r="AA145">
            <v>130</v>
          </cell>
          <cell r="AB145">
            <v>130</v>
          </cell>
          <cell r="AC145">
            <v>130</v>
          </cell>
          <cell r="AD145">
            <v>130</v>
          </cell>
        </row>
        <row r="146">
          <cell r="T146">
            <v>840</v>
          </cell>
          <cell r="U146">
            <v>840</v>
          </cell>
          <cell r="V146">
            <v>840</v>
          </cell>
          <cell r="W146">
            <v>840</v>
          </cell>
          <cell r="X146">
            <v>840</v>
          </cell>
          <cell r="Y146">
            <v>840</v>
          </cell>
          <cell r="AA146">
            <v>840</v>
          </cell>
          <cell r="AB146">
            <v>840</v>
          </cell>
          <cell r="AC146">
            <v>840</v>
          </cell>
          <cell r="AD146">
            <v>840</v>
          </cell>
        </row>
        <row r="147">
          <cell r="T147">
            <v>20</v>
          </cell>
          <cell r="U147">
            <v>20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</row>
        <row r="148">
          <cell r="T148">
            <v>12</v>
          </cell>
          <cell r="U148">
            <v>12</v>
          </cell>
          <cell r="V148">
            <v>12</v>
          </cell>
          <cell r="W148">
            <v>12</v>
          </cell>
          <cell r="X148">
            <v>12</v>
          </cell>
          <cell r="Y148">
            <v>12</v>
          </cell>
          <cell r="AA148">
            <v>12</v>
          </cell>
          <cell r="AB148">
            <v>12</v>
          </cell>
          <cell r="AC148">
            <v>12</v>
          </cell>
          <cell r="AD148">
            <v>12</v>
          </cell>
        </row>
        <row r="149">
          <cell r="T149">
            <v>1732</v>
          </cell>
          <cell r="U149">
            <v>1916</v>
          </cell>
          <cell r="V149">
            <v>2382</v>
          </cell>
          <cell r="W149">
            <v>2081</v>
          </cell>
          <cell r="X149">
            <v>2268</v>
          </cell>
          <cell r="Y149">
            <v>2268</v>
          </cell>
          <cell r="AA149">
            <v>2268</v>
          </cell>
          <cell r="AB149">
            <v>2268</v>
          </cell>
          <cell r="AC149">
            <v>2583</v>
          </cell>
          <cell r="AD149">
            <v>2382</v>
          </cell>
        </row>
        <row r="150">
          <cell r="T150">
            <v>138</v>
          </cell>
          <cell r="U150">
            <v>138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T151">
            <v>60</v>
          </cell>
          <cell r="U151">
            <v>60</v>
          </cell>
          <cell r="V151">
            <v>20</v>
          </cell>
          <cell r="W151">
            <v>20</v>
          </cell>
          <cell r="X151">
            <v>20</v>
          </cell>
          <cell r="Y151">
            <v>20</v>
          </cell>
          <cell r="AA151">
            <v>20</v>
          </cell>
          <cell r="AB151">
            <v>20</v>
          </cell>
          <cell r="AC151">
            <v>20</v>
          </cell>
          <cell r="AD151">
            <v>20</v>
          </cell>
        </row>
        <row r="152">
          <cell r="T152">
            <v>77</v>
          </cell>
          <cell r="U152">
            <v>77</v>
          </cell>
          <cell r="V152">
            <v>20</v>
          </cell>
          <cell r="W152">
            <v>20</v>
          </cell>
          <cell r="X152">
            <v>20</v>
          </cell>
          <cell r="Y152">
            <v>20</v>
          </cell>
          <cell r="AA152">
            <v>20</v>
          </cell>
          <cell r="AB152">
            <v>20</v>
          </cell>
          <cell r="AC152">
            <v>20</v>
          </cell>
          <cell r="AD152">
            <v>20</v>
          </cell>
        </row>
        <row r="153">
          <cell r="T153">
            <v>164</v>
          </cell>
          <cell r="U153">
            <v>164</v>
          </cell>
          <cell r="V153">
            <v>100</v>
          </cell>
          <cell r="W153">
            <v>100</v>
          </cell>
          <cell r="X153">
            <v>100</v>
          </cell>
          <cell r="Y153">
            <v>100</v>
          </cell>
          <cell r="AA153">
            <v>100</v>
          </cell>
          <cell r="AB153">
            <v>100</v>
          </cell>
          <cell r="AC153">
            <v>100</v>
          </cell>
          <cell r="AD153">
            <v>100</v>
          </cell>
        </row>
        <row r="154">
          <cell r="T154">
            <v>184</v>
          </cell>
          <cell r="U154">
            <v>400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T155">
            <v>0</v>
          </cell>
          <cell r="U155">
            <v>0</v>
          </cell>
          <cell r="V155">
            <v>1543</v>
          </cell>
          <cell r="W155">
            <v>0</v>
          </cell>
          <cell r="X155">
            <v>28</v>
          </cell>
          <cell r="Y155">
            <v>28</v>
          </cell>
          <cell r="AA155"/>
          <cell r="AB155"/>
          <cell r="AC155"/>
          <cell r="AD155"/>
        </row>
        <row r="156">
          <cell r="T156">
            <v>294</v>
          </cell>
          <cell r="U156">
            <v>294</v>
          </cell>
          <cell r="V156">
            <v>315</v>
          </cell>
          <cell r="W156">
            <v>315</v>
          </cell>
          <cell r="X156">
            <v>315</v>
          </cell>
          <cell r="Y156">
            <v>315</v>
          </cell>
          <cell r="AA156">
            <v>315</v>
          </cell>
          <cell r="AB156">
            <v>315</v>
          </cell>
          <cell r="AC156">
            <v>315</v>
          </cell>
          <cell r="AD156">
            <v>315</v>
          </cell>
        </row>
        <row r="157">
          <cell r="T157">
            <v>52</v>
          </cell>
          <cell r="U157">
            <v>52</v>
          </cell>
          <cell r="V157">
            <v>20</v>
          </cell>
          <cell r="W157">
            <v>20</v>
          </cell>
          <cell r="X157">
            <v>10</v>
          </cell>
          <cell r="Y157">
            <v>10</v>
          </cell>
          <cell r="AA157">
            <v>10</v>
          </cell>
          <cell r="AB157">
            <v>10</v>
          </cell>
          <cell r="AC157">
            <v>10</v>
          </cell>
          <cell r="AD157">
            <v>10</v>
          </cell>
        </row>
        <row r="158">
          <cell r="T158">
            <v>52</v>
          </cell>
          <cell r="U158">
            <v>52</v>
          </cell>
          <cell r="V158">
            <v>45</v>
          </cell>
          <cell r="W158">
            <v>45</v>
          </cell>
          <cell r="X158">
            <v>45</v>
          </cell>
          <cell r="Y158">
            <v>45</v>
          </cell>
          <cell r="AA158">
            <v>45</v>
          </cell>
          <cell r="AB158">
            <v>45</v>
          </cell>
          <cell r="AC158">
            <v>45</v>
          </cell>
          <cell r="AD158">
            <v>45</v>
          </cell>
        </row>
        <row r="159">
          <cell r="T159">
            <v>2698</v>
          </cell>
          <cell r="U159">
            <v>2829</v>
          </cell>
          <cell r="V159">
            <v>3229</v>
          </cell>
          <cell r="W159">
            <v>3229</v>
          </cell>
          <cell r="X159">
            <v>3229</v>
          </cell>
          <cell r="Y159">
            <v>3229</v>
          </cell>
          <cell r="AA159">
            <v>3229</v>
          </cell>
          <cell r="AB159">
            <v>3229</v>
          </cell>
          <cell r="AC159">
            <v>3229</v>
          </cell>
          <cell r="AD159">
            <v>3229</v>
          </cell>
        </row>
        <row r="160">
          <cell r="T160">
            <v>4763</v>
          </cell>
          <cell r="U160">
            <v>4763</v>
          </cell>
          <cell r="V160">
            <v>4113</v>
          </cell>
          <cell r="W160">
            <v>2193</v>
          </cell>
          <cell r="X160">
            <v>2193</v>
          </cell>
          <cell r="Y160">
            <v>2193</v>
          </cell>
          <cell r="AA160">
            <v>2193</v>
          </cell>
          <cell r="AB160">
            <v>2193</v>
          </cell>
          <cell r="AC160">
            <v>2193</v>
          </cell>
          <cell r="AD160">
            <v>2193</v>
          </cell>
        </row>
        <row r="161">
          <cell r="T161">
            <v>4319</v>
          </cell>
          <cell r="U161">
            <v>4319</v>
          </cell>
          <cell r="V161">
            <v>4569</v>
          </cell>
          <cell r="W161">
            <v>4569</v>
          </cell>
          <cell r="X161">
            <v>4569</v>
          </cell>
          <cell r="Y161">
            <v>4569</v>
          </cell>
          <cell r="AA161">
            <v>4569</v>
          </cell>
          <cell r="AB161">
            <v>4569</v>
          </cell>
          <cell r="AC161">
            <v>4569</v>
          </cell>
          <cell r="AD161">
            <v>4569</v>
          </cell>
        </row>
        <row r="162">
          <cell r="T162">
            <v>522</v>
          </cell>
          <cell r="U162">
            <v>522</v>
          </cell>
          <cell r="V162">
            <v>522</v>
          </cell>
          <cell r="W162">
            <v>522</v>
          </cell>
          <cell r="X162">
            <v>522</v>
          </cell>
          <cell r="Y162">
            <v>522</v>
          </cell>
          <cell r="AA162">
            <v>522</v>
          </cell>
          <cell r="AB162">
            <v>522</v>
          </cell>
          <cell r="AC162">
            <v>522</v>
          </cell>
          <cell r="AD162">
            <v>522</v>
          </cell>
        </row>
        <row r="163">
          <cell r="T163">
            <v>577</v>
          </cell>
          <cell r="U163">
            <v>577</v>
          </cell>
          <cell r="V163">
            <v>302</v>
          </cell>
          <cell r="W163">
            <v>302</v>
          </cell>
          <cell r="X163">
            <v>302</v>
          </cell>
          <cell r="Y163">
            <v>302</v>
          </cell>
          <cell r="AA163">
            <v>302</v>
          </cell>
          <cell r="AB163">
            <v>302</v>
          </cell>
          <cell r="AC163">
            <v>302</v>
          </cell>
          <cell r="AD163">
            <v>302</v>
          </cell>
        </row>
        <row r="164">
          <cell r="T164">
            <v>564</v>
          </cell>
          <cell r="U164">
            <v>564</v>
          </cell>
          <cell r="V164">
            <v>364</v>
          </cell>
          <cell r="W164">
            <v>364</v>
          </cell>
          <cell r="X164">
            <v>364</v>
          </cell>
          <cell r="Y164">
            <v>364</v>
          </cell>
          <cell r="AA164">
            <v>364</v>
          </cell>
          <cell r="AB164">
            <v>364</v>
          </cell>
          <cell r="AC164">
            <v>364</v>
          </cell>
          <cell r="AD164">
            <v>364</v>
          </cell>
        </row>
        <row r="165">
          <cell r="T165">
            <v>166</v>
          </cell>
          <cell r="U165">
            <v>166</v>
          </cell>
          <cell r="V165">
            <v>66</v>
          </cell>
          <cell r="W165">
            <v>66</v>
          </cell>
          <cell r="X165">
            <v>66</v>
          </cell>
          <cell r="Y165">
            <v>66</v>
          </cell>
          <cell r="AA165">
            <v>66</v>
          </cell>
          <cell r="AB165">
            <v>66</v>
          </cell>
          <cell r="AC165">
            <v>66</v>
          </cell>
          <cell r="AD165">
            <v>66</v>
          </cell>
        </row>
        <row r="166">
          <cell r="T166">
            <v>3337</v>
          </cell>
          <cell r="U166">
            <v>3337</v>
          </cell>
          <cell r="V166">
            <v>3312</v>
          </cell>
          <cell r="W166">
            <v>2612</v>
          </cell>
          <cell r="X166">
            <v>2612</v>
          </cell>
          <cell r="Y166">
            <v>2612</v>
          </cell>
          <cell r="AA166">
            <v>2612</v>
          </cell>
          <cell r="AB166">
            <v>2612</v>
          </cell>
          <cell r="AC166">
            <v>3612</v>
          </cell>
          <cell r="AD166">
            <v>3612</v>
          </cell>
        </row>
        <row r="167">
          <cell r="T167">
            <v>11</v>
          </cell>
          <cell r="U167">
            <v>11</v>
          </cell>
          <cell r="V167">
            <v>11</v>
          </cell>
          <cell r="W167">
            <v>11</v>
          </cell>
          <cell r="X167">
            <v>11</v>
          </cell>
          <cell r="Y167">
            <v>11</v>
          </cell>
          <cell r="AA167">
            <v>11</v>
          </cell>
          <cell r="AB167">
            <v>11</v>
          </cell>
          <cell r="AC167">
            <v>11</v>
          </cell>
          <cell r="AD167">
            <v>11</v>
          </cell>
        </row>
        <row r="168">
          <cell r="T168">
            <v>0</v>
          </cell>
          <cell r="U168">
            <v>0</v>
          </cell>
          <cell r="V168">
            <v>125</v>
          </cell>
          <cell r="W168">
            <v>125</v>
          </cell>
          <cell r="X168">
            <v>125</v>
          </cell>
          <cell r="Y168">
            <v>125</v>
          </cell>
          <cell r="AA168">
            <v>125</v>
          </cell>
          <cell r="AB168">
            <v>125</v>
          </cell>
          <cell r="AC168">
            <v>125</v>
          </cell>
          <cell r="AD168">
            <v>125</v>
          </cell>
        </row>
        <row r="169">
          <cell r="T169">
            <v>0</v>
          </cell>
          <cell r="U169">
            <v>0</v>
          </cell>
          <cell r="V169">
            <v>75</v>
          </cell>
          <cell r="W169">
            <v>75</v>
          </cell>
          <cell r="X169">
            <v>75</v>
          </cell>
          <cell r="Y169">
            <v>75</v>
          </cell>
          <cell r="AA169">
            <v>75</v>
          </cell>
          <cell r="AB169">
            <v>75</v>
          </cell>
          <cell r="AC169">
            <v>75</v>
          </cell>
          <cell r="AD169">
            <v>75</v>
          </cell>
        </row>
        <row r="170">
          <cell r="T170">
            <v>1500</v>
          </cell>
          <cell r="U170">
            <v>1500</v>
          </cell>
          <cell r="V170">
            <v>1500</v>
          </cell>
          <cell r="W170">
            <v>1500</v>
          </cell>
          <cell r="X170">
            <v>1500</v>
          </cell>
          <cell r="Y170">
            <v>1500</v>
          </cell>
          <cell r="AA170">
            <v>1500</v>
          </cell>
          <cell r="AB170">
            <v>1500</v>
          </cell>
          <cell r="AC170">
            <v>1500</v>
          </cell>
          <cell r="AD170">
            <v>1500</v>
          </cell>
        </row>
        <row r="171">
          <cell r="T171">
            <v>232</v>
          </cell>
          <cell r="U171">
            <v>1320</v>
          </cell>
          <cell r="V171">
            <v>1500</v>
          </cell>
          <cell r="W171">
            <v>1600</v>
          </cell>
          <cell r="X171">
            <v>1600</v>
          </cell>
          <cell r="Y171">
            <v>1600</v>
          </cell>
          <cell r="AA171">
            <v>1575</v>
          </cell>
          <cell r="AB171">
            <v>1575</v>
          </cell>
          <cell r="AC171">
            <v>1700</v>
          </cell>
          <cell r="AD171">
            <v>2000</v>
          </cell>
        </row>
        <row r="172">
          <cell r="T172">
            <v>210</v>
          </cell>
          <cell r="U172">
            <v>1400</v>
          </cell>
          <cell r="V172">
            <v>1600</v>
          </cell>
          <cell r="W172">
            <v>1650</v>
          </cell>
          <cell r="X172">
            <v>1650</v>
          </cell>
          <cell r="Y172">
            <v>1650</v>
          </cell>
          <cell r="AA172">
            <v>1575</v>
          </cell>
          <cell r="AB172">
            <v>1575</v>
          </cell>
          <cell r="AC172">
            <v>1350</v>
          </cell>
          <cell r="AD172">
            <v>1600</v>
          </cell>
        </row>
        <row r="173">
          <cell r="T173">
            <v>41</v>
          </cell>
          <cell r="U173">
            <v>1300</v>
          </cell>
          <cell r="V173">
            <v>1500</v>
          </cell>
          <cell r="W173">
            <v>1550</v>
          </cell>
          <cell r="X173">
            <v>1550</v>
          </cell>
          <cell r="Y173">
            <v>1550</v>
          </cell>
          <cell r="AA173">
            <v>1528</v>
          </cell>
          <cell r="AB173">
            <v>1528</v>
          </cell>
          <cell r="AC173">
            <v>1550</v>
          </cell>
          <cell r="AD173">
            <v>1800</v>
          </cell>
        </row>
        <row r="174">
          <cell r="T174">
            <v>1</v>
          </cell>
          <cell r="U174">
            <v>900</v>
          </cell>
          <cell r="V174">
            <v>700</v>
          </cell>
          <cell r="W174">
            <v>650</v>
          </cell>
          <cell r="X174">
            <v>650</v>
          </cell>
          <cell r="Y174">
            <v>650</v>
          </cell>
          <cell r="AA174">
            <v>509</v>
          </cell>
          <cell r="AB174">
            <v>509</v>
          </cell>
          <cell r="AC174">
            <v>450</v>
          </cell>
          <cell r="AD174">
            <v>500</v>
          </cell>
        </row>
        <row r="175">
          <cell r="T175">
            <v>860</v>
          </cell>
          <cell r="U175">
            <v>525</v>
          </cell>
          <cell r="V175">
            <v>550</v>
          </cell>
          <cell r="W175">
            <v>570</v>
          </cell>
          <cell r="X175">
            <v>570</v>
          </cell>
          <cell r="Y175">
            <v>570</v>
          </cell>
          <cell r="AA175">
            <v>570</v>
          </cell>
          <cell r="AB175">
            <v>570</v>
          </cell>
          <cell r="AC175">
            <v>400</v>
          </cell>
          <cell r="AD175">
            <v>400</v>
          </cell>
        </row>
        <row r="176">
          <cell r="T176">
            <v>0</v>
          </cell>
          <cell r="U176">
            <v>4350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T177">
            <v>229</v>
          </cell>
          <cell r="U177">
            <v>229</v>
          </cell>
          <cell r="V177">
            <v>129</v>
          </cell>
          <cell r="W177">
            <v>129</v>
          </cell>
          <cell r="X177">
            <v>129</v>
          </cell>
          <cell r="Y177">
            <v>129</v>
          </cell>
          <cell r="AA177">
            <v>129</v>
          </cell>
          <cell r="AB177">
            <v>129</v>
          </cell>
          <cell r="AC177">
            <v>129</v>
          </cell>
          <cell r="AD177">
            <v>129</v>
          </cell>
        </row>
        <row r="178">
          <cell r="T178">
            <v>91</v>
          </cell>
          <cell r="U178">
            <v>91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T179">
            <v>472</v>
          </cell>
          <cell r="U179">
            <v>472</v>
          </cell>
          <cell r="V179">
            <v>663</v>
          </cell>
          <cell r="W179">
            <v>663</v>
          </cell>
          <cell r="X179">
            <v>663</v>
          </cell>
          <cell r="Y179">
            <v>663</v>
          </cell>
          <cell r="AA179">
            <v>663</v>
          </cell>
          <cell r="AB179">
            <v>663</v>
          </cell>
          <cell r="AC179">
            <v>663</v>
          </cell>
          <cell r="AD179">
            <v>663</v>
          </cell>
        </row>
        <row r="180">
          <cell r="T180">
            <v>19</v>
          </cell>
          <cell r="U180">
            <v>19</v>
          </cell>
          <cell r="V180">
            <v>19</v>
          </cell>
          <cell r="W180">
            <v>19</v>
          </cell>
          <cell r="X180">
            <v>19</v>
          </cell>
          <cell r="Y180">
            <v>19</v>
          </cell>
          <cell r="AA180">
            <v>19</v>
          </cell>
          <cell r="AB180">
            <v>19</v>
          </cell>
          <cell r="AC180">
            <v>19</v>
          </cell>
          <cell r="AD180">
            <v>19</v>
          </cell>
        </row>
        <row r="181">
          <cell r="T181">
            <v>52</v>
          </cell>
          <cell r="U181">
            <v>52</v>
          </cell>
          <cell r="V181">
            <v>20</v>
          </cell>
          <cell r="W181">
            <v>20</v>
          </cell>
          <cell r="X181">
            <v>10</v>
          </cell>
          <cell r="Y181">
            <v>10</v>
          </cell>
          <cell r="AA181">
            <v>10</v>
          </cell>
          <cell r="AB181">
            <v>10</v>
          </cell>
          <cell r="AC181">
            <v>10</v>
          </cell>
          <cell r="AD181">
            <v>10</v>
          </cell>
        </row>
        <row r="182">
          <cell r="T182">
            <v>156</v>
          </cell>
          <cell r="U182">
            <v>156</v>
          </cell>
          <cell r="V182">
            <v>156</v>
          </cell>
          <cell r="W182">
            <v>156</v>
          </cell>
          <cell r="X182">
            <v>156</v>
          </cell>
          <cell r="Y182">
            <v>156</v>
          </cell>
          <cell r="AA182">
            <v>156</v>
          </cell>
          <cell r="AB182">
            <v>156</v>
          </cell>
          <cell r="AC182">
            <v>156</v>
          </cell>
          <cell r="AD182">
            <v>156</v>
          </cell>
        </row>
        <row r="183">
          <cell r="T183">
            <v>2200</v>
          </cell>
          <cell r="U183">
            <v>3305</v>
          </cell>
          <cell r="V183">
            <v>400</v>
          </cell>
          <cell r="W183">
            <v>400</v>
          </cell>
          <cell r="X183">
            <v>400</v>
          </cell>
          <cell r="Y183">
            <v>400</v>
          </cell>
          <cell r="AA183">
            <v>400</v>
          </cell>
          <cell r="AB183">
            <v>400</v>
          </cell>
          <cell r="AC183"/>
          <cell r="AD183">
            <v>1</v>
          </cell>
        </row>
        <row r="184">
          <cell r="T184">
            <v>3398</v>
          </cell>
          <cell r="U184">
            <v>288</v>
          </cell>
          <cell r="V184">
            <v>11288</v>
          </cell>
          <cell r="W184">
            <v>288</v>
          </cell>
          <cell r="X184">
            <v>288</v>
          </cell>
          <cell r="Y184">
            <v>288</v>
          </cell>
          <cell r="AA184">
            <v>288</v>
          </cell>
          <cell r="AB184">
            <v>288</v>
          </cell>
          <cell r="AC184"/>
          <cell r="AD184">
            <v>1</v>
          </cell>
        </row>
        <row r="185">
          <cell r="T185">
            <v>5974</v>
          </cell>
          <cell r="U185">
            <v>5574</v>
          </cell>
          <cell r="V185">
            <v>1120</v>
          </cell>
          <cell r="W185">
            <v>4900</v>
          </cell>
          <cell r="X185">
            <v>4900</v>
          </cell>
          <cell r="Y185">
            <v>4900</v>
          </cell>
          <cell r="AA185">
            <v>1</v>
          </cell>
          <cell r="AB185"/>
          <cell r="AC185"/>
          <cell r="AD185"/>
        </row>
        <row r="186">
          <cell r="T186">
            <v>99</v>
          </cell>
          <cell r="U186">
            <v>50</v>
          </cell>
          <cell r="V186">
            <v>50</v>
          </cell>
          <cell r="W186">
            <v>50</v>
          </cell>
          <cell r="X186">
            <v>50</v>
          </cell>
          <cell r="Y186">
            <v>50</v>
          </cell>
          <cell r="AA186">
            <v>50</v>
          </cell>
          <cell r="AB186">
            <v>50</v>
          </cell>
          <cell r="AC186">
            <v>50</v>
          </cell>
          <cell r="AD186">
            <v>50</v>
          </cell>
        </row>
        <row r="187">
          <cell r="T187">
            <v>543</v>
          </cell>
          <cell r="U187">
            <v>493</v>
          </cell>
          <cell r="V187">
            <v>393</v>
          </cell>
          <cell r="W187">
            <v>393</v>
          </cell>
          <cell r="X187">
            <v>393</v>
          </cell>
          <cell r="Y187">
            <v>393</v>
          </cell>
          <cell r="AA187">
            <v>393</v>
          </cell>
          <cell r="AB187">
            <v>393</v>
          </cell>
          <cell r="AC187">
            <v>593</v>
          </cell>
          <cell r="AD187">
            <v>393</v>
          </cell>
        </row>
        <row r="188">
          <cell r="T188">
            <v>28</v>
          </cell>
          <cell r="U188">
            <v>28</v>
          </cell>
          <cell r="V188">
            <v>28</v>
          </cell>
          <cell r="W188">
            <v>28</v>
          </cell>
          <cell r="X188">
            <v>28</v>
          </cell>
          <cell r="Y188">
            <v>28</v>
          </cell>
          <cell r="AA188">
            <v>28</v>
          </cell>
          <cell r="AB188">
            <v>28</v>
          </cell>
          <cell r="AC188">
            <v>28</v>
          </cell>
          <cell r="AD188">
            <v>28</v>
          </cell>
        </row>
        <row r="189">
          <cell r="T189">
            <v>24</v>
          </cell>
          <cell r="U189">
            <v>24</v>
          </cell>
          <cell r="V189">
            <v>24</v>
          </cell>
          <cell r="W189">
            <v>24</v>
          </cell>
          <cell r="X189">
            <v>24</v>
          </cell>
          <cell r="Y189">
            <v>24</v>
          </cell>
          <cell r="AA189">
            <v>24</v>
          </cell>
          <cell r="AB189">
            <v>24</v>
          </cell>
          <cell r="AC189">
            <v>24</v>
          </cell>
          <cell r="AD189">
            <v>24</v>
          </cell>
        </row>
        <row r="190">
          <cell r="T190">
            <v>84</v>
          </cell>
          <cell r="U190">
            <v>84</v>
          </cell>
          <cell r="V190">
            <v>295</v>
          </cell>
          <cell r="W190">
            <v>280</v>
          </cell>
          <cell r="X190">
            <v>230</v>
          </cell>
          <cell r="Y190">
            <v>230</v>
          </cell>
          <cell r="AA190">
            <v>230</v>
          </cell>
          <cell r="AB190">
            <v>230</v>
          </cell>
          <cell r="AC190">
            <v>230</v>
          </cell>
          <cell r="AD190">
            <v>230</v>
          </cell>
        </row>
        <row r="191">
          <cell r="T191">
            <v>96</v>
          </cell>
          <cell r="U191">
            <v>96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</row>
        <row r="192">
          <cell r="T192">
            <v>133</v>
          </cell>
          <cell r="U192">
            <v>133</v>
          </cell>
          <cell r="V192">
            <v>100</v>
          </cell>
          <cell r="W192">
            <v>100</v>
          </cell>
          <cell r="X192">
            <v>75</v>
          </cell>
          <cell r="Y192">
            <v>75</v>
          </cell>
          <cell r="AA192">
            <v>75</v>
          </cell>
          <cell r="AB192">
            <v>75</v>
          </cell>
          <cell r="AC192">
            <v>100</v>
          </cell>
          <cell r="AD192">
            <v>75</v>
          </cell>
        </row>
        <row r="193">
          <cell r="T193">
            <v>0</v>
          </cell>
          <cell r="U193">
            <v>0</v>
          </cell>
          <cell r="V193">
            <v>5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</row>
        <row r="194">
          <cell r="T194">
            <v>5</v>
          </cell>
          <cell r="U194">
            <v>5</v>
          </cell>
          <cell r="V194">
            <v>10</v>
          </cell>
          <cell r="W194">
            <v>10</v>
          </cell>
          <cell r="X194">
            <v>10</v>
          </cell>
          <cell r="Y194">
            <v>10</v>
          </cell>
          <cell r="AA194">
            <v>10</v>
          </cell>
          <cell r="AB194">
            <v>10</v>
          </cell>
          <cell r="AC194">
            <v>10</v>
          </cell>
          <cell r="AD194">
            <v>10</v>
          </cell>
        </row>
        <row r="195">
          <cell r="T195">
            <v>14</v>
          </cell>
          <cell r="U195">
            <v>14</v>
          </cell>
          <cell r="V195">
            <v>12</v>
          </cell>
          <cell r="W195">
            <v>30</v>
          </cell>
          <cell r="X195">
            <v>20</v>
          </cell>
          <cell r="Y195">
            <v>20</v>
          </cell>
          <cell r="AA195">
            <v>20</v>
          </cell>
          <cell r="AB195">
            <v>20</v>
          </cell>
          <cell r="AC195">
            <v>20</v>
          </cell>
          <cell r="AD195">
            <v>20</v>
          </cell>
        </row>
        <row r="196">
          <cell r="T196">
            <v>14</v>
          </cell>
          <cell r="U196">
            <v>14</v>
          </cell>
          <cell r="V196">
            <v>14</v>
          </cell>
          <cell r="W196">
            <v>14</v>
          </cell>
          <cell r="X196">
            <v>14</v>
          </cell>
          <cell r="Y196">
            <v>14</v>
          </cell>
          <cell r="AA196">
            <v>14</v>
          </cell>
          <cell r="AB196">
            <v>14</v>
          </cell>
          <cell r="AC196">
            <v>14</v>
          </cell>
          <cell r="AD196">
            <v>14</v>
          </cell>
        </row>
        <row r="197">
          <cell r="T197">
            <v>5</v>
          </cell>
          <cell r="U197">
            <v>5</v>
          </cell>
          <cell r="V197">
            <v>5</v>
          </cell>
          <cell r="W197">
            <v>5</v>
          </cell>
          <cell r="X197">
            <v>5</v>
          </cell>
          <cell r="Y197">
            <v>5</v>
          </cell>
          <cell r="AA197">
            <v>5</v>
          </cell>
          <cell r="AB197">
            <v>5</v>
          </cell>
          <cell r="AC197">
            <v>5</v>
          </cell>
          <cell r="AD197">
            <v>5</v>
          </cell>
        </row>
        <row r="198">
          <cell r="T198">
            <v>5</v>
          </cell>
          <cell r="U198">
            <v>5</v>
          </cell>
          <cell r="V198">
            <v>5</v>
          </cell>
          <cell r="W198">
            <v>1</v>
          </cell>
          <cell r="X198">
            <v>1</v>
          </cell>
          <cell r="Y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</row>
        <row r="199">
          <cell r="T199">
            <v>18</v>
          </cell>
          <cell r="U199">
            <v>18</v>
          </cell>
          <cell r="V199">
            <v>18</v>
          </cell>
          <cell r="W199">
            <v>1</v>
          </cell>
          <cell r="X199">
            <v>1</v>
          </cell>
          <cell r="Y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</row>
        <row r="200">
          <cell r="T200">
            <v>907</v>
          </cell>
          <cell r="U200">
            <v>2807</v>
          </cell>
          <cell r="V200">
            <v>4067</v>
          </cell>
          <cell r="W200">
            <v>1000</v>
          </cell>
          <cell r="X200">
            <v>1000</v>
          </cell>
          <cell r="Y200">
            <v>1000</v>
          </cell>
          <cell r="AA200">
            <v>1000</v>
          </cell>
          <cell r="AB200">
            <v>1000</v>
          </cell>
          <cell r="AC200">
            <v>1000</v>
          </cell>
          <cell r="AD200">
            <v>1000</v>
          </cell>
        </row>
        <row r="201">
          <cell r="T201">
            <v>61</v>
          </cell>
          <cell r="U201">
            <v>61</v>
          </cell>
          <cell r="V201">
            <v>61</v>
          </cell>
          <cell r="W201">
            <v>53</v>
          </cell>
          <cell r="X201">
            <v>53</v>
          </cell>
          <cell r="Y201">
            <v>53</v>
          </cell>
          <cell r="AA201">
            <v>53</v>
          </cell>
          <cell r="AB201">
            <v>53</v>
          </cell>
          <cell r="AC201">
            <v>53</v>
          </cell>
          <cell r="AD201">
            <v>53</v>
          </cell>
        </row>
        <row r="202">
          <cell r="T202">
            <v>21</v>
          </cell>
          <cell r="U202">
            <v>21</v>
          </cell>
          <cell r="V202">
            <v>20</v>
          </cell>
          <cell r="W202">
            <v>10</v>
          </cell>
          <cell r="X202">
            <v>10</v>
          </cell>
          <cell r="Y202">
            <v>10</v>
          </cell>
          <cell r="AA202">
            <v>10</v>
          </cell>
          <cell r="AB202">
            <v>10</v>
          </cell>
          <cell r="AC202">
            <v>10</v>
          </cell>
          <cell r="AD202">
            <v>10</v>
          </cell>
        </row>
        <row r="203">
          <cell r="T203">
            <v>130</v>
          </cell>
          <cell r="U203">
            <v>130</v>
          </cell>
          <cell r="V203">
            <v>85</v>
          </cell>
          <cell r="W203">
            <v>106</v>
          </cell>
          <cell r="X203">
            <v>106</v>
          </cell>
          <cell r="Y203">
            <v>106</v>
          </cell>
          <cell r="AA203">
            <v>106</v>
          </cell>
          <cell r="AB203">
            <v>106</v>
          </cell>
          <cell r="AC203">
            <v>106</v>
          </cell>
          <cell r="AD203">
            <v>106</v>
          </cell>
        </row>
        <row r="204">
          <cell r="T204">
            <v>232</v>
          </cell>
          <cell r="U204">
            <v>232</v>
          </cell>
          <cell r="V204">
            <v>235</v>
          </cell>
          <cell r="W204">
            <v>256</v>
          </cell>
          <cell r="X204">
            <v>286</v>
          </cell>
          <cell r="Y204">
            <v>286</v>
          </cell>
          <cell r="AA204">
            <v>286</v>
          </cell>
          <cell r="AB204">
            <v>286</v>
          </cell>
          <cell r="AC204">
            <v>286</v>
          </cell>
          <cell r="AD204">
            <v>286</v>
          </cell>
        </row>
        <row r="205">
          <cell r="T205">
            <v>210</v>
          </cell>
          <cell r="U205">
            <v>210</v>
          </cell>
          <cell r="V205">
            <v>150</v>
          </cell>
          <cell r="W205">
            <v>150</v>
          </cell>
          <cell r="X205">
            <v>150</v>
          </cell>
          <cell r="Y205">
            <v>150</v>
          </cell>
          <cell r="AA205">
            <v>150</v>
          </cell>
          <cell r="AB205">
            <v>150</v>
          </cell>
          <cell r="AC205">
            <v>150</v>
          </cell>
          <cell r="AD205">
            <v>150</v>
          </cell>
        </row>
        <row r="206">
          <cell r="T206">
            <v>41</v>
          </cell>
          <cell r="U206">
            <v>41</v>
          </cell>
          <cell r="V206">
            <v>41</v>
          </cell>
          <cell r="W206">
            <v>34</v>
          </cell>
          <cell r="X206">
            <v>34</v>
          </cell>
          <cell r="Y206">
            <v>34</v>
          </cell>
          <cell r="AA206">
            <v>34</v>
          </cell>
          <cell r="AB206">
            <v>34</v>
          </cell>
          <cell r="AC206">
            <v>34</v>
          </cell>
          <cell r="AD206">
            <v>34</v>
          </cell>
        </row>
        <row r="207"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</row>
        <row r="208">
          <cell r="T208">
            <v>860</v>
          </cell>
          <cell r="U208">
            <v>860</v>
          </cell>
          <cell r="V208">
            <v>860</v>
          </cell>
          <cell r="W208">
            <v>860</v>
          </cell>
          <cell r="X208">
            <v>760</v>
          </cell>
          <cell r="Y208">
            <v>760</v>
          </cell>
          <cell r="AA208">
            <v>760</v>
          </cell>
          <cell r="AB208">
            <v>760</v>
          </cell>
          <cell r="AC208">
            <v>760</v>
          </cell>
          <cell r="AD208">
            <v>760</v>
          </cell>
        </row>
        <row r="209">
          <cell r="T209">
            <v>25</v>
          </cell>
          <cell r="U209">
            <v>25</v>
          </cell>
          <cell r="V209">
            <v>0</v>
          </cell>
          <cell r="W209">
            <v>1</v>
          </cell>
          <cell r="X209">
            <v>1</v>
          </cell>
          <cell r="Y209">
            <v>1</v>
          </cell>
          <cell r="AA209">
            <v>1</v>
          </cell>
          <cell r="AB209">
            <v>1</v>
          </cell>
          <cell r="AC209">
            <v>1</v>
          </cell>
          <cell r="AD209">
            <v>1</v>
          </cell>
        </row>
        <row r="210">
          <cell r="T210">
            <v>157</v>
          </cell>
          <cell r="U210">
            <v>157</v>
          </cell>
          <cell r="V210">
            <v>240</v>
          </cell>
          <cell r="W210">
            <v>224</v>
          </cell>
          <cell r="X210">
            <v>225</v>
          </cell>
          <cell r="Y210">
            <v>225</v>
          </cell>
          <cell r="AA210">
            <v>225</v>
          </cell>
          <cell r="AB210">
            <v>225</v>
          </cell>
          <cell r="AC210">
            <v>225</v>
          </cell>
          <cell r="AD210">
            <v>225</v>
          </cell>
        </row>
        <row r="211">
          <cell r="T211">
            <v>53</v>
          </cell>
          <cell r="U211">
            <v>53</v>
          </cell>
          <cell r="V211">
            <v>60</v>
          </cell>
          <cell r="W211">
            <v>1</v>
          </cell>
          <cell r="X211">
            <v>10</v>
          </cell>
          <cell r="Y211">
            <v>10</v>
          </cell>
          <cell r="AA211">
            <v>10</v>
          </cell>
          <cell r="AB211">
            <v>10</v>
          </cell>
          <cell r="AC211">
            <v>10</v>
          </cell>
          <cell r="AD211">
            <v>10</v>
          </cell>
        </row>
        <row r="212">
          <cell r="T212">
            <v>80</v>
          </cell>
          <cell r="U212">
            <v>80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T213">
            <v>33</v>
          </cell>
          <cell r="U213">
            <v>33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</row>
        <row r="214">
          <cell r="T214">
            <v>6</v>
          </cell>
          <cell r="U214">
            <v>6</v>
          </cell>
          <cell r="V214">
            <v>6</v>
          </cell>
          <cell r="W214">
            <v>9</v>
          </cell>
          <cell r="X214">
            <v>9</v>
          </cell>
          <cell r="Y214">
            <v>9</v>
          </cell>
          <cell r="AA214">
            <v>9</v>
          </cell>
          <cell r="AB214">
            <v>9</v>
          </cell>
          <cell r="AC214">
            <v>9</v>
          </cell>
          <cell r="AD214">
            <v>9</v>
          </cell>
        </row>
        <row r="215">
          <cell r="T215">
            <v>0</v>
          </cell>
          <cell r="U215">
            <v>0</v>
          </cell>
          <cell r="V215">
            <v>50</v>
          </cell>
          <cell r="W215">
            <v>2</v>
          </cell>
          <cell r="X215">
            <v>2</v>
          </cell>
          <cell r="Y215">
            <v>2</v>
          </cell>
          <cell r="AA215">
            <v>2</v>
          </cell>
          <cell r="AB215">
            <v>2</v>
          </cell>
          <cell r="AC215">
            <v>2</v>
          </cell>
          <cell r="AD215">
            <v>2</v>
          </cell>
        </row>
        <row r="216">
          <cell r="T216">
            <v>98</v>
          </cell>
          <cell r="U216">
            <v>98</v>
          </cell>
          <cell r="V216">
            <v>75</v>
          </cell>
          <cell r="W216">
            <v>44</v>
          </cell>
          <cell r="X216">
            <v>50</v>
          </cell>
          <cell r="Y216">
            <v>50</v>
          </cell>
          <cell r="AA216">
            <v>50</v>
          </cell>
          <cell r="AB216">
            <v>50</v>
          </cell>
          <cell r="AC216">
            <v>50</v>
          </cell>
          <cell r="AD216">
            <v>50</v>
          </cell>
        </row>
        <row r="217">
          <cell r="T217">
            <v>14</v>
          </cell>
          <cell r="U217">
            <v>14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T218">
            <v>5846</v>
          </cell>
          <cell r="U218">
            <v>5974</v>
          </cell>
          <cell r="V218">
            <v>5574</v>
          </cell>
          <cell r="W218">
            <v>4840</v>
          </cell>
          <cell r="X218">
            <v>4900</v>
          </cell>
          <cell r="Y218">
            <v>4900</v>
          </cell>
          <cell r="AA218">
            <v>4900</v>
          </cell>
          <cell r="AB218">
            <v>4900</v>
          </cell>
          <cell r="AC218">
            <v>5400</v>
          </cell>
          <cell r="AD218">
            <v>4900</v>
          </cell>
        </row>
        <row r="219">
          <cell r="T219">
            <v>12</v>
          </cell>
          <cell r="U219">
            <v>12</v>
          </cell>
          <cell r="V219">
            <v>12</v>
          </cell>
          <cell r="W219">
            <v>12</v>
          </cell>
          <cell r="X219">
            <v>12</v>
          </cell>
          <cell r="Y219">
            <v>12</v>
          </cell>
          <cell r="AA219">
            <v>12</v>
          </cell>
          <cell r="AB219">
            <v>12</v>
          </cell>
          <cell r="AC219">
            <v>12</v>
          </cell>
          <cell r="AD219">
            <v>12</v>
          </cell>
        </row>
        <row r="220">
          <cell r="T220">
            <v>5</v>
          </cell>
          <cell r="U220">
            <v>5</v>
          </cell>
          <cell r="V220">
            <v>10</v>
          </cell>
          <cell r="W220">
            <v>5</v>
          </cell>
          <cell r="X220">
            <v>10</v>
          </cell>
          <cell r="Y220">
            <v>10</v>
          </cell>
          <cell r="AA220">
            <v>10</v>
          </cell>
          <cell r="AB220">
            <v>10</v>
          </cell>
          <cell r="AC220">
            <v>10</v>
          </cell>
          <cell r="AD220">
            <v>10</v>
          </cell>
        </row>
        <row r="221">
          <cell r="T221">
            <v>41</v>
          </cell>
          <cell r="U221">
            <v>30</v>
          </cell>
          <cell r="V221">
            <v>80</v>
          </cell>
          <cell r="W221">
            <v>48</v>
          </cell>
          <cell r="X221">
            <v>125</v>
          </cell>
          <cell r="Y221">
            <v>125</v>
          </cell>
          <cell r="AA221">
            <v>125</v>
          </cell>
          <cell r="AB221">
            <v>125</v>
          </cell>
          <cell r="AC221">
            <v>150</v>
          </cell>
          <cell r="AD221">
            <v>125</v>
          </cell>
        </row>
        <row r="222">
          <cell r="T222">
            <v>11</v>
          </cell>
          <cell r="U222">
            <v>5</v>
          </cell>
          <cell r="V222">
            <v>5</v>
          </cell>
          <cell r="W222">
            <v>3</v>
          </cell>
          <cell r="X222">
            <v>3</v>
          </cell>
          <cell r="Y222">
            <v>3</v>
          </cell>
          <cell r="AA222">
            <v>3</v>
          </cell>
          <cell r="AB222">
            <v>3</v>
          </cell>
          <cell r="AC222">
            <v>3</v>
          </cell>
          <cell r="AD222">
            <v>3</v>
          </cell>
        </row>
        <row r="223"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T225">
            <v>23</v>
          </cell>
          <cell r="U225">
            <v>60</v>
          </cell>
          <cell r="V225">
            <v>50</v>
          </cell>
          <cell r="W225">
            <v>60</v>
          </cell>
          <cell r="X225">
            <v>60</v>
          </cell>
          <cell r="Y225">
            <v>60</v>
          </cell>
          <cell r="AA225">
            <v>1</v>
          </cell>
          <cell r="AB225"/>
          <cell r="AC225">
            <v>1188</v>
          </cell>
          <cell r="AD225">
            <v>1088</v>
          </cell>
        </row>
        <row r="226">
          <cell r="T226">
            <v>361</v>
          </cell>
          <cell r="U226">
            <v>11</v>
          </cell>
          <cell r="V226">
            <v>5</v>
          </cell>
          <cell r="W226">
            <v>5</v>
          </cell>
          <cell r="X226">
            <v>5</v>
          </cell>
          <cell r="Y226">
            <v>5</v>
          </cell>
          <cell r="AA226"/>
          <cell r="AB226"/>
          <cell r="AC226">
            <v>979</v>
          </cell>
          <cell r="AD226">
            <v>1360</v>
          </cell>
        </row>
        <row r="227">
          <cell r="T227">
            <v>17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AA227"/>
          <cell r="AB227">
            <v>1</v>
          </cell>
          <cell r="AC227">
            <v>400</v>
          </cell>
          <cell r="AD227">
            <v>400</v>
          </cell>
        </row>
        <row r="228">
          <cell r="T228">
            <v>75</v>
          </cell>
          <cell r="U228">
            <v>50</v>
          </cell>
          <cell r="V228">
            <v>50</v>
          </cell>
          <cell r="W228">
            <v>50</v>
          </cell>
          <cell r="X228">
            <v>50</v>
          </cell>
          <cell r="Y228">
            <v>50</v>
          </cell>
          <cell r="AA228"/>
          <cell r="AB228">
            <v>1</v>
          </cell>
          <cell r="AC228">
            <v>1200</v>
          </cell>
          <cell r="AD228">
            <v>1200</v>
          </cell>
        </row>
        <row r="229">
          <cell r="T229">
            <v>42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AA229"/>
          <cell r="AB229">
            <v>1</v>
          </cell>
          <cell r="AC229">
            <v>288</v>
          </cell>
          <cell r="AD229">
            <v>288</v>
          </cell>
        </row>
        <row r="230">
          <cell r="T230">
            <v>89</v>
          </cell>
          <cell r="U230">
            <v>89</v>
          </cell>
          <cell r="V230">
            <v>89</v>
          </cell>
          <cell r="W230">
            <v>89</v>
          </cell>
          <cell r="X230">
            <v>89</v>
          </cell>
          <cell r="Y230">
            <v>89</v>
          </cell>
          <cell r="AA230"/>
          <cell r="AB230">
            <v>1</v>
          </cell>
          <cell r="AC230">
            <v>16</v>
          </cell>
          <cell r="AD230">
            <v>16</v>
          </cell>
        </row>
        <row r="231">
          <cell r="T231">
            <v>98</v>
          </cell>
          <cell r="U231">
            <v>98</v>
          </cell>
          <cell r="V231">
            <v>98</v>
          </cell>
          <cell r="W231">
            <v>98</v>
          </cell>
          <cell r="X231">
            <v>98</v>
          </cell>
          <cell r="Y231">
            <v>98</v>
          </cell>
          <cell r="AA231"/>
          <cell r="AB231">
            <v>1</v>
          </cell>
          <cell r="AC231">
            <v>977</v>
          </cell>
          <cell r="AD231">
            <v>1357</v>
          </cell>
        </row>
        <row r="232">
          <cell r="T232">
            <v>200</v>
          </cell>
          <cell r="U232">
            <v>200</v>
          </cell>
          <cell r="V232">
            <v>200</v>
          </cell>
          <cell r="W232">
            <v>200</v>
          </cell>
          <cell r="X232">
            <v>200</v>
          </cell>
          <cell r="Y232">
            <v>200</v>
          </cell>
          <cell r="AA232"/>
          <cell r="AB232">
            <v>1</v>
          </cell>
          <cell r="AC232"/>
          <cell r="AD232"/>
        </row>
        <row r="233">
          <cell r="T233">
            <v>262</v>
          </cell>
          <cell r="U233">
            <v>346</v>
          </cell>
          <cell r="V233">
            <v>346</v>
          </cell>
          <cell r="W233">
            <v>346</v>
          </cell>
          <cell r="X233">
            <v>346</v>
          </cell>
          <cell r="Y233">
            <v>346</v>
          </cell>
          <cell r="AA233"/>
          <cell r="AB233">
            <v>1</v>
          </cell>
          <cell r="AC233">
            <v>300</v>
          </cell>
          <cell r="AD233">
            <v>0</v>
          </cell>
        </row>
        <row r="234">
          <cell r="T234">
            <v>57</v>
          </cell>
          <cell r="U234">
            <v>57</v>
          </cell>
          <cell r="V234">
            <v>57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</row>
        <row r="235">
          <cell r="T235">
            <v>350</v>
          </cell>
          <cell r="U235">
            <v>350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</row>
        <row r="236">
          <cell r="T236">
            <v>100</v>
          </cell>
          <cell r="U236">
            <v>100</v>
          </cell>
          <cell r="V236">
            <v>100</v>
          </cell>
          <cell r="W236">
            <v>100</v>
          </cell>
          <cell r="X236">
            <v>100</v>
          </cell>
          <cell r="Y236">
            <v>100</v>
          </cell>
          <cell r="AA236"/>
          <cell r="AB236">
            <v>1</v>
          </cell>
          <cell r="AC236">
            <v>6000</v>
          </cell>
          <cell r="AD236">
            <v>6000</v>
          </cell>
        </row>
        <row r="237">
          <cell r="T237">
            <v>156</v>
          </cell>
          <cell r="U237">
            <v>156</v>
          </cell>
          <cell r="V237">
            <v>156</v>
          </cell>
          <cell r="W237">
            <v>156</v>
          </cell>
          <cell r="X237">
            <v>156</v>
          </cell>
          <cell r="Y237">
            <v>156</v>
          </cell>
          <cell r="AA237">
            <v>1</v>
          </cell>
          <cell r="AB237"/>
          <cell r="AC237">
            <v>7400</v>
          </cell>
          <cell r="AD237">
            <v>6200</v>
          </cell>
        </row>
        <row r="238">
          <cell r="T238">
            <v>0</v>
          </cell>
          <cell r="U238">
            <v>0</v>
          </cell>
          <cell r="V238">
            <v>3046</v>
          </cell>
          <cell r="W238">
            <v>0</v>
          </cell>
          <cell r="X238">
            <v>120</v>
          </cell>
          <cell r="Y238">
            <v>120</v>
          </cell>
          <cell r="AA238"/>
          <cell r="AB238"/>
          <cell r="AC238">
            <v>1</v>
          </cell>
          <cell r="AD238"/>
        </row>
        <row r="239">
          <cell r="T239">
            <v>19</v>
          </cell>
          <cell r="U239">
            <v>19</v>
          </cell>
          <cell r="V239">
            <v>35</v>
          </cell>
          <cell r="W239">
            <v>35</v>
          </cell>
          <cell r="X239">
            <v>35</v>
          </cell>
          <cell r="Y239">
            <v>35</v>
          </cell>
          <cell r="AA239">
            <v>35</v>
          </cell>
          <cell r="AB239">
            <v>35</v>
          </cell>
          <cell r="AC239">
            <v>35</v>
          </cell>
          <cell r="AD239">
            <v>35</v>
          </cell>
        </row>
        <row r="240">
          <cell r="T240">
            <v>16</v>
          </cell>
          <cell r="U240">
            <v>16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</row>
        <row r="241">
          <cell r="T241">
            <v>165</v>
          </cell>
          <cell r="U241">
            <v>165</v>
          </cell>
          <cell r="V241">
            <v>100</v>
          </cell>
          <cell r="W241">
            <v>100</v>
          </cell>
          <cell r="X241">
            <v>100</v>
          </cell>
          <cell r="Y241">
            <v>100</v>
          </cell>
          <cell r="AA241">
            <v>100</v>
          </cell>
          <cell r="AB241">
            <v>100</v>
          </cell>
          <cell r="AC241">
            <v>100</v>
          </cell>
          <cell r="AD241">
            <v>100</v>
          </cell>
        </row>
        <row r="242">
          <cell r="T242">
            <v>100</v>
          </cell>
          <cell r="U242">
            <v>100</v>
          </cell>
          <cell r="V242">
            <v>165</v>
          </cell>
          <cell r="W242">
            <v>165</v>
          </cell>
          <cell r="X242">
            <v>165</v>
          </cell>
          <cell r="Y242">
            <v>165</v>
          </cell>
          <cell r="AA242">
            <v>165</v>
          </cell>
          <cell r="AB242">
            <v>165</v>
          </cell>
          <cell r="AC242">
            <v>165</v>
          </cell>
          <cell r="AD242">
            <v>165</v>
          </cell>
        </row>
        <row r="243">
          <cell r="T243">
            <v>56</v>
          </cell>
          <cell r="U243">
            <v>56</v>
          </cell>
          <cell r="V243">
            <v>56</v>
          </cell>
          <cell r="W243">
            <v>56</v>
          </cell>
          <cell r="X243">
            <v>56</v>
          </cell>
          <cell r="Y243">
            <v>56</v>
          </cell>
          <cell r="AA243">
            <v>56</v>
          </cell>
          <cell r="AB243">
            <v>56</v>
          </cell>
          <cell r="AC243">
            <v>56</v>
          </cell>
          <cell r="AD243">
            <v>56</v>
          </cell>
        </row>
        <row r="244">
          <cell r="T244">
            <v>1735</v>
          </cell>
          <cell r="U244">
            <v>1863</v>
          </cell>
          <cell r="V244">
            <v>1863</v>
          </cell>
          <cell r="W244">
            <v>1863</v>
          </cell>
          <cell r="X244">
            <v>1863</v>
          </cell>
          <cell r="Y244">
            <v>1863</v>
          </cell>
          <cell r="AA244">
            <v>1863</v>
          </cell>
          <cell r="AB244">
            <v>1863</v>
          </cell>
          <cell r="AC244">
            <v>1863</v>
          </cell>
          <cell r="AD244">
            <v>1863</v>
          </cell>
        </row>
        <row r="245">
          <cell r="T245">
            <v>5</v>
          </cell>
          <cell r="U245">
            <v>5</v>
          </cell>
          <cell r="V245">
            <v>605</v>
          </cell>
          <cell r="W245">
            <v>5</v>
          </cell>
          <cell r="X245">
            <v>5</v>
          </cell>
          <cell r="Y245">
            <v>5</v>
          </cell>
          <cell r="AA245">
            <v>5</v>
          </cell>
          <cell r="AB245">
            <v>5</v>
          </cell>
          <cell r="AC245">
            <v>5</v>
          </cell>
          <cell r="AD245">
            <v>5</v>
          </cell>
        </row>
        <row r="246">
          <cell r="T246">
            <v>6</v>
          </cell>
          <cell r="U246">
            <v>6</v>
          </cell>
          <cell r="V246">
            <v>6</v>
          </cell>
          <cell r="W246">
            <v>6</v>
          </cell>
          <cell r="X246">
            <v>6</v>
          </cell>
          <cell r="Y246">
            <v>6</v>
          </cell>
          <cell r="AA246">
            <v>6</v>
          </cell>
          <cell r="AB246">
            <v>6</v>
          </cell>
          <cell r="AC246">
            <v>6</v>
          </cell>
          <cell r="AD246">
            <v>6</v>
          </cell>
        </row>
        <row r="247">
          <cell r="T247">
            <v>51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</row>
        <row r="248">
          <cell r="T248">
            <v>505</v>
          </cell>
          <cell r="U248">
            <v>400</v>
          </cell>
          <cell r="V248">
            <v>250</v>
          </cell>
          <cell r="W248">
            <v>450</v>
          </cell>
          <cell r="X248">
            <v>450</v>
          </cell>
          <cell r="Y248">
            <v>450</v>
          </cell>
          <cell r="AA248">
            <v>450</v>
          </cell>
          <cell r="AB248">
            <v>450</v>
          </cell>
          <cell r="AC248">
            <v>450</v>
          </cell>
          <cell r="AD248">
            <v>450</v>
          </cell>
        </row>
        <row r="249">
          <cell r="T249">
            <v>128</v>
          </cell>
          <cell r="U249">
            <v>100</v>
          </cell>
          <cell r="V249">
            <v>100</v>
          </cell>
          <cell r="W249">
            <v>110</v>
          </cell>
          <cell r="X249">
            <v>110</v>
          </cell>
          <cell r="Y249">
            <v>110</v>
          </cell>
          <cell r="AA249">
            <v>110</v>
          </cell>
          <cell r="AB249">
            <v>110</v>
          </cell>
          <cell r="AC249">
            <v>110</v>
          </cell>
          <cell r="AD249">
            <v>110</v>
          </cell>
        </row>
        <row r="250">
          <cell r="T250">
            <v>26</v>
          </cell>
          <cell r="U250">
            <v>26</v>
          </cell>
          <cell r="V250">
            <v>26</v>
          </cell>
          <cell r="W250">
            <v>5</v>
          </cell>
          <cell r="X250">
            <v>5</v>
          </cell>
          <cell r="Y250">
            <v>5</v>
          </cell>
          <cell r="AA250">
            <v>5</v>
          </cell>
          <cell r="AB250">
            <v>5</v>
          </cell>
          <cell r="AC250">
            <v>5</v>
          </cell>
          <cell r="AD250">
            <v>5</v>
          </cell>
        </row>
        <row r="251">
          <cell r="T251">
            <v>10</v>
          </cell>
          <cell r="U251">
            <v>10</v>
          </cell>
          <cell r="V251">
            <v>5</v>
          </cell>
          <cell r="W251">
            <v>0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</row>
        <row r="252">
          <cell r="T252">
            <v>1188</v>
          </cell>
          <cell r="U252">
            <v>1188</v>
          </cell>
          <cell r="V252">
            <v>1088</v>
          </cell>
          <cell r="W252">
            <v>1088</v>
          </cell>
          <cell r="X252">
            <v>1088</v>
          </cell>
          <cell r="Y252">
            <v>1088</v>
          </cell>
          <cell r="AA252">
            <v>1088</v>
          </cell>
          <cell r="AB252">
            <v>1088</v>
          </cell>
          <cell r="AC252">
            <v>0</v>
          </cell>
          <cell r="AD252">
            <v>0</v>
          </cell>
        </row>
        <row r="253">
          <cell r="T253">
            <v>500</v>
          </cell>
          <cell r="U253">
            <v>374</v>
          </cell>
          <cell r="V253">
            <v>374</v>
          </cell>
          <cell r="W253">
            <v>475</v>
          </cell>
          <cell r="X253">
            <v>400</v>
          </cell>
          <cell r="Y253">
            <v>400</v>
          </cell>
          <cell r="AA253">
            <v>400</v>
          </cell>
          <cell r="AB253">
            <v>400</v>
          </cell>
          <cell r="AC253">
            <v>400</v>
          </cell>
          <cell r="AD253">
            <v>400</v>
          </cell>
        </row>
        <row r="254">
          <cell r="T254">
            <v>145</v>
          </cell>
          <cell r="U254">
            <v>145</v>
          </cell>
          <cell r="V254">
            <v>115</v>
          </cell>
          <cell r="W254">
            <v>115</v>
          </cell>
          <cell r="X254">
            <v>90</v>
          </cell>
          <cell r="Y254">
            <v>90</v>
          </cell>
          <cell r="AA254">
            <v>90</v>
          </cell>
          <cell r="AB254">
            <v>90</v>
          </cell>
          <cell r="AC254">
            <v>90</v>
          </cell>
          <cell r="AD254">
            <v>90</v>
          </cell>
        </row>
        <row r="255">
          <cell r="T255">
            <v>32</v>
          </cell>
          <cell r="U255">
            <v>32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T256">
            <v>16</v>
          </cell>
          <cell r="U256">
            <v>16</v>
          </cell>
          <cell r="V256">
            <v>16</v>
          </cell>
          <cell r="W256">
            <v>16</v>
          </cell>
          <cell r="X256">
            <v>10</v>
          </cell>
          <cell r="Y256">
            <v>10</v>
          </cell>
          <cell r="AA256">
            <v>10</v>
          </cell>
          <cell r="AB256">
            <v>10</v>
          </cell>
          <cell r="AC256">
            <v>10</v>
          </cell>
          <cell r="AD256">
            <v>10</v>
          </cell>
        </row>
        <row r="257">
          <cell r="T257">
            <v>19</v>
          </cell>
          <cell r="U257">
            <v>19</v>
          </cell>
          <cell r="V257">
            <v>5</v>
          </cell>
          <cell r="W257">
            <v>5</v>
          </cell>
          <cell r="X257">
            <v>10</v>
          </cell>
          <cell r="Y257">
            <v>10</v>
          </cell>
          <cell r="AA257">
            <v>10</v>
          </cell>
          <cell r="AB257">
            <v>10</v>
          </cell>
          <cell r="AC257">
            <v>10</v>
          </cell>
          <cell r="AD257">
            <v>10</v>
          </cell>
        </row>
        <row r="258">
          <cell r="T258">
            <v>154</v>
          </cell>
          <cell r="U258">
            <v>154</v>
          </cell>
          <cell r="V258">
            <v>156</v>
          </cell>
          <cell r="W258">
            <v>156</v>
          </cell>
          <cell r="X258">
            <v>100</v>
          </cell>
          <cell r="Y258">
            <v>100</v>
          </cell>
          <cell r="AA258">
            <v>100</v>
          </cell>
          <cell r="AB258">
            <v>100</v>
          </cell>
          <cell r="AC258">
            <v>100</v>
          </cell>
          <cell r="AD258">
            <v>100</v>
          </cell>
        </row>
        <row r="259">
          <cell r="T259">
            <v>2</v>
          </cell>
          <cell r="U259">
            <v>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</row>
        <row r="260">
          <cell r="T260">
            <v>39</v>
          </cell>
          <cell r="U260">
            <v>39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</row>
        <row r="261">
          <cell r="T261">
            <v>6</v>
          </cell>
          <cell r="U261">
            <v>6</v>
          </cell>
          <cell r="V261">
            <v>5</v>
          </cell>
          <cell r="W261">
            <v>3</v>
          </cell>
          <cell r="X261">
            <v>3</v>
          </cell>
          <cell r="Y261">
            <v>3</v>
          </cell>
          <cell r="AA261">
            <v>3</v>
          </cell>
          <cell r="AB261">
            <v>3</v>
          </cell>
          <cell r="AC261">
            <v>3</v>
          </cell>
          <cell r="AD261">
            <v>3</v>
          </cell>
        </row>
        <row r="262">
          <cell r="T262">
            <v>1186</v>
          </cell>
          <cell r="U262">
            <v>1865</v>
          </cell>
          <cell r="V262">
            <v>1136</v>
          </cell>
          <cell r="W262">
            <v>1136</v>
          </cell>
          <cell r="X262">
            <v>1150</v>
          </cell>
          <cell r="Y262">
            <v>1150</v>
          </cell>
          <cell r="AA262">
            <v>1150</v>
          </cell>
          <cell r="AB262">
            <v>1150</v>
          </cell>
          <cell r="AC262">
            <v>1150</v>
          </cell>
          <cell r="AD262">
            <v>1150</v>
          </cell>
        </row>
        <row r="263">
          <cell r="T263">
            <v>0</v>
          </cell>
          <cell r="U263">
            <v>871</v>
          </cell>
          <cell r="V263">
            <v>1411</v>
          </cell>
          <cell r="W263">
            <v>11</v>
          </cell>
          <cell r="X263">
            <v>10</v>
          </cell>
          <cell r="Y263">
            <v>10</v>
          </cell>
          <cell r="AA263">
            <v>10</v>
          </cell>
          <cell r="AB263">
            <v>10</v>
          </cell>
          <cell r="AC263">
            <v>10</v>
          </cell>
          <cell r="AD263">
            <v>10</v>
          </cell>
        </row>
        <row r="264">
          <cell r="T264">
            <v>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T265">
            <v>206</v>
          </cell>
          <cell r="U265">
            <v>206</v>
          </cell>
          <cell r="V265">
            <v>210</v>
          </cell>
          <cell r="W265">
            <v>190</v>
          </cell>
          <cell r="X265">
            <v>190</v>
          </cell>
          <cell r="Y265">
            <v>190</v>
          </cell>
          <cell r="AA265">
            <v>190</v>
          </cell>
          <cell r="AB265">
            <v>190</v>
          </cell>
          <cell r="AC265">
            <v>190</v>
          </cell>
          <cell r="AD265">
            <v>190</v>
          </cell>
        </row>
        <row r="266">
          <cell r="T266">
            <v>40</v>
          </cell>
          <cell r="U266">
            <v>40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T267">
            <v>1203</v>
          </cell>
          <cell r="U267">
            <v>1304</v>
          </cell>
          <cell r="V267">
            <v>1304</v>
          </cell>
          <cell r="W267">
            <v>1304</v>
          </cell>
          <cell r="X267">
            <v>1200</v>
          </cell>
          <cell r="Y267">
            <v>1200</v>
          </cell>
          <cell r="AA267">
            <v>1200</v>
          </cell>
          <cell r="AB267">
            <v>1200</v>
          </cell>
          <cell r="AC267">
            <v>0</v>
          </cell>
          <cell r="AD267">
            <v>0</v>
          </cell>
        </row>
        <row r="268">
          <cell r="T268">
            <v>8132</v>
          </cell>
          <cell r="U268">
            <v>12631</v>
          </cell>
          <cell r="V268">
            <v>9120</v>
          </cell>
          <cell r="W268">
            <v>330</v>
          </cell>
          <cell r="X268">
            <v>330</v>
          </cell>
          <cell r="Y268">
            <v>0</v>
          </cell>
          <cell r="AA268"/>
          <cell r="AB268"/>
          <cell r="AC268">
            <v>0</v>
          </cell>
          <cell r="AD268">
            <v>0</v>
          </cell>
        </row>
        <row r="269">
          <cell r="T269">
            <v>98</v>
          </cell>
          <cell r="U269">
            <v>98</v>
          </cell>
          <cell r="V269">
            <v>198</v>
          </cell>
          <cell r="W269">
            <v>141</v>
          </cell>
          <cell r="X269">
            <v>180</v>
          </cell>
          <cell r="Y269">
            <v>180</v>
          </cell>
          <cell r="AA269">
            <v>180</v>
          </cell>
          <cell r="AB269">
            <v>180</v>
          </cell>
          <cell r="AC269">
            <v>180</v>
          </cell>
          <cell r="AD269">
            <v>180</v>
          </cell>
        </row>
        <row r="270">
          <cell r="T270">
            <v>286</v>
          </cell>
          <cell r="U270">
            <v>286</v>
          </cell>
          <cell r="V270">
            <v>186</v>
          </cell>
          <cell r="W270">
            <v>200</v>
          </cell>
          <cell r="X270">
            <v>210</v>
          </cell>
          <cell r="Y270">
            <v>210</v>
          </cell>
          <cell r="AA270">
            <v>210</v>
          </cell>
          <cell r="AB270">
            <v>210</v>
          </cell>
          <cell r="AC270">
            <v>210</v>
          </cell>
          <cell r="AD270">
            <v>210</v>
          </cell>
        </row>
        <row r="271">
          <cell r="T271">
            <v>5084</v>
          </cell>
          <cell r="U271">
            <v>6093</v>
          </cell>
          <cell r="V271">
            <v>6293</v>
          </cell>
          <cell r="W271">
            <v>5234</v>
          </cell>
          <cell r="X271">
            <v>5275</v>
          </cell>
          <cell r="Y271">
            <v>5275</v>
          </cell>
          <cell r="AA271">
            <v>5275</v>
          </cell>
          <cell r="AB271">
            <v>5275</v>
          </cell>
          <cell r="AC271">
            <v>5575</v>
          </cell>
          <cell r="AD271">
            <v>5275</v>
          </cell>
        </row>
        <row r="272">
          <cell r="T272">
            <v>5</v>
          </cell>
          <cell r="U272">
            <v>5</v>
          </cell>
          <cell r="V272">
            <v>5</v>
          </cell>
          <cell r="W272">
            <v>5</v>
          </cell>
          <cell r="X272">
            <v>5</v>
          </cell>
          <cell r="Y272">
            <v>5</v>
          </cell>
          <cell r="AA272">
            <v>5</v>
          </cell>
          <cell r="AB272">
            <v>5</v>
          </cell>
          <cell r="AC272">
            <v>5</v>
          </cell>
          <cell r="AD272">
            <v>5</v>
          </cell>
        </row>
        <row r="273">
          <cell r="T273">
            <v>4</v>
          </cell>
          <cell r="U273">
            <v>4</v>
          </cell>
          <cell r="V273">
            <v>19</v>
          </cell>
          <cell r="W273">
            <v>9</v>
          </cell>
          <cell r="X273">
            <v>10</v>
          </cell>
          <cell r="Y273">
            <v>10</v>
          </cell>
          <cell r="AA273">
            <v>10</v>
          </cell>
          <cell r="AB273">
            <v>10</v>
          </cell>
          <cell r="AC273">
            <v>10</v>
          </cell>
          <cell r="AD273">
            <v>10</v>
          </cell>
        </row>
        <row r="274">
          <cell r="T274">
            <v>23</v>
          </cell>
          <cell r="U274">
            <v>23</v>
          </cell>
          <cell r="V274">
            <v>60</v>
          </cell>
          <cell r="W274">
            <v>50</v>
          </cell>
          <cell r="X274">
            <v>60</v>
          </cell>
          <cell r="Y274">
            <v>60</v>
          </cell>
          <cell r="AA274">
            <v>60</v>
          </cell>
          <cell r="AB274">
            <v>60</v>
          </cell>
          <cell r="AC274">
            <v>60</v>
          </cell>
          <cell r="AD274">
            <v>60</v>
          </cell>
        </row>
        <row r="275">
          <cell r="T275">
            <v>11</v>
          </cell>
          <cell r="U275">
            <v>361</v>
          </cell>
          <cell r="V275">
            <v>11</v>
          </cell>
          <cell r="W275">
            <v>5</v>
          </cell>
          <cell r="X275">
            <v>5</v>
          </cell>
          <cell r="Y275">
            <v>5</v>
          </cell>
          <cell r="AA275">
            <v>5</v>
          </cell>
          <cell r="AB275">
            <v>5</v>
          </cell>
          <cell r="AC275">
            <v>5</v>
          </cell>
          <cell r="AD275">
            <v>5</v>
          </cell>
        </row>
        <row r="276">
          <cell r="T276">
            <v>0</v>
          </cell>
          <cell r="U276">
            <v>0</v>
          </cell>
          <cell r="V276">
            <v>426</v>
          </cell>
          <cell r="W276">
            <v>0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/>
          <cell r="AD276">
            <v>1</v>
          </cell>
        </row>
        <row r="277">
          <cell r="T277">
            <v>17</v>
          </cell>
          <cell r="U277">
            <v>17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T278">
            <v>75</v>
          </cell>
          <cell r="U278">
            <v>75</v>
          </cell>
          <cell r="V278">
            <v>50</v>
          </cell>
          <cell r="W278">
            <v>50</v>
          </cell>
          <cell r="X278">
            <v>50</v>
          </cell>
          <cell r="Y278">
            <v>50</v>
          </cell>
          <cell r="AA278">
            <v>50</v>
          </cell>
          <cell r="AB278">
            <v>50</v>
          </cell>
          <cell r="AC278">
            <v>50</v>
          </cell>
          <cell r="AD278">
            <v>50</v>
          </cell>
        </row>
        <row r="279">
          <cell r="T279">
            <v>42</v>
          </cell>
          <cell r="U279">
            <v>42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T280">
            <v>89</v>
          </cell>
          <cell r="U280">
            <v>89</v>
          </cell>
          <cell r="V280">
            <v>89</v>
          </cell>
          <cell r="W280">
            <v>89</v>
          </cell>
          <cell r="X280">
            <v>89</v>
          </cell>
          <cell r="Y280">
            <v>89</v>
          </cell>
          <cell r="AA280">
            <v>89</v>
          </cell>
          <cell r="AB280">
            <v>89</v>
          </cell>
          <cell r="AC280">
            <v>89</v>
          </cell>
          <cell r="AD280">
            <v>89</v>
          </cell>
        </row>
        <row r="281">
          <cell r="T281">
            <v>98</v>
          </cell>
          <cell r="U281">
            <v>98</v>
          </cell>
          <cell r="V281">
            <v>98</v>
          </cell>
          <cell r="W281">
            <v>98</v>
          </cell>
          <cell r="X281">
            <v>98</v>
          </cell>
          <cell r="Y281">
            <v>98</v>
          </cell>
          <cell r="AA281">
            <v>98</v>
          </cell>
          <cell r="AB281">
            <v>98</v>
          </cell>
          <cell r="AC281">
            <v>98</v>
          </cell>
          <cell r="AD281">
            <v>98</v>
          </cell>
        </row>
        <row r="282">
          <cell r="T282">
            <v>200</v>
          </cell>
          <cell r="U282">
            <v>200</v>
          </cell>
          <cell r="V282">
            <v>200</v>
          </cell>
          <cell r="W282">
            <v>200</v>
          </cell>
          <cell r="X282">
            <v>200</v>
          </cell>
          <cell r="Y282">
            <v>200</v>
          </cell>
          <cell r="AA282">
            <v>200</v>
          </cell>
          <cell r="AB282">
            <v>200</v>
          </cell>
          <cell r="AC282">
            <v>200</v>
          </cell>
          <cell r="AD282">
            <v>200</v>
          </cell>
        </row>
        <row r="283">
          <cell r="T283">
            <v>262</v>
          </cell>
          <cell r="U283">
            <v>262</v>
          </cell>
          <cell r="V283">
            <v>346</v>
          </cell>
          <cell r="W283">
            <v>346</v>
          </cell>
          <cell r="X283">
            <v>346</v>
          </cell>
          <cell r="Y283">
            <v>346</v>
          </cell>
          <cell r="AA283">
            <v>346</v>
          </cell>
          <cell r="AB283">
            <v>346</v>
          </cell>
          <cell r="AC283">
            <v>346</v>
          </cell>
          <cell r="AD283">
            <v>346</v>
          </cell>
        </row>
        <row r="284">
          <cell r="T284">
            <v>57</v>
          </cell>
          <cell r="U284">
            <v>57</v>
          </cell>
          <cell r="V284">
            <v>57</v>
          </cell>
          <cell r="W284">
            <v>57</v>
          </cell>
          <cell r="X284">
            <v>57</v>
          </cell>
          <cell r="Y284">
            <v>57</v>
          </cell>
          <cell r="AA284">
            <v>57</v>
          </cell>
          <cell r="AB284">
            <v>57</v>
          </cell>
          <cell r="AC284">
            <v>57</v>
          </cell>
          <cell r="AD284">
            <v>57</v>
          </cell>
        </row>
        <row r="285">
          <cell r="T285">
            <v>350</v>
          </cell>
          <cell r="U285">
            <v>350</v>
          </cell>
          <cell r="V285">
            <v>350</v>
          </cell>
          <cell r="W285">
            <v>350</v>
          </cell>
          <cell r="X285">
            <v>350</v>
          </cell>
          <cell r="Y285">
            <v>350</v>
          </cell>
          <cell r="AA285">
            <v>350</v>
          </cell>
          <cell r="AB285">
            <v>350</v>
          </cell>
          <cell r="AC285">
            <v>350</v>
          </cell>
          <cell r="AD285">
            <v>350</v>
          </cell>
        </row>
        <row r="286">
          <cell r="T286">
            <v>100</v>
          </cell>
          <cell r="U286">
            <v>100</v>
          </cell>
          <cell r="V286">
            <v>100</v>
          </cell>
          <cell r="W286">
            <v>100</v>
          </cell>
          <cell r="X286">
            <v>100</v>
          </cell>
          <cell r="Y286">
            <v>100</v>
          </cell>
          <cell r="AA286">
            <v>100</v>
          </cell>
          <cell r="AB286">
            <v>100</v>
          </cell>
          <cell r="AC286">
            <v>100</v>
          </cell>
          <cell r="AD286">
            <v>100</v>
          </cell>
        </row>
        <row r="287">
          <cell r="T287">
            <v>156</v>
          </cell>
          <cell r="U287">
            <v>156</v>
          </cell>
          <cell r="V287">
            <v>156</v>
          </cell>
          <cell r="W287">
            <v>156</v>
          </cell>
          <cell r="X287">
            <v>156</v>
          </cell>
          <cell r="Y287">
            <v>156</v>
          </cell>
          <cell r="AA287">
            <v>156</v>
          </cell>
          <cell r="AB287">
            <v>156</v>
          </cell>
          <cell r="AC287">
            <v>156</v>
          </cell>
          <cell r="AD287">
            <v>156</v>
          </cell>
        </row>
        <row r="288">
          <cell r="T288">
            <v>120</v>
          </cell>
          <cell r="U288">
            <v>120</v>
          </cell>
          <cell r="V288">
            <v>120</v>
          </cell>
          <cell r="W288">
            <v>120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120</v>
          </cell>
          <cell r="AD288">
            <v>120</v>
          </cell>
        </row>
        <row r="289">
          <cell r="T289">
            <v>2066</v>
          </cell>
          <cell r="U289">
            <v>2294</v>
          </cell>
          <cell r="V289">
            <v>2390</v>
          </cell>
          <cell r="W289">
            <v>2390</v>
          </cell>
          <cell r="X289">
            <v>2390</v>
          </cell>
          <cell r="Y289">
            <v>2390</v>
          </cell>
          <cell r="AA289">
            <v>2390</v>
          </cell>
          <cell r="AB289">
            <v>2390</v>
          </cell>
          <cell r="AC289">
            <v>2390</v>
          </cell>
          <cell r="AD289">
            <v>2390</v>
          </cell>
        </row>
        <row r="290">
          <cell r="T290">
            <v>66</v>
          </cell>
          <cell r="U290">
            <v>66</v>
          </cell>
          <cell r="V290">
            <v>20</v>
          </cell>
          <cell r="W290">
            <v>20</v>
          </cell>
          <cell r="X290">
            <v>20</v>
          </cell>
          <cell r="Y290">
            <v>20</v>
          </cell>
          <cell r="AA290">
            <v>20</v>
          </cell>
          <cell r="AB290">
            <v>20</v>
          </cell>
          <cell r="AC290">
            <v>20</v>
          </cell>
          <cell r="AD290">
            <v>20</v>
          </cell>
        </row>
        <row r="291">
          <cell r="T291">
            <v>32</v>
          </cell>
          <cell r="U291">
            <v>32</v>
          </cell>
          <cell r="V291">
            <v>32</v>
          </cell>
          <cell r="W291">
            <v>32</v>
          </cell>
          <cell r="X291">
            <v>32</v>
          </cell>
          <cell r="Y291">
            <v>32</v>
          </cell>
          <cell r="AA291">
            <v>32</v>
          </cell>
          <cell r="AB291">
            <v>32</v>
          </cell>
          <cell r="AC291">
            <v>32</v>
          </cell>
          <cell r="AD291">
            <v>32</v>
          </cell>
        </row>
        <row r="292">
          <cell r="T292">
            <v>4</v>
          </cell>
          <cell r="U292">
            <v>4</v>
          </cell>
          <cell r="V292">
            <v>4</v>
          </cell>
          <cell r="W292">
            <v>4</v>
          </cell>
          <cell r="X292">
            <v>4</v>
          </cell>
          <cell r="Y292">
            <v>4</v>
          </cell>
          <cell r="AA292">
            <v>4</v>
          </cell>
          <cell r="AB292">
            <v>4</v>
          </cell>
          <cell r="AC292">
            <v>4</v>
          </cell>
          <cell r="AD292">
            <v>4</v>
          </cell>
        </row>
        <row r="293">
          <cell r="T293">
            <v>100</v>
          </cell>
          <cell r="U293">
            <v>100</v>
          </cell>
          <cell r="V293">
            <v>50</v>
          </cell>
          <cell r="W293">
            <v>50</v>
          </cell>
          <cell r="X293">
            <v>50</v>
          </cell>
          <cell r="Y293">
            <v>50</v>
          </cell>
          <cell r="AA293">
            <v>50</v>
          </cell>
          <cell r="AB293">
            <v>50</v>
          </cell>
          <cell r="AC293">
            <v>50</v>
          </cell>
          <cell r="AD293">
            <v>50</v>
          </cell>
        </row>
        <row r="294">
          <cell r="T294">
            <v>100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</row>
        <row r="295">
          <cell r="T295">
            <v>64</v>
          </cell>
          <cell r="U295">
            <v>2100</v>
          </cell>
          <cell r="V295">
            <v>2100</v>
          </cell>
          <cell r="W295">
            <v>2200</v>
          </cell>
          <cell r="X295">
            <v>2200</v>
          </cell>
          <cell r="Y295">
            <v>2200</v>
          </cell>
          <cell r="AA295">
            <v>1852</v>
          </cell>
          <cell r="AB295">
            <v>1852</v>
          </cell>
          <cell r="AC295">
            <v>1500</v>
          </cell>
          <cell r="AD295"/>
        </row>
        <row r="296">
          <cell r="T296">
            <v>62</v>
          </cell>
          <cell r="U296">
            <v>45</v>
          </cell>
          <cell r="V296">
            <v>45</v>
          </cell>
          <cell r="W296">
            <v>50</v>
          </cell>
          <cell r="X296">
            <v>65</v>
          </cell>
          <cell r="Y296">
            <v>65</v>
          </cell>
          <cell r="AA296">
            <v>65</v>
          </cell>
          <cell r="AB296">
            <v>65</v>
          </cell>
          <cell r="AC296">
            <v>65</v>
          </cell>
          <cell r="AD296">
            <v>65</v>
          </cell>
        </row>
        <row r="297">
          <cell r="T297">
            <v>62</v>
          </cell>
          <cell r="U297">
            <v>62</v>
          </cell>
          <cell r="V297">
            <v>30</v>
          </cell>
          <cell r="W297">
            <v>35</v>
          </cell>
          <cell r="X297">
            <v>22</v>
          </cell>
          <cell r="Y297">
            <v>22</v>
          </cell>
          <cell r="AA297">
            <v>22</v>
          </cell>
          <cell r="AB297">
            <v>22</v>
          </cell>
          <cell r="AC297">
            <v>22</v>
          </cell>
          <cell r="AD297">
            <v>22</v>
          </cell>
        </row>
        <row r="298">
          <cell r="T298">
            <v>35</v>
          </cell>
          <cell r="U298">
            <v>70</v>
          </cell>
          <cell r="V298">
            <v>95</v>
          </cell>
          <cell r="W298">
            <v>125</v>
          </cell>
          <cell r="X298">
            <v>30</v>
          </cell>
          <cell r="Y298">
            <v>30</v>
          </cell>
          <cell r="AA298">
            <v>30</v>
          </cell>
          <cell r="AB298">
            <v>30</v>
          </cell>
          <cell r="AC298">
            <v>30</v>
          </cell>
          <cell r="AD298">
            <v>30</v>
          </cell>
        </row>
        <row r="299">
          <cell r="T299">
            <v>39</v>
          </cell>
          <cell r="U299">
            <v>39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T300">
            <v>6</v>
          </cell>
          <cell r="U300">
            <v>6</v>
          </cell>
          <cell r="V300">
            <v>5</v>
          </cell>
          <cell r="W300">
            <v>3</v>
          </cell>
          <cell r="X300">
            <v>3</v>
          </cell>
          <cell r="Y300">
            <v>3</v>
          </cell>
          <cell r="AA300">
            <v>3</v>
          </cell>
          <cell r="AB300">
            <v>3</v>
          </cell>
          <cell r="AC300">
            <v>3</v>
          </cell>
          <cell r="AD300">
            <v>3</v>
          </cell>
        </row>
        <row r="301">
          <cell r="T301">
            <v>36</v>
          </cell>
          <cell r="U301">
            <v>5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T302">
            <v>31</v>
          </cell>
          <cell r="U302">
            <v>5</v>
          </cell>
          <cell r="V302">
            <v>10</v>
          </cell>
          <cell r="W302">
            <v>5</v>
          </cell>
          <cell r="X302">
            <v>8</v>
          </cell>
          <cell r="Y302">
            <v>8</v>
          </cell>
          <cell r="AA302">
            <v>8</v>
          </cell>
          <cell r="AB302">
            <v>8</v>
          </cell>
          <cell r="AC302">
            <v>8</v>
          </cell>
          <cell r="AD302">
            <v>8</v>
          </cell>
        </row>
        <row r="303">
          <cell r="T303">
            <v>4</v>
          </cell>
          <cell r="U303">
            <v>4</v>
          </cell>
          <cell r="V303">
            <v>4</v>
          </cell>
          <cell r="W303">
            <v>5</v>
          </cell>
          <cell r="X303">
            <v>5</v>
          </cell>
          <cell r="Y303">
            <v>5</v>
          </cell>
          <cell r="AA303">
            <v>5</v>
          </cell>
          <cell r="AB303">
            <v>5</v>
          </cell>
          <cell r="AC303">
            <v>5</v>
          </cell>
          <cell r="AD303">
            <v>5</v>
          </cell>
        </row>
        <row r="304">
          <cell r="T304">
            <v>6</v>
          </cell>
          <cell r="U304">
            <v>6</v>
          </cell>
          <cell r="V304">
            <v>10</v>
          </cell>
          <cell r="W304">
            <v>3</v>
          </cell>
          <cell r="X304">
            <v>3</v>
          </cell>
          <cell r="Y304">
            <v>3</v>
          </cell>
          <cell r="AA304">
            <v>3</v>
          </cell>
          <cell r="AB304">
            <v>3</v>
          </cell>
          <cell r="AC304">
            <v>3</v>
          </cell>
          <cell r="AD304">
            <v>3</v>
          </cell>
        </row>
        <row r="305">
          <cell r="T305">
            <v>11</v>
          </cell>
          <cell r="U305">
            <v>11</v>
          </cell>
          <cell r="V305">
            <v>30</v>
          </cell>
          <cell r="W305">
            <v>45</v>
          </cell>
          <cell r="X305">
            <v>50</v>
          </cell>
          <cell r="Y305">
            <v>50</v>
          </cell>
          <cell r="AA305">
            <v>50</v>
          </cell>
          <cell r="AB305">
            <v>50</v>
          </cell>
          <cell r="AC305">
            <v>50</v>
          </cell>
          <cell r="AD305">
            <v>50</v>
          </cell>
        </row>
        <row r="306">
          <cell r="T306">
            <v>54</v>
          </cell>
          <cell r="U306">
            <v>54</v>
          </cell>
          <cell r="V306">
            <v>54</v>
          </cell>
          <cell r="W306">
            <v>20</v>
          </cell>
          <cell r="X306">
            <v>10</v>
          </cell>
          <cell r="Y306">
            <v>10</v>
          </cell>
          <cell r="AA306">
            <v>10</v>
          </cell>
          <cell r="AB306">
            <v>10</v>
          </cell>
          <cell r="AC306">
            <v>10</v>
          </cell>
          <cell r="AD306">
            <v>10</v>
          </cell>
        </row>
        <row r="307">
          <cell r="T307">
            <v>52</v>
          </cell>
          <cell r="U307">
            <v>52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</row>
        <row r="308">
          <cell r="T308">
            <v>2000</v>
          </cell>
          <cell r="U308">
            <v>4026</v>
          </cell>
          <cell r="V308">
            <v>9500</v>
          </cell>
          <cell r="W308">
            <v>8272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</row>
        <row r="309">
          <cell r="T309">
            <v>300</v>
          </cell>
          <cell r="U309">
            <v>300</v>
          </cell>
          <cell r="V309">
            <v>300</v>
          </cell>
          <cell r="W309">
            <v>300</v>
          </cell>
          <cell r="X309">
            <v>0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</row>
        <row r="310">
          <cell r="T310">
            <v>0</v>
          </cell>
          <cell r="U310">
            <v>0</v>
          </cell>
          <cell r="V310">
            <v>600</v>
          </cell>
          <cell r="W310">
            <v>0</v>
          </cell>
          <cell r="X310">
            <v>25</v>
          </cell>
          <cell r="Y310">
            <v>25</v>
          </cell>
          <cell r="AA310">
            <v>1</v>
          </cell>
          <cell r="AB310"/>
          <cell r="AC310"/>
          <cell r="AD310"/>
        </row>
        <row r="311">
          <cell r="T311">
            <v>0</v>
          </cell>
          <cell r="U311">
            <v>20000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</row>
        <row r="312">
          <cell r="T312">
            <v>166</v>
          </cell>
          <cell r="U312">
            <v>166</v>
          </cell>
          <cell r="V312">
            <v>126</v>
          </cell>
          <cell r="W312">
            <v>126</v>
          </cell>
          <cell r="X312">
            <v>126</v>
          </cell>
          <cell r="Y312">
            <v>126</v>
          </cell>
          <cell r="AA312">
            <v>126</v>
          </cell>
          <cell r="AB312">
            <v>126</v>
          </cell>
          <cell r="AC312">
            <v>126</v>
          </cell>
          <cell r="AD312">
            <v>126</v>
          </cell>
        </row>
        <row r="313">
          <cell r="T313">
            <v>170</v>
          </cell>
          <cell r="U313">
            <v>170</v>
          </cell>
          <cell r="V313">
            <v>100</v>
          </cell>
          <cell r="W313">
            <v>100</v>
          </cell>
          <cell r="X313">
            <v>100</v>
          </cell>
          <cell r="Y313">
            <v>100</v>
          </cell>
          <cell r="AA313">
            <v>100</v>
          </cell>
          <cell r="AB313">
            <v>100</v>
          </cell>
          <cell r="AC313">
            <v>100</v>
          </cell>
          <cell r="AD313">
            <v>100</v>
          </cell>
        </row>
        <row r="314">
          <cell r="T314">
            <v>52</v>
          </cell>
          <cell r="U314">
            <v>52</v>
          </cell>
          <cell r="V314">
            <v>116</v>
          </cell>
          <cell r="W314">
            <v>116</v>
          </cell>
          <cell r="X314">
            <v>136</v>
          </cell>
          <cell r="Y314">
            <v>136</v>
          </cell>
          <cell r="AA314">
            <v>136</v>
          </cell>
          <cell r="AB314">
            <v>136</v>
          </cell>
          <cell r="AC314">
            <v>136</v>
          </cell>
          <cell r="AD314">
            <v>136</v>
          </cell>
        </row>
        <row r="315">
          <cell r="T315">
            <v>52</v>
          </cell>
          <cell r="U315">
            <v>52</v>
          </cell>
          <cell r="V315">
            <v>52</v>
          </cell>
          <cell r="W315">
            <v>52</v>
          </cell>
          <cell r="X315">
            <v>52</v>
          </cell>
          <cell r="Y315">
            <v>52</v>
          </cell>
          <cell r="AA315">
            <v>52</v>
          </cell>
          <cell r="AB315">
            <v>52</v>
          </cell>
          <cell r="AC315">
            <v>52</v>
          </cell>
          <cell r="AD315">
            <v>52</v>
          </cell>
        </row>
        <row r="316">
          <cell r="T316">
            <v>280</v>
          </cell>
          <cell r="U316">
            <v>280</v>
          </cell>
          <cell r="V316">
            <v>80</v>
          </cell>
          <cell r="W316">
            <v>80</v>
          </cell>
          <cell r="X316">
            <v>80</v>
          </cell>
          <cell r="Y316">
            <v>80</v>
          </cell>
          <cell r="AA316">
            <v>80</v>
          </cell>
          <cell r="AB316">
            <v>80</v>
          </cell>
          <cell r="AC316">
            <v>80</v>
          </cell>
          <cell r="AD316">
            <v>80</v>
          </cell>
        </row>
        <row r="317">
          <cell r="T317">
            <v>2100</v>
          </cell>
          <cell r="U317">
            <v>500</v>
          </cell>
          <cell r="V317">
            <v>3000</v>
          </cell>
          <cell r="W317">
            <v>0</v>
          </cell>
          <cell r="X317">
            <v>0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</row>
        <row r="318">
          <cell r="T318">
            <v>2500</v>
          </cell>
          <cell r="U318">
            <v>2500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</row>
        <row r="319">
          <cell r="T319">
            <v>2575</v>
          </cell>
          <cell r="U319">
            <v>2924</v>
          </cell>
          <cell r="V319">
            <v>3252</v>
          </cell>
          <cell r="W319">
            <v>3252</v>
          </cell>
          <cell r="X319">
            <v>3252</v>
          </cell>
          <cell r="Y319">
            <v>3252</v>
          </cell>
          <cell r="AA319">
            <v>3252</v>
          </cell>
          <cell r="AB319">
            <v>3252</v>
          </cell>
          <cell r="AC319">
            <v>3252</v>
          </cell>
          <cell r="AD319">
            <v>3252</v>
          </cell>
        </row>
        <row r="320">
          <cell r="T320">
            <v>5599</v>
          </cell>
          <cell r="U320">
            <v>5727</v>
          </cell>
          <cell r="V320">
            <v>5727</v>
          </cell>
          <cell r="W320">
            <v>4610</v>
          </cell>
          <cell r="X320">
            <v>4610</v>
          </cell>
          <cell r="Y320">
            <v>4610</v>
          </cell>
          <cell r="AA320">
            <v>4610</v>
          </cell>
          <cell r="AB320">
            <v>4610</v>
          </cell>
          <cell r="AC320">
            <v>6310</v>
          </cell>
          <cell r="AD320">
            <v>5410</v>
          </cell>
        </row>
        <row r="321">
          <cell r="T321">
            <v>6</v>
          </cell>
          <cell r="U321">
            <v>6</v>
          </cell>
          <cell r="V321">
            <v>6</v>
          </cell>
          <cell r="W321">
            <v>6</v>
          </cell>
          <cell r="X321">
            <v>6</v>
          </cell>
          <cell r="Y321">
            <v>6</v>
          </cell>
          <cell r="AA321">
            <v>6</v>
          </cell>
          <cell r="AB321">
            <v>6</v>
          </cell>
          <cell r="AC321">
            <v>6</v>
          </cell>
          <cell r="AD321">
            <v>6</v>
          </cell>
        </row>
        <row r="322">
          <cell r="T322">
            <v>0</v>
          </cell>
          <cell r="U322">
            <v>0</v>
          </cell>
          <cell r="V322">
            <v>125</v>
          </cell>
          <cell r="W322">
            <v>125</v>
          </cell>
          <cell r="X322">
            <v>125</v>
          </cell>
          <cell r="Y322">
            <v>125</v>
          </cell>
          <cell r="AA322">
            <v>125</v>
          </cell>
          <cell r="AB322">
            <v>125</v>
          </cell>
          <cell r="AC322">
            <v>125</v>
          </cell>
          <cell r="AD322">
            <v>125</v>
          </cell>
        </row>
        <row r="323">
          <cell r="T323">
            <v>350</v>
          </cell>
          <cell r="U323">
            <v>350</v>
          </cell>
          <cell r="V323">
            <v>350</v>
          </cell>
          <cell r="W323">
            <v>350</v>
          </cell>
          <cell r="X323">
            <v>350</v>
          </cell>
          <cell r="Y323">
            <v>350</v>
          </cell>
          <cell r="AA323">
            <v>350</v>
          </cell>
          <cell r="AB323">
            <v>350</v>
          </cell>
          <cell r="AC323">
            <v>350</v>
          </cell>
          <cell r="AD323">
            <v>350</v>
          </cell>
        </row>
        <row r="324">
          <cell r="T324">
            <v>3700</v>
          </cell>
          <cell r="U324">
            <v>1050</v>
          </cell>
          <cell r="V324">
            <v>650</v>
          </cell>
          <cell r="W324">
            <v>650</v>
          </cell>
          <cell r="X324">
            <v>650</v>
          </cell>
          <cell r="Y324">
            <v>650</v>
          </cell>
          <cell r="AA324">
            <v>650</v>
          </cell>
          <cell r="AB324">
            <v>650</v>
          </cell>
          <cell r="AC324">
            <v>650</v>
          </cell>
          <cell r="AD324">
            <v>650</v>
          </cell>
        </row>
        <row r="325">
          <cell r="T325">
            <v>450</v>
          </cell>
          <cell r="U325">
            <v>1750</v>
          </cell>
          <cell r="V325">
            <v>1850</v>
          </cell>
          <cell r="W325">
            <v>1950</v>
          </cell>
          <cell r="X325">
            <v>1950</v>
          </cell>
          <cell r="Y325">
            <v>1950</v>
          </cell>
          <cell r="AA325">
            <v>2130</v>
          </cell>
          <cell r="AB325">
            <v>2130</v>
          </cell>
          <cell r="AC325">
            <v>2500</v>
          </cell>
          <cell r="AD325">
            <v>3000</v>
          </cell>
        </row>
        <row r="326">
          <cell r="T326">
            <v>0</v>
          </cell>
          <cell r="U326">
            <v>5700</v>
          </cell>
          <cell r="V326">
            <v>5900</v>
          </cell>
          <cell r="W326">
            <v>6100</v>
          </cell>
          <cell r="X326">
            <v>6100</v>
          </cell>
          <cell r="Y326">
            <v>6100</v>
          </cell>
          <cell r="AA326">
            <v>5835</v>
          </cell>
          <cell r="AB326">
            <v>5835</v>
          </cell>
          <cell r="AC326">
            <v>6600</v>
          </cell>
          <cell r="AD326">
            <v>7400</v>
          </cell>
        </row>
        <row r="327">
          <cell r="T327">
            <v>403</v>
          </cell>
          <cell r="U327">
            <v>1750</v>
          </cell>
          <cell r="V327">
            <v>1800</v>
          </cell>
          <cell r="W327">
            <v>1900</v>
          </cell>
          <cell r="X327">
            <v>1900</v>
          </cell>
          <cell r="Y327">
            <v>1900</v>
          </cell>
          <cell r="AA327">
            <v>1900</v>
          </cell>
          <cell r="AB327">
            <v>1900</v>
          </cell>
          <cell r="AC327">
            <v>1350</v>
          </cell>
          <cell r="AD327">
            <v>1200</v>
          </cell>
        </row>
        <row r="328">
          <cell r="T328">
            <v>0</v>
          </cell>
          <cell r="U328">
            <v>1500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</row>
        <row r="329">
          <cell r="T329">
            <v>0</v>
          </cell>
          <cell r="U329">
            <v>2200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</row>
        <row r="330">
          <cell r="T330">
            <v>16</v>
          </cell>
          <cell r="U330">
            <v>16</v>
          </cell>
          <cell r="V330">
            <v>16</v>
          </cell>
          <cell r="W330">
            <v>16</v>
          </cell>
          <cell r="X330">
            <v>16</v>
          </cell>
          <cell r="Y330">
            <v>16</v>
          </cell>
          <cell r="AA330">
            <v>16</v>
          </cell>
          <cell r="AB330">
            <v>16</v>
          </cell>
          <cell r="AC330">
            <v>16</v>
          </cell>
          <cell r="AD330">
            <v>16</v>
          </cell>
        </row>
        <row r="331">
          <cell r="T331">
            <v>261</v>
          </cell>
          <cell r="U331">
            <v>261</v>
          </cell>
          <cell r="V331">
            <v>200</v>
          </cell>
          <cell r="W331">
            <v>230</v>
          </cell>
          <cell r="X331">
            <v>200</v>
          </cell>
          <cell r="Y331">
            <v>200</v>
          </cell>
          <cell r="AA331">
            <v>200</v>
          </cell>
          <cell r="AB331">
            <v>200</v>
          </cell>
          <cell r="AC331">
            <v>200</v>
          </cell>
          <cell r="AD331">
            <v>200</v>
          </cell>
        </row>
        <row r="332">
          <cell r="T332">
            <v>526</v>
          </cell>
          <cell r="U332">
            <v>383</v>
          </cell>
          <cell r="V332">
            <v>375</v>
          </cell>
          <cell r="W332">
            <v>400</v>
          </cell>
          <cell r="X332">
            <v>400</v>
          </cell>
          <cell r="Y332">
            <v>400</v>
          </cell>
          <cell r="AA332">
            <v>400</v>
          </cell>
          <cell r="AB332">
            <v>400</v>
          </cell>
          <cell r="AC332">
            <v>400</v>
          </cell>
          <cell r="AD332">
            <v>400</v>
          </cell>
        </row>
        <row r="333">
          <cell r="T333">
            <v>22</v>
          </cell>
          <cell r="U333">
            <v>22</v>
          </cell>
          <cell r="V333">
            <v>22</v>
          </cell>
          <cell r="W333">
            <v>22</v>
          </cell>
          <cell r="X333">
            <v>22</v>
          </cell>
          <cell r="Y333">
            <v>22</v>
          </cell>
          <cell r="AA333">
            <v>22</v>
          </cell>
          <cell r="AB333">
            <v>22</v>
          </cell>
          <cell r="AC333">
            <v>22</v>
          </cell>
          <cell r="AD333">
            <v>22</v>
          </cell>
        </row>
        <row r="334">
          <cell r="T334">
            <v>24</v>
          </cell>
          <cell r="U334">
            <v>24</v>
          </cell>
          <cell r="V334">
            <v>24</v>
          </cell>
          <cell r="W334">
            <v>0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</row>
        <row r="335">
          <cell r="T335">
            <v>13</v>
          </cell>
          <cell r="U335">
            <v>13</v>
          </cell>
          <cell r="V335">
            <v>1</v>
          </cell>
          <cell r="W335">
            <v>2</v>
          </cell>
          <cell r="X335">
            <v>8</v>
          </cell>
          <cell r="Y335">
            <v>8</v>
          </cell>
          <cell r="AA335">
            <v>8</v>
          </cell>
          <cell r="AB335">
            <v>8</v>
          </cell>
          <cell r="AC335">
            <v>8</v>
          </cell>
          <cell r="AD335">
            <v>8</v>
          </cell>
        </row>
        <row r="336">
          <cell r="T336">
            <v>40</v>
          </cell>
          <cell r="U336">
            <v>40</v>
          </cell>
          <cell r="V336">
            <v>7</v>
          </cell>
          <cell r="W336">
            <v>9</v>
          </cell>
          <cell r="X336">
            <v>9</v>
          </cell>
          <cell r="Y336">
            <v>9</v>
          </cell>
          <cell r="AA336">
            <v>9</v>
          </cell>
          <cell r="AB336">
            <v>9</v>
          </cell>
          <cell r="AC336">
            <v>9</v>
          </cell>
          <cell r="AD336">
            <v>9</v>
          </cell>
        </row>
        <row r="337">
          <cell r="T337">
            <v>64</v>
          </cell>
          <cell r="U337">
            <v>64</v>
          </cell>
          <cell r="V337">
            <v>64</v>
          </cell>
          <cell r="W337">
            <v>64</v>
          </cell>
          <cell r="X337">
            <v>30</v>
          </cell>
          <cell r="Y337">
            <v>30</v>
          </cell>
          <cell r="AA337">
            <v>30</v>
          </cell>
          <cell r="AB337">
            <v>30</v>
          </cell>
          <cell r="AC337">
            <v>30</v>
          </cell>
          <cell r="AD337">
            <v>30</v>
          </cell>
        </row>
        <row r="338">
          <cell r="T338">
            <v>389</v>
          </cell>
          <cell r="U338">
            <v>389</v>
          </cell>
          <cell r="V338">
            <v>472</v>
          </cell>
          <cell r="W338">
            <v>500</v>
          </cell>
          <cell r="X338">
            <v>425</v>
          </cell>
          <cell r="Y338">
            <v>425</v>
          </cell>
          <cell r="AA338">
            <v>425</v>
          </cell>
          <cell r="AB338">
            <v>425</v>
          </cell>
          <cell r="AC338">
            <v>425</v>
          </cell>
          <cell r="AD338">
            <v>425</v>
          </cell>
        </row>
        <row r="339">
          <cell r="T339">
            <v>88</v>
          </cell>
          <cell r="U339">
            <v>88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</row>
        <row r="340">
          <cell r="T340">
            <v>40</v>
          </cell>
          <cell r="U340">
            <v>40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</row>
        <row r="341">
          <cell r="T341">
            <v>6</v>
          </cell>
          <cell r="U341">
            <v>6</v>
          </cell>
          <cell r="V341">
            <v>12</v>
          </cell>
          <cell r="W341">
            <v>15</v>
          </cell>
          <cell r="X341">
            <v>15</v>
          </cell>
          <cell r="Y341">
            <v>15</v>
          </cell>
          <cell r="AA341">
            <v>15</v>
          </cell>
          <cell r="AB341">
            <v>15</v>
          </cell>
          <cell r="AC341">
            <v>15</v>
          </cell>
          <cell r="AD341">
            <v>15</v>
          </cell>
        </row>
        <row r="342">
          <cell r="T342">
            <v>660</v>
          </cell>
          <cell r="U342">
            <v>260</v>
          </cell>
          <cell r="V342">
            <v>200</v>
          </cell>
          <cell r="W342">
            <v>250</v>
          </cell>
          <cell r="X342">
            <v>250</v>
          </cell>
          <cell r="Y342">
            <v>250</v>
          </cell>
          <cell r="AA342">
            <v>250</v>
          </cell>
          <cell r="AB342">
            <v>250</v>
          </cell>
          <cell r="AC342">
            <v>250</v>
          </cell>
          <cell r="AD342">
            <v>250</v>
          </cell>
        </row>
        <row r="343">
          <cell r="T343">
            <v>43</v>
          </cell>
          <cell r="U343">
            <v>43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</row>
        <row r="344">
          <cell r="T344">
            <v>2805</v>
          </cell>
          <cell r="U344">
            <v>2833</v>
          </cell>
          <cell r="V344">
            <v>2847</v>
          </cell>
          <cell r="W344">
            <v>2939</v>
          </cell>
          <cell r="X344">
            <v>3024</v>
          </cell>
          <cell r="Y344">
            <v>3024</v>
          </cell>
          <cell r="AA344">
            <v>3024</v>
          </cell>
          <cell r="AB344">
            <v>3024</v>
          </cell>
          <cell r="AC344">
            <v>3324</v>
          </cell>
          <cell r="AD344">
            <v>3024</v>
          </cell>
        </row>
        <row r="345">
          <cell r="T345">
            <v>225</v>
          </cell>
          <cell r="U345">
            <v>225</v>
          </cell>
          <cell r="V345">
            <v>125</v>
          </cell>
          <cell r="W345">
            <v>125</v>
          </cell>
          <cell r="X345">
            <v>125</v>
          </cell>
          <cell r="Y345">
            <v>125</v>
          </cell>
          <cell r="AA345">
            <v>125</v>
          </cell>
          <cell r="AB345">
            <v>125</v>
          </cell>
          <cell r="AC345">
            <v>125</v>
          </cell>
          <cell r="AD345">
            <v>125</v>
          </cell>
        </row>
        <row r="346">
          <cell r="T346">
            <v>188</v>
          </cell>
          <cell r="U346">
            <v>188</v>
          </cell>
          <cell r="V346">
            <v>295</v>
          </cell>
          <cell r="W346">
            <v>302</v>
          </cell>
          <cell r="X346">
            <v>302</v>
          </cell>
          <cell r="Y346">
            <v>302</v>
          </cell>
          <cell r="AA346">
            <v>302</v>
          </cell>
          <cell r="AB346">
            <v>302</v>
          </cell>
          <cell r="AC346">
            <v>302</v>
          </cell>
          <cell r="AD346">
            <v>302</v>
          </cell>
        </row>
        <row r="347">
          <cell r="T347">
            <v>20</v>
          </cell>
          <cell r="U347">
            <v>20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</row>
        <row r="348">
          <cell r="T348">
            <v>11</v>
          </cell>
          <cell r="U348">
            <v>11</v>
          </cell>
          <cell r="V348">
            <v>11</v>
          </cell>
          <cell r="W348">
            <v>11</v>
          </cell>
          <cell r="X348">
            <v>11</v>
          </cell>
          <cell r="Y348">
            <v>11</v>
          </cell>
          <cell r="AA348">
            <v>11</v>
          </cell>
          <cell r="AB348">
            <v>11</v>
          </cell>
          <cell r="AC348">
            <v>11</v>
          </cell>
          <cell r="AD348">
            <v>11</v>
          </cell>
        </row>
        <row r="349">
          <cell r="T349">
            <v>7</v>
          </cell>
          <cell r="U349">
            <v>7</v>
          </cell>
          <cell r="V349">
            <v>10</v>
          </cell>
          <cell r="W349">
            <v>3</v>
          </cell>
          <cell r="X349">
            <v>13</v>
          </cell>
          <cell r="Y349">
            <v>13</v>
          </cell>
          <cell r="AA349">
            <v>13</v>
          </cell>
          <cell r="AB349">
            <v>13</v>
          </cell>
          <cell r="AC349">
            <v>13</v>
          </cell>
          <cell r="AD349">
            <v>13</v>
          </cell>
        </row>
        <row r="350">
          <cell r="T350">
            <v>6</v>
          </cell>
          <cell r="U350">
            <v>6</v>
          </cell>
          <cell r="V350">
            <v>25</v>
          </cell>
          <cell r="W350">
            <v>20</v>
          </cell>
          <cell r="X350">
            <v>25</v>
          </cell>
          <cell r="Y350">
            <v>25</v>
          </cell>
          <cell r="AA350">
            <v>25</v>
          </cell>
          <cell r="AB350">
            <v>25</v>
          </cell>
          <cell r="AC350">
            <v>25</v>
          </cell>
          <cell r="AD350">
            <v>25</v>
          </cell>
        </row>
        <row r="351">
          <cell r="T351">
            <v>11</v>
          </cell>
          <cell r="U351">
            <v>61</v>
          </cell>
          <cell r="V351">
            <v>11</v>
          </cell>
          <cell r="W351">
            <v>11</v>
          </cell>
          <cell r="X351">
            <v>11</v>
          </cell>
          <cell r="Y351">
            <v>11</v>
          </cell>
          <cell r="AA351">
            <v>11</v>
          </cell>
          <cell r="AB351">
            <v>11</v>
          </cell>
          <cell r="AC351">
            <v>61</v>
          </cell>
          <cell r="AD351">
            <v>11</v>
          </cell>
        </row>
        <row r="352">
          <cell r="T352">
            <v>0</v>
          </cell>
          <cell r="U352">
            <v>0</v>
          </cell>
          <cell r="V352">
            <v>47</v>
          </cell>
          <cell r="W352">
            <v>0</v>
          </cell>
          <cell r="X352">
            <v>327</v>
          </cell>
          <cell r="Y352">
            <v>327</v>
          </cell>
          <cell r="AA352"/>
          <cell r="AB352"/>
          <cell r="AC352"/>
          <cell r="AD352"/>
        </row>
        <row r="353">
          <cell r="T353">
            <v>772</v>
          </cell>
          <cell r="U353">
            <v>772</v>
          </cell>
          <cell r="V353">
            <v>772</v>
          </cell>
          <cell r="W353">
            <v>772</v>
          </cell>
          <cell r="X353">
            <v>772</v>
          </cell>
          <cell r="Y353">
            <v>772</v>
          </cell>
          <cell r="AA353">
            <v>772</v>
          </cell>
          <cell r="AB353">
            <v>772</v>
          </cell>
          <cell r="AC353">
            <v>772</v>
          </cell>
          <cell r="AD353">
            <v>772</v>
          </cell>
        </row>
        <row r="354">
          <cell r="T354">
            <v>100</v>
          </cell>
          <cell r="U354">
            <v>100</v>
          </cell>
          <cell r="V354">
            <v>100</v>
          </cell>
          <cell r="W354">
            <v>100</v>
          </cell>
          <cell r="X354">
            <v>100</v>
          </cell>
          <cell r="Y354">
            <v>100</v>
          </cell>
          <cell r="AA354">
            <v>100</v>
          </cell>
          <cell r="AB354">
            <v>100</v>
          </cell>
          <cell r="AC354">
            <v>100</v>
          </cell>
          <cell r="AD354">
            <v>100</v>
          </cell>
        </row>
        <row r="355">
          <cell r="T355">
            <v>3350</v>
          </cell>
          <cell r="U355">
            <v>7360</v>
          </cell>
          <cell r="V355">
            <v>3610</v>
          </cell>
          <cell r="W355">
            <v>950</v>
          </cell>
          <cell r="X355">
            <v>679</v>
          </cell>
          <cell r="Y355">
            <v>679</v>
          </cell>
          <cell r="AA355">
            <v>679</v>
          </cell>
          <cell r="AB355">
            <v>679</v>
          </cell>
          <cell r="AC355"/>
          <cell r="AD355"/>
        </row>
        <row r="356">
          <cell r="T356">
            <v>400</v>
          </cell>
          <cell r="U356">
            <v>400</v>
          </cell>
          <cell r="V356">
            <v>400</v>
          </cell>
          <cell r="W356">
            <v>400</v>
          </cell>
          <cell r="X356">
            <v>400</v>
          </cell>
          <cell r="Y356">
            <v>400</v>
          </cell>
          <cell r="AA356">
            <v>400</v>
          </cell>
          <cell r="AB356">
            <v>400</v>
          </cell>
          <cell r="AC356">
            <v>400</v>
          </cell>
          <cell r="AD356">
            <v>400</v>
          </cell>
        </row>
        <row r="357">
          <cell r="T357">
            <v>1867</v>
          </cell>
          <cell r="U357">
            <v>7357</v>
          </cell>
          <cell r="V357">
            <v>5607</v>
          </cell>
          <cell r="W357">
            <v>406</v>
          </cell>
          <cell r="X357">
            <v>677</v>
          </cell>
          <cell r="Y357">
            <v>677</v>
          </cell>
          <cell r="AA357">
            <v>677</v>
          </cell>
          <cell r="AB357">
            <v>677</v>
          </cell>
          <cell r="AC357"/>
          <cell r="AD357"/>
        </row>
        <row r="358">
          <cell r="T358">
            <v>149</v>
          </cell>
          <cell r="U358">
            <v>149</v>
          </cell>
          <cell r="V358">
            <v>149</v>
          </cell>
          <cell r="W358">
            <v>149</v>
          </cell>
          <cell r="X358">
            <v>149</v>
          </cell>
          <cell r="Y358">
            <v>149</v>
          </cell>
          <cell r="AA358">
            <v>149</v>
          </cell>
          <cell r="AB358">
            <v>149</v>
          </cell>
          <cell r="AC358">
            <v>149</v>
          </cell>
          <cell r="AD358">
            <v>149</v>
          </cell>
        </row>
        <row r="359">
          <cell r="T359">
            <v>1632</v>
          </cell>
          <cell r="U359">
            <v>1632</v>
          </cell>
          <cell r="V359">
            <v>1632</v>
          </cell>
          <cell r="W359">
            <v>1632</v>
          </cell>
          <cell r="X359">
            <v>1632</v>
          </cell>
          <cell r="Y359">
            <v>1632</v>
          </cell>
          <cell r="AA359">
            <v>1632</v>
          </cell>
          <cell r="AB359">
            <v>1632</v>
          </cell>
          <cell r="AC359">
            <v>1632</v>
          </cell>
          <cell r="AD359">
            <v>1632</v>
          </cell>
        </row>
        <row r="360">
          <cell r="T360">
            <v>460</v>
          </cell>
          <cell r="U360">
            <v>460</v>
          </cell>
          <cell r="V360">
            <v>460</v>
          </cell>
          <cell r="W360">
            <v>460</v>
          </cell>
          <cell r="X360">
            <v>460</v>
          </cell>
          <cell r="Y360">
            <v>460</v>
          </cell>
          <cell r="AA360">
            <v>460</v>
          </cell>
          <cell r="AB360">
            <v>460</v>
          </cell>
          <cell r="AC360">
            <v>460</v>
          </cell>
          <cell r="AD360">
            <v>460</v>
          </cell>
        </row>
        <row r="361">
          <cell r="T361">
            <v>1374</v>
          </cell>
          <cell r="U361">
            <v>1374</v>
          </cell>
          <cell r="V361">
            <v>1374</v>
          </cell>
          <cell r="W361">
            <v>1224</v>
          </cell>
          <cell r="X361">
            <v>1224</v>
          </cell>
          <cell r="Y361">
            <v>1224</v>
          </cell>
          <cell r="AA361">
            <v>1224</v>
          </cell>
          <cell r="AB361">
            <v>1224</v>
          </cell>
          <cell r="AC361">
            <v>1224</v>
          </cell>
          <cell r="AD361">
            <v>1224</v>
          </cell>
        </row>
        <row r="362">
          <cell r="T362">
            <v>2001</v>
          </cell>
          <cell r="U362">
            <v>2001</v>
          </cell>
          <cell r="V362">
            <v>2001</v>
          </cell>
          <cell r="W362">
            <v>2001</v>
          </cell>
          <cell r="X362">
            <v>2001</v>
          </cell>
          <cell r="Y362">
            <v>2001</v>
          </cell>
          <cell r="AA362">
            <v>2001</v>
          </cell>
          <cell r="AB362">
            <v>2001</v>
          </cell>
          <cell r="AC362">
            <v>2001</v>
          </cell>
          <cell r="AD362">
            <v>2001</v>
          </cell>
        </row>
        <row r="363">
          <cell r="T363">
            <v>795</v>
          </cell>
          <cell r="U363">
            <v>795</v>
          </cell>
          <cell r="V363">
            <v>795</v>
          </cell>
          <cell r="W363">
            <v>795</v>
          </cell>
          <cell r="X363">
            <v>795</v>
          </cell>
          <cell r="Y363">
            <v>795</v>
          </cell>
          <cell r="AA363">
            <v>795</v>
          </cell>
          <cell r="AB363">
            <v>795</v>
          </cell>
          <cell r="AC363">
            <v>795</v>
          </cell>
          <cell r="AD363">
            <v>795</v>
          </cell>
        </row>
        <row r="364">
          <cell r="T364">
            <v>550</v>
          </cell>
          <cell r="U364">
            <v>550</v>
          </cell>
          <cell r="V364">
            <v>550</v>
          </cell>
          <cell r="W364">
            <v>550</v>
          </cell>
          <cell r="X364">
            <v>550</v>
          </cell>
          <cell r="Y364">
            <v>550</v>
          </cell>
          <cell r="AA364">
            <v>550</v>
          </cell>
          <cell r="AB364">
            <v>550</v>
          </cell>
          <cell r="AC364">
            <v>550</v>
          </cell>
          <cell r="AD364">
            <v>550</v>
          </cell>
        </row>
        <row r="365">
          <cell r="T365">
            <v>2729</v>
          </cell>
          <cell r="U365">
            <v>2979</v>
          </cell>
          <cell r="V365">
            <v>2979</v>
          </cell>
          <cell r="W365">
            <v>2979</v>
          </cell>
          <cell r="X365">
            <v>2979</v>
          </cell>
          <cell r="Y365">
            <v>2979</v>
          </cell>
          <cell r="AA365">
            <v>2979</v>
          </cell>
          <cell r="AB365">
            <v>2979</v>
          </cell>
          <cell r="AC365">
            <v>2979</v>
          </cell>
          <cell r="AD365">
            <v>2979</v>
          </cell>
        </row>
        <row r="366">
          <cell r="T366">
            <v>450</v>
          </cell>
          <cell r="U366">
            <v>450</v>
          </cell>
          <cell r="V366">
            <v>1950</v>
          </cell>
          <cell r="W366">
            <v>600</v>
          </cell>
          <cell r="X366">
            <v>600</v>
          </cell>
          <cell r="Y366">
            <v>600</v>
          </cell>
          <cell r="AA366">
            <v>600</v>
          </cell>
          <cell r="AB366">
            <v>600</v>
          </cell>
          <cell r="AC366">
            <v>600</v>
          </cell>
          <cell r="AD366">
            <v>600</v>
          </cell>
        </row>
        <row r="367">
          <cell r="T367">
            <v>189</v>
          </cell>
          <cell r="U367">
            <v>0</v>
          </cell>
          <cell r="V367">
            <v>189</v>
          </cell>
          <cell r="W367">
            <v>189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T368">
            <v>403</v>
          </cell>
          <cell r="U368">
            <v>403</v>
          </cell>
          <cell r="V368">
            <v>403</v>
          </cell>
          <cell r="W368">
            <v>403</v>
          </cell>
          <cell r="X368">
            <v>403</v>
          </cell>
          <cell r="Y368">
            <v>403</v>
          </cell>
          <cell r="AA368">
            <v>403</v>
          </cell>
          <cell r="AB368">
            <v>403</v>
          </cell>
          <cell r="AC368">
            <v>403</v>
          </cell>
          <cell r="AD368">
            <v>403</v>
          </cell>
        </row>
        <row r="369">
          <cell r="T369">
            <v>2500</v>
          </cell>
          <cell r="U369">
            <v>7300</v>
          </cell>
          <cell r="V369">
            <v>6426</v>
          </cell>
          <cell r="W369">
            <v>6300</v>
          </cell>
          <cell r="X369">
            <v>6300</v>
          </cell>
          <cell r="Y369">
            <v>6300</v>
          </cell>
          <cell r="AA369">
            <v>6400</v>
          </cell>
          <cell r="AB369">
            <v>6400</v>
          </cell>
          <cell r="AC369">
            <v>6440</v>
          </cell>
          <cell r="AD369">
            <v>2788</v>
          </cell>
        </row>
        <row r="370">
          <cell r="T370">
            <v>810</v>
          </cell>
          <cell r="U370">
            <v>852</v>
          </cell>
          <cell r="V370">
            <v>860</v>
          </cell>
          <cell r="W370">
            <v>886</v>
          </cell>
          <cell r="X370">
            <v>886</v>
          </cell>
          <cell r="Y370">
            <v>886</v>
          </cell>
          <cell r="AA370">
            <v>913</v>
          </cell>
          <cell r="AB370">
            <v>913</v>
          </cell>
          <cell r="AC370">
            <v>1025</v>
          </cell>
          <cell r="AD370">
            <v>1056</v>
          </cell>
        </row>
        <row r="371">
          <cell r="T371">
            <v>4000</v>
          </cell>
          <cell r="U371">
            <v>4000</v>
          </cell>
          <cell r="V371">
            <v>1091</v>
          </cell>
          <cell r="W371">
            <v>1200</v>
          </cell>
          <cell r="X371">
            <v>1200</v>
          </cell>
          <cell r="Y371">
            <v>1200</v>
          </cell>
          <cell r="AA371">
            <v>1170</v>
          </cell>
          <cell r="AB371">
            <v>1170</v>
          </cell>
          <cell r="AC371">
            <v>1250</v>
          </cell>
          <cell r="AD371">
            <v>1288</v>
          </cell>
        </row>
        <row r="372">
          <cell r="T372">
            <v>2000</v>
          </cell>
          <cell r="U372">
            <v>1500</v>
          </cell>
          <cell r="V372">
            <v>100</v>
          </cell>
          <cell r="W372">
            <v>100</v>
          </cell>
          <cell r="X372">
            <v>1215</v>
          </cell>
          <cell r="Y372"/>
          <cell r="AA372">
            <v>100</v>
          </cell>
          <cell r="AB372">
            <v>100</v>
          </cell>
          <cell r="AC372">
            <v>100</v>
          </cell>
          <cell r="AD372"/>
        </row>
        <row r="373">
          <cell r="T373">
            <v>500</v>
          </cell>
          <cell r="U373">
            <v>674</v>
          </cell>
          <cell r="V373">
            <v>875</v>
          </cell>
          <cell r="W373">
            <v>0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/>
        </row>
        <row r="374">
          <cell r="T374">
            <v>750</v>
          </cell>
          <cell r="U374">
            <v>750</v>
          </cell>
          <cell r="V374">
            <v>750</v>
          </cell>
          <cell r="W374">
            <v>750</v>
          </cell>
          <cell r="X374">
            <v>750</v>
          </cell>
          <cell r="Y374">
            <v>750</v>
          </cell>
          <cell r="AA374">
            <v>750</v>
          </cell>
          <cell r="AB374">
            <v>750</v>
          </cell>
          <cell r="AC374">
            <v>750</v>
          </cell>
          <cell r="AD374">
            <v>750</v>
          </cell>
        </row>
        <row r="375">
          <cell r="T375">
            <v>4000</v>
          </cell>
          <cell r="U375">
            <v>4000</v>
          </cell>
          <cell r="V375">
            <v>5000</v>
          </cell>
          <cell r="W375">
            <v>4000</v>
          </cell>
          <cell r="X375">
            <v>4000</v>
          </cell>
          <cell r="Y375">
            <v>4000</v>
          </cell>
          <cell r="AA375">
            <v>4000</v>
          </cell>
          <cell r="AB375">
            <v>4000</v>
          </cell>
          <cell r="AC375">
            <v>4000</v>
          </cell>
          <cell r="AD375">
            <v>5200</v>
          </cell>
        </row>
        <row r="376">
          <cell r="T376">
            <v>80</v>
          </cell>
          <cell r="U376">
            <v>87</v>
          </cell>
          <cell r="V376">
            <v>75</v>
          </cell>
          <cell r="W376">
            <v>0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7">
          <cell r="T377">
            <v>120</v>
          </cell>
          <cell r="U377">
            <v>240</v>
          </cell>
          <cell r="V377">
            <v>300</v>
          </cell>
          <cell r="W377">
            <v>0</v>
          </cell>
          <cell r="X377">
            <v>0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</row>
        <row r="378">
          <cell r="T378">
            <v>3800</v>
          </cell>
          <cell r="U378">
            <v>3800</v>
          </cell>
          <cell r="V378">
            <v>3800</v>
          </cell>
          <cell r="W378">
            <v>2000</v>
          </cell>
          <cell r="X378">
            <v>2000</v>
          </cell>
          <cell r="Y378">
            <v>2000</v>
          </cell>
          <cell r="AA378">
            <v>2000</v>
          </cell>
          <cell r="AB378">
            <v>2000</v>
          </cell>
          <cell r="AC378">
            <v>2000</v>
          </cell>
          <cell r="AD378">
            <v>2000</v>
          </cell>
        </row>
        <row r="379">
          <cell r="T379">
            <v>3000</v>
          </cell>
          <cell r="U379">
            <v>3000</v>
          </cell>
          <cell r="V379">
            <v>2250</v>
          </cell>
          <cell r="W379">
            <v>2250</v>
          </cell>
          <cell r="X379">
            <v>2250</v>
          </cell>
          <cell r="Y379">
            <v>2250</v>
          </cell>
          <cell r="AA379">
            <v>2250</v>
          </cell>
          <cell r="AB379">
            <v>2250</v>
          </cell>
          <cell r="AC379">
            <v>2250</v>
          </cell>
          <cell r="AD379">
            <v>2250</v>
          </cell>
        </row>
        <row r="380">
          <cell r="T380">
            <v>100</v>
          </cell>
          <cell r="U380">
            <v>119</v>
          </cell>
          <cell r="V380">
            <v>75</v>
          </cell>
          <cell r="W380">
            <v>0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</row>
        <row r="381">
          <cell r="T381">
            <v>5350</v>
          </cell>
          <cell r="U381">
            <v>5350</v>
          </cell>
          <cell r="V381">
            <v>5350</v>
          </cell>
          <cell r="W381">
            <v>5350</v>
          </cell>
          <cell r="X381">
            <v>5350</v>
          </cell>
          <cell r="Y381">
            <v>5350</v>
          </cell>
          <cell r="AA381">
            <v>5350</v>
          </cell>
          <cell r="AB381">
            <v>5350</v>
          </cell>
          <cell r="AC381">
            <v>5350</v>
          </cell>
          <cell r="AD381">
            <v>5350</v>
          </cell>
        </row>
        <row r="382">
          <cell r="T382">
            <v>6000</v>
          </cell>
          <cell r="U382">
            <v>6000</v>
          </cell>
          <cell r="V382">
            <v>9515</v>
          </cell>
          <cell r="W382">
            <v>6000</v>
          </cell>
          <cell r="X382">
            <v>6000</v>
          </cell>
          <cell r="Y382">
            <v>6000</v>
          </cell>
          <cell r="AA382">
            <v>6000</v>
          </cell>
          <cell r="AB382">
            <v>6000</v>
          </cell>
        </row>
        <row r="383">
          <cell r="T383">
            <v>2200</v>
          </cell>
          <cell r="U383">
            <v>2200</v>
          </cell>
          <cell r="V383">
            <v>1700</v>
          </cell>
          <cell r="W383">
            <v>1700</v>
          </cell>
          <cell r="X383">
            <v>1700</v>
          </cell>
          <cell r="Y383">
            <v>1700</v>
          </cell>
          <cell r="AA383">
            <v>1700</v>
          </cell>
          <cell r="AB383">
            <v>1700</v>
          </cell>
          <cell r="AC383">
            <v>1700</v>
          </cell>
          <cell r="AD383">
            <v>1700</v>
          </cell>
        </row>
        <row r="384">
          <cell r="T384">
            <v>1500</v>
          </cell>
          <cell r="U384">
            <v>580</v>
          </cell>
          <cell r="V384">
            <v>260</v>
          </cell>
          <cell r="W384">
            <v>0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</row>
        <row r="385"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</row>
        <row r="386">
          <cell r="T386">
            <v>3000</v>
          </cell>
          <cell r="U386">
            <v>3000</v>
          </cell>
          <cell r="V386">
            <v>2250</v>
          </cell>
          <cell r="W386">
            <v>2050</v>
          </cell>
          <cell r="X386">
            <v>2050</v>
          </cell>
          <cell r="Y386">
            <v>2050</v>
          </cell>
          <cell r="AA386">
            <v>2050</v>
          </cell>
          <cell r="AB386">
            <v>2050</v>
          </cell>
          <cell r="AC386">
            <v>2050</v>
          </cell>
          <cell r="AD386">
            <v>2050</v>
          </cell>
        </row>
        <row r="387">
          <cell r="T387">
            <v>4600</v>
          </cell>
          <cell r="U387">
            <v>6200</v>
          </cell>
          <cell r="V387">
            <v>1300</v>
          </cell>
          <cell r="W387">
            <v>7400</v>
          </cell>
          <cell r="X387">
            <v>7400</v>
          </cell>
          <cell r="Y387">
            <v>7400</v>
          </cell>
          <cell r="AA387">
            <v>7400</v>
          </cell>
          <cell r="AB387">
            <v>7400</v>
          </cell>
        </row>
        <row r="388">
          <cell r="T388">
            <v>1000</v>
          </cell>
          <cell r="U388">
            <v>1000</v>
          </cell>
          <cell r="V388">
            <v>1500</v>
          </cell>
          <cell r="W388">
            <v>1500</v>
          </cell>
          <cell r="X388">
            <v>1500</v>
          </cell>
          <cell r="Y388">
            <v>1500</v>
          </cell>
          <cell r="AA388">
            <v>1500</v>
          </cell>
          <cell r="AB388">
            <v>1500</v>
          </cell>
          <cell r="AC388">
            <v>1500</v>
          </cell>
          <cell r="AD388">
            <v>1500</v>
          </cell>
        </row>
        <row r="389">
          <cell r="T389">
            <v>16362</v>
          </cell>
          <cell r="U389">
            <v>17444</v>
          </cell>
          <cell r="V389">
            <v>18827</v>
          </cell>
          <cell r="W389">
            <v>28780</v>
          </cell>
          <cell r="X389">
            <v>18280</v>
          </cell>
          <cell r="Y389">
            <v>25359</v>
          </cell>
          <cell r="AA389">
            <v>25359</v>
          </cell>
          <cell r="AB389">
            <v>27859</v>
          </cell>
          <cell r="AC389">
            <v>25359</v>
          </cell>
          <cell r="AD389">
            <v>2000</v>
          </cell>
        </row>
        <row r="390">
          <cell r="T390">
            <v>10000</v>
          </cell>
          <cell r="U390">
            <v>10000</v>
          </cell>
          <cell r="V390">
            <v>10000</v>
          </cell>
          <cell r="W390">
            <v>6799</v>
          </cell>
          <cell r="X390">
            <v>6799</v>
          </cell>
          <cell r="Y390">
            <v>6799</v>
          </cell>
          <cell r="AA390">
            <v>10000</v>
          </cell>
          <cell r="AB390">
            <v>10000</v>
          </cell>
          <cell r="AC390">
            <v>10000</v>
          </cell>
        </row>
        <row r="391">
          <cell r="T391">
            <v>1668</v>
          </cell>
          <cell r="U391">
            <v>1668</v>
          </cell>
          <cell r="V391">
            <v>1668</v>
          </cell>
          <cell r="W391">
            <v>1668</v>
          </cell>
          <cell r="X391">
            <v>1000</v>
          </cell>
          <cell r="Y391">
            <v>1000</v>
          </cell>
          <cell r="AA391">
            <v>1000</v>
          </cell>
          <cell r="AB391">
            <v>1000</v>
          </cell>
          <cell r="AC391">
            <v>800</v>
          </cell>
          <cell r="AD391">
            <v>1668</v>
          </cell>
        </row>
        <row r="392">
          <cell r="T392">
            <v>5350</v>
          </cell>
          <cell r="U392">
            <v>5350</v>
          </cell>
          <cell r="V392">
            <v>5350</v>
          </cell>
          <cell r="W392">
            <v>5350</v>
          </cell>
          <cell r="X392">
            <v>5350</v>
          </cell>
          <cell r="Y392">
            <v>5350</v>
          </cell>
          <cell r="AC392">
            <v>200</v>
          </cell>
        </row>
        <row r="393">
          <cell r="T393">
            <v>1469</v>
          </cell>
          <cell r="U393">
            <v>1000</v>
          </cell>
          <cell r="V393">
            <v>2000</v>
          </cell>
          <cell r="W393">
            <v>1000</v>
          </cell>
          <cell r="X393">
            <v>1550</v>
          </cell>
          <cell r="Y393">
            <v>1550</v>
          </cell>
          <cell r="AA393">
            <v>1550</v>
          </cell>
          <cell r="AB393">
            <v>1550</v>
          </cell>
          <cell r="AC393">
            <v>1711</v>
          </cell>
          <cell r="AD393">
            <v>1000</v>
          </cell>
        </row>
        <row r="394">
          <cell r="T394">
            <v>150</v>
          </cell>
          <cell r="U394">
            <v>150</v>
          </cell>
          <cell r="V394">
            <v>150</v>
          </cell>
          <cell r="W394">
            <v>150</v>
          </cell>
          <cell r="X394">
            <v>300</v>
          </cell>
          <cell r="Y394">
            <v>300</v>
          </cell>
          <cell r="AA394">
            <v>300</v>
          </cell>
          <cell r="AB394">
            <v>300</v>
          </cell>
          <cell r="AC394">
            <v>150</v>
          </cell>
          <cell r="AD394">
            <v>150</v>
          </cell>
        </row>
        <row r="395">
          <cell r="T395">
            <v>100</v>
          </cell>
          <cell r="U395">
            <v>100</v>
          </cell>
          <cell r="V395">
            <v>100</v>
          </cell>
          <cell r="W395">
            <v>100</v>
          </cell>
          <cell r="X395">
            <v>20</v>
          </cell>
          <cell r="Y395">
            <v>20</v>
          </cell>
          <cell r="AA395">
            <v>20</v>
          </cell>
          <cell r="AB395">
            <v>20</v>
          </cell>
          <cell r="AC395">
            <v>15</v>
          </cell>
          <cell r="AD395">
            <v>100</v>
          </cell>
        </row>
        <row r="396">
          <cell r="T396">
            <v>864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</row>
        <row r="397">
          <cell r="T397">
            <v>3000</v>
          </cell>
          <cell r="U397">
            <v>2250</v>
          </cell>
          <cell r="V397">
            <v>2050</v>
          </cell>
          <cell r="W397">
            <v>2050</v>
          </cell>
          <cell r="X397">
            <v>100</v>
          </cell>
          <cell r="Y397">
            <v>100</v>
          </cell>
          <cell r="AA397">
            <v>100</v>
          </cell>
          <cell r="AB397">
            <v>100</v>
          </cell>
          <cell r="AC397">
            <v>85</v>
          </cell>
        </row>
        <row r="398">
          <cell r="T398">
            <v>403</v>
          </cell>
          <cell r="U398">
            <v>403</v>
          </cell>
          <cell r="V398">
            <v>403</v>
          </cell>
          <cell r="W398">
            <v>403</v>
          </cell>
          <cell r="X398">
            <v>300</v>
          </cell>
          <cell r="Y398">
            <v>300</v>
          </cell>
          <cell r="AA398">
            <v>300</v>
          </cell>
          <cell r="AB398">
            <v>300</v>
          </cell>
          <cell r="AC398">
            <v>403</v>
          </cell>
          <cell r="AD398">
            <v>403</v>
          </cell>
        </row>
        <row r="399">
          <cell r="T399">
            <v>316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</row>
        <row r="400">
          <cell r="T400">
            <v>103</v>
          </cell>
          <cell r="U400">
            <v>103</v>
          </cell>
          <cell r="V400">
            <v>103</v>
          </cell>
          <cell r="W400">
            <v>103</v>
          </cell>
          <cell r="X400">
            <v>150</v>
          </cell>
          <cell r="Y400">
            <v>150</v>
          </cell>
          <cell r="AA400">
            <v>150</v>
          </cell>
          <cell r="AB400">
            <v>150</v>
          </cell>
          <cell r="AC400">
            <v>157</v>
          </cell>
          <cell r="AD400">
            <v>103</v>
          </cell>
        </row>
        <row r="401">
          <cell r="T401">
            <v>619</v>
          </cell>
          <cell r="U401">
            <v>935</v>
          </cell>
          <cell r="V401">
            <v>935</v>
          </cell>
          <cell r="W401">
            <v>935</v>
          </cell>
          <cell r="X401">
            <v>1500</v>
          </cell>
          <cell r="Y401">
            <v>1500</v>
          </cell>
          <cell r="AA401">
            <v>1500</v>
          </cell>
          <cell r="AB401">
            <v>1500</v>
          </cell>
          <cell r="AC401">
            <v>1180</v>
          </cell>
          <cell r="AD401">
            <v>935</v>
          </cell>
        </row>
        <row r="402">
          <cell r="T402">
            <v>64</v>
          </cell>
          <cell r="U402">
            <v>64</v>
          </cell>
          <cell r="V402">
            <v>64</v>
          </cell>
          <cell r="W402">
            <v>64</v>
          </cell>
          <cell r="X402">
            <v>10</v>
          </cell>
          <cell r="Y402">
            <v>10</v>
          </cell>
          <cell r="AA402">
            <v>10</v>
          </cell>
          <cell r="AB402">
            <v>10</v>
          </cell>
          <cell r="AC402">
            <v>10</v>
          </cell>
          <cell r="AD402">
            <v>64</v>
          </cell>
        </row>
        <row r="403">
          <cell r="T403">
            <v>314</v>
          </cell>
          <cell r="U403">
            <v>314</v>
          </cell>
          <cell r="V403">
            <v>314</v>
          </cell>
          <cell r="W403">
            <v>314</v>
          </cell>
          <cell r="X403">
            <v>10</v>
          </cell>
          <cell r="Y403">
            <v>10</v>
          </cell>
          <cell r="AA403">
            <v>10</v>
          </cell>
          <cell r="AB403">
            <v>10</v>
          </cell>
          <cell r="AC403">
            <v>314</v>
          </cell>
          <cell r="AD403">
            <v>314</v>
          </cell>
        </row>
        <row r="404">
          <cell r="T404">
            <v>255</v>
          </cell>
          <cell r="U404">
            <v>255</v>
          </cell>
          <cell r="V404">
            <v>255</v>
          </cell>
          <cell r="W404">
            <v>255</v>
          </cell>
          <cell r="X404">
            <v>30</v>
          </cell>
          <cell r="Y404">
            <v>30</v>
          </cell>
          <cell r="AA404">
            <v>30</v>
          </cell>
          <cell r="AB404">
            <v>30</v>
          </cell>
          <cell r="AC404">
            <v>10</v>
          </cell>
          <cell r="AD404">
            <v>255</v>
          </cell>
        </row>
        <row r="405">
          <cell r="U405">
            <v>1000</v>
          </cell>
          <cell r="V405">
            <v>15000</v>
          </cell>
          <cell r="W405">
            <v>0</v>
          </cell>
          <cell r="X405">
            <v>500</v>
          </cell>
          <cell r="Y405">
            <v>5500</v>
          </cell>
          <cell r="AA405">
            <v>5500</v>
          </cell>
          <cell r="AB405">
            <v>5000</v>
          </cell>
          <cell r="AC405">
            <v>0</v>
          </cell>
          <cell r="AD405">
            <v>0</v>
          </cell>
        </row>
        <row r="406">
          <cell r="T406">
            <v>715</v>
          </cell>
          <cell r="U406">
            <v>715</v>
          </cell>
          <cell r="V406">
            <v>715</v>
          </cell>
          <cell r="W406">
            <v>715</v>
          </cell>
          <cell r="X406">
            <v>760</v>
          </cell>
          <cell r="Y406">
            <v>760</v>
          </cell>
          <cell r="AA406">
            <v>760</v>
          </cell>
          <cell r="AB406">
            <v>760</v>
          </cell>
          <cell r="AC406">
            <v>760</v>
          </cell>
          <cell r="AD406">
            <v>760</v>
          </cell>
        </row>
        <row r="407">
          <cell r="T407">
            <v>210</v>
          </cell>
          <cell r="U407">
            <v>210</v>
          </cell>
          <cell r="V407">
            <v>210</v>
          </cell>
          <cell r="W407">
            <v>210</v>
          </cell>
          <cell r="X407">
            <v>260</v>
          </cell>
          <cell r="Y407">
            <v>260</v>
          </cell>
          <cell r="AA407">
            <v>260</v>
          </cell>
          <cell r="AB407">
            <v>260</v>
          </cell>
          <cell r="AC407">
            <v>210</v>
          </cell>
          <cell r="AD407">
            <v>210</v>
          </cell>
        </row>
        <row r="408">
          <cell r="T408">
            <v>284</v>
          </cell>
          <cell r="U408">
            <v>284</v>
          </cell>
          <cell r="V408">
            <v>284</v>
          </cell>
          <cell r="W408">
            <v>284</v>
          </cell>
          <cell r="X408">
            <v>200</v>
          </cell>
          <cell r="Y408">
            <v>200</v>
          </cell>
          <cell r="AA408">
            <v>200</v>
          </cell>
          <cell r="AB408">
            <v>200</v>
          </cell>
          <cell r="AC408">
            <v>100</v>
          </cell>
          <cell r="AD408">
            <v>284</v>
          </cell>
        </row>
        <row r="409">
          <cell r="T409">
            <v>406</v>
          </cell>
          <cell r="U409">
            <v>406</v>
          </cell>
          <cell r="V409">
            <v>406</v>
          </cell>
          <cell r="W409">
            <v>406</v>
          </cell>
          <cell r="X409">
            <v>520</v>
          </cell>
          <cell r="Y409">
            <v>520</v>
          </cell>
          <cell r="AA409">
            <v>520</v>
          </cell>
          <cell r="AB409">
            <v>520</v>
          </cell>
          <cell r="AC409">
            <v>506</v>
          </cell>
          <cell r="AD409">
            <v>406</v>
          </cell>
        </row>
        <row r="410">
          <cell r="T410">
            <v>349</v>
          </cell>
          <cell r="U410">
            <v>349</v>
          </cell>
          <cell r="V410">
            <v>349</v>
          </cell>
          <cell r="W410">
            <v>349</v>
          </cell>
          <cell r="X410">
            <v>150</v>
          </cell>
          <cell r="Y410">
            <v>150</v>
          </cell>
          <cell r="AA410">
            <v>150</v>
          </cell>
          <cell r="AB410">
            <v>150</v>
          </cell>
          <cell r="AC410">
            <v>349</v>
          </cell>
          <cell r="AD410">
            <v>349</v>
          </cell>
        </row>
        <row r="411">
          <cell r="T411">
            <v>227</v>
          </cell>
          <cell r="U411">
            <v>327</v>
          </cell>
          <cell r="V411">
            <v>327</v>
          </cell>
          <cell r="W411">
            <v>327</v>
          </cell>
          <cell r="X411">
            <v>300</v>
          </cell>
          <cell r="Y411">
            <v>300</v>
          </cell>
          <cell r="AA411">
            <v>300</v>
          </cell>
          <cell r="AB411">
            <v>300</v>
          </cell>
          <cell r="AC411">
            <v>327</v>
          </cell>
          <cell r="AD411">
            <v>327</v>
          </cell>
        </row>
        <row r="412">
          <cell r="T412">
            <v>254</v>
          </cell>
          <cell r="U412">
            <v>254</v>
          </cell>
          <cell r="V412">
            <v>254</v>
          </cell>
          <cell r="W412">
            <v>254</v>
          </cell>
          <cell r="X412">
            <v>200</v>
          </cell>
          <cell r="Y412">
            <v>200</v>
          </cell>
          <cell r="AA412">
            <v>200</v>
          </cell>
          <cell r="AB412">
            <v>200</v>
          </cell>
          <cell r="AC412">
            <v>254</v>
          </cell>
          <cell r="AD412">
            <v>254</v>
          </cell>
        </row>
        <row r="413">
          <cell r="T413">
            <v>375</v>
          </cell>
          <cell r="U413">
            <v>375</v>
          </cell>
          <cell r="V413">
            <v>375</v>
          </cell>
          <cell r="W413">
            <v>375</v>
          </cell>
          <cell r="X413">
            <v>430</v>
          </cell>
          <cell r="Y413">
            <v>430</v>
          </cell>
          <cell r="AA413">
            <v>430</v>
          </cell>
          <cell r="AB413">
            <v>430</v>
          </cell>
          <cell r="AC413">
            <v>375</v>
          </cell>
          <cell r="AD413">
            <v>375</v>
          </cell>
        </row>
        <row r="414">
          <cell r="T414">
            <v>251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</row>
        <row r="415">
          <cell r="T415">
            <v>649</v>
          </cell>
          <cell r="U415">
            <v>0</v>
          </cell>
          <cell r="V415">
            <v>0</v>
          </cell>
          <cell r="W415">
            <v>0</v>
          </cell>
          <cell r="X415">
            <v>100</v>
          </cell>
          <cell r="Y415">
            <v>649</v>
          </cell>
          <cell r="AA415" t="str">
            <v>R OM</v>
          </cell>
          <cell r="AB415">
            <v>100</v>
          </cell>
          <cell r="AC415">
            <v>749</v>
          </cell>
          <cell r="AD415">
            <v>0</v>
          </cell>
        </row>
        <row r="416">
          <cell r="T416">
            <v>80</v>
          </cell>
          <cell r="U416">
            <v>0</v>
          </cell>
          <cell r="V416">
            <v>80</v>
          </cell>
          <cell r="W416">
            <v>10</v>
          </cell>
          <cell r="AC416">
            <v>0</v>
          </cell>
          <cell r="AD416">
            <v>80</v>
          </cell>
        </row>
        <row r="417">
          <cell r="T417">
            <v>83</v>
          </cell>
          <cell r="U417">
            <v>0</v>
          </cell>
          <cell r="V417">
            <v>83</v>
          </cell>
          <cell r="W417">
            <v>10</v>
          </cell>
          <cell r="X417">
            <v>100</v>
          </cell>
          <cell r="Y417">
            <v>100</v>
          </cell>
          <cell r="AA417">
            <v>100</v>
          </cell>
          <cell r="AB417">
            <v>100</v>
          </cell>
          <cell r="AC417">
            <v>0</v>
          </cell>
          <cell r="AD417">
            <v>83</v>
          </cell>
        </row>
        <row r="418">
          <cell r="X418">
            <v>120</v>
          </cell>
          <cell r="Y418">
            <v>120</v>
          </cell>
          <cell r="AA418">
            <v>120</v>
          </cell>
          <cell r="AB418">
            <v>120</v>
          </cell>
        </row>
        <row r="419">
          <cell r="T419">
            <v>63</v>
          </cell>
          <cell r="U419">
            <v>100</v>
          </cell>
          <cell r="V419">
            <v>63</v>
          </cell>
          <cell r="W419">
            <v>10</v>
          </cell>
          <cell r="AC419">
            <v>263</v>
          </cell>
          <cell r="AD419">
            <v>63</v>
          </cell>
        </row>
        <row r="420">
          <cell r="T420">
            <v>79</v>
          </cell>
          <cell r="U420">
            <v>365</v>
          </cell>
          <cell r="V420">
            <v>365</v>
          </cell>
          <cell r="W420">
            <v>10</v>
          </cell>
          <cell r="AC420">
            <v>513</v>
          </cell>
          <cell r="AD420">
            <v>313</v>
          </cell>
        </row>
        <row r="421">
          <cell r="T421">
            <v>75</v>
          </cell>
          <cell r="U421">
            <v>424</v>
          </cell>
          <cell r="V421">
            <v>98</v>
          </cell>
          <cell r="W421">
            <v>441</v>
          </cell>
          <cell r="X421">
            <v>200</v>
          </cell>
          <cell r="Y421">
            <v>200</v>
          </cell>
          <cell r="AA421">
            <v>200</v>
          </cell>
          <cell r="AB421">
            <v>200</v>
          </cell>
          <cell r="AC421">
            <v>473</v>
          </cell>
          <cell r="AD421">
            <v>310</v>
          </cell>
        </row>
        <row r="422">
          <cell r="T422">
            <v>75</v>
          </cell>
          <cell r="U422">
            <v>350</v>
          </cell>
          <cell r="V422">
            <v>450</v>
          </cell>
          <cell r="W422">
            <v>400</v>
          </cell>
          <cell r="X422">
            <v>500</v>
          </cell>
          <cell r="Y422">
            <v>500</v>
          </cell>
          <cell r="AA422">
            <v>500</v>
          </cell>
          <cell r="AB422">
            <v>900</v>
          </cell>
          <cell r="AC422">
            <v>979</v>
          </cell>
          <cell r="AD422">
            <v>1090</v>
          </cell>
        </row>
        <row r="423">
          <cell r="U423">
            <v>700</v>
          </cell>
          <cell r="V423">
            <v>800</v>
          </cell>
          <cell r="W423">
            <v>600</v>
          </cell>
          <cell r="X423">
            <v>183</v>
          </cell>
          <cell r="Y423">
            <v>183</v>
          </cell>
          <cell r="AA423">
            <v>183</v>
          </cell>
          <cell r="AB423">
            <v>183</v>
          </cell>
          <cell r="AC423">
            <v>0</v>
          </cell>
          <cell r="AD423">
            <v>0</v>
          </cell>
        </row>
        <row r="424">
          <cell r="U424">
            <v>265</v>
          </cell>
          <cell r="V424">
            <v>273</v>
          </cell>
          <cell r="W424">
            <v>281</v>
          </cell>
          <cell r="X424">
            <v>290</v>
          </cell>
          <cell r="Y424">
            <v>290</v>
          </cell>
          <cell r="AA424">
            <v>290</v>
          </cell>
          <cell r="AB424">
            <v>290</v>
          </cell>
          <cell r="AC424">
            <v>299</v>
          </cell>
          <cell r="AD424">
            <v>307</v>
          </cell>
        </row>
        <row r="425">
          <cell r="T425">
            <v>115</v>
          </cell>
          <cell r="U425">
            <v>115</v>
          </cell>
          <cell r="V425">
            <v>115</v>
          </cell>
          <cell r="W425">
            <v>115</v>
          </cell>
          <cell r="X425">
            <v>115</v>
          </cell>
          <cell r="Y425">
            <v>115</v>
          </cell>
          <cell r="AA425">
            <v>115</v>
          </cell>
          <cell r="AB425">
            <v>115</v>
          </cell>
          <cell r="AC425">
            <v>115</v>
          </cell>
          <cell r="AD425">
            <v>115</v>
          </cell>
        </row>
        <row r="426">
          <cell r="T426">
            <v>4726</v>
          </cell>
          <cell r="U426">
            <v>4945</v>
          </cell>
          <cell r="V426">
            <v>8326</v>
          </cell>
          <cell r="W426">
            <v>3830</v>
          </cell>
          <cell r="X426">
            <v>4807</v>
          </cell>
          <cell r="Y426">
            <v>4807</v>
          </cell>
          <cell r="AA426">
            <v>4807</v>
          </cell>
          <cell r="AB426">
            <v>4807</v>
          </cell>
          <cell r="AC426">
            <v>2600</v>
          </cell>
          <cell r="AD426">
            <v>2600</v>
          </cell>
        </row>
        <row r="427">
          <cell r="T427">
            <v>19411</v>
          </cell>
          <cell r="U427">
            <v>19592</v>
          </cell>
          <cell r="V427">
            <v>6403</v>
          </cell>
          <cell r="W427">
            <v>7425</v>
          </cell>
          <cell r="X427">
            <v>5600</v>
          </cell>
          <cell r="Y427">
            <v>5600</v>
          </cell>
          <cell r="AA427">
            <v>5600</v>
          </cell>
          <cell r="AB427">
            <v>5600</v>
          </cell>
        </row>
        <row r="428">
          <cell r="U428">
            <v>0</v>
          </cell>
        </row>
        <row r="429">
          <cell r="T429">
            <v>250</v>
          </cell>
          <cell r="U429">
            <v>164</v>
          </cell>
          <cell r="V429">
            <v>1379</v>
          </cell>
          <cell r="W429">
            <v>0</v>
          </cell>
          <cell r="X429">
            <v>1336</v>
          </cell>
          <cell r="Y429">
            <v>1336</v>
          </cell>
          <cell r="AA429">
            <v>1336</v>
          </cell>
          <cell r="AB429">
            <v>1336</v>
          </cell>
        </row>
        <row r="430">
          <cell r="U430">
            <v>0</v>
          </cell>
          <cell r="V430">
            <v>2691</v>
          </cell>
          <cell r="W430">
            <v>0</v>
          </cell>
          <cell r="X430">
            <v>5256</v>
          </cell>
          <cell r="Y430">
            <v>5256</v>
          </cell>
          <cell r="AA430">
            <v>5256</v>
          </cell>
          <cell r="AB430">
            <v>5256</v>
          </cell>
        </row>
        <row r="431">
          <cell r="U431">
            <v>0</v>
          </cell>
        </row>
        <row r="432">
          <cell r="T432">
            <v>1895</v>
          </cell>
          <cell r="U432">
            <v>1714</v>
          </cell>
          <cell r="V432">
            <v>4594</v>
          </cell>
          <cell r="W432">
            <v>1324</v>
          </cell>
          <cell r="X432">
            <v>2430</v>
          </cell>
          <cell r="Y432">
            <v>2430</v>
          </cell>
          <cell r="AA432">
            <v>2430</v>
          </cell>
          <cell r="AB432">
            <v>2430</v>
          </cell>
          <cell r="AC432">
            <v>2500</v>
          </cell>
          <cell r="AD432">
            <v>2500</v>
          </cell>
        </row>
        <row r="433">
          <cell r="T433">
            <v>858</v>
          </cell>
          <cell r="U433">
            <v>863</v>
          </cell>
          <cell r="V433">
            <v>1443</v>
          </cell>
          <cell r="W433">
            <v>15685</v>
          </cell>
          <cell r="X433">
            <v>4204</v>
          </cell>
          <cell r="Y433">
            <v>4204</v>
          </cell>
          <cell r="AA433">
            <v>4204</v>
          </cell>
          <cell r="AB433">
            <v>4204</v>
          </cell>
          <cell r="AC433">
            <v>2000</v>
          </cell>
          <cell r="AD433">
            <v>2000</v>
          </cell>
        </row>
        <row r="434">
          <cell r="T434">
            <v>7650</v>
          </cell>
          <cell r="U434">
            <v>5000</v>
          </cell>
          <cell r="V434">
            <v>1450</v>
          </cell>
          <cell r="W434">
            <v>0</v>
          </cell>
          <cell r="X434">
            <v>1451</v>
          </cell>
          <cell r="Y434">
            <v>1451</v>
          </cell>
          <cell r="AA434">
            <v>1451</v>
          </cell>
          <cell r="AB434">
            <v>1451</v>
          </cell>
        </row>
        <row r="435">
          <cell r="U435">
            <v>0</v>
          </cell>
          <cell r="V435">
            <v>8667</v>
          </cell>
          <cell r="W435">
            <v>0</v>
          </cell>
          <cell r="X435">
            <v>586</v>
          </cell>
          <cell r="Y435">
            <v>586</v>
          </cell>
          <cell r="AA435">
            <v>586</v>
          </cell>
          <cell r="AB435">
            <v>586</v>
          </cell>
          <cell r="AC435">
            <v>4400</v>
          </cell>
          <cell r="AD435">
            <v>4400</v>
          </cell>
        </row>
        <row r="436">
          <cell r="T436">
            <v>1200</v>
          </cell>
          <cell r="U436">
            <v>1558</v>
          </cell>
          <cell r="V436">
            <v>547</v>
          </cell>
          <cell r="AC436">
            <v>1000</v>
          </cell>
          <cell r="AD436">
            <v>1000</v>
          </cell>
        </row>
        <row r="437">
          <cell r="U437">
            <v>164</v>
          </cell>
          <cell r="X437">
            <v>94</v>
          </cell>
          <cell r="Y437">
            <v>94</v>
          </cell>
          <cell r="AA437">
            <v>94</v>
          </cell>
          <cell r="AB437">
            <v>94</v>
          </cell>
        </row>
        <row r="438">
          <cell r="T438">
            <v>10</v>
          </cell>
          <cell r="U438">
            <v>0</v>
          </cell>
          <cell r="X438">
            <v>2500</v>
          </cell>
          <cell r="Y438">
            <v>2500</v>
          </cell>
          <cell r="AA438">
            <v>2500</v>
          </cell>
          <cell r="AB438">
            <v>2500</v>
          </cell>
          <cell r="AC438">
            <v>10000</v>
          </cell>
          <cell r="AD438">
            <v>10000</v>
          </cell>
        </row>
        <row r="439">
          <cell r="U439">
            <v>0</v>
          </cell>
          <cell r="V439">
            <v>0</v>
          </cell>
          <cell r="W439">
            <v>207356</v>
          </cell>
          <cell r="X439">
            <v>7750</v>
          </cell>
          <cell r="Y439">
            <v>7750</v>
          </cell>
          <cell r="AA439">
            <v>7750</v>
          </cell>
          <cell r="AB439">
            <v>7750</v>
          </cell>
          <cell r="AC439">
            <v>7750</v>
          </cell>
          <cell r="AD439">
            <v>7750</v>
          </cell>
        </row>
        <row r="440">
          <cell r="T440">
            <v>2000</v>
          </cell>
          <cell r="U440">
            <v>2000</v>
          </cell>
          <cell r="V440">
            <v>2000</v>
          </cell>
          <cell r="W440">
            <v>2000</v>
          </cell>
          <cell r="X440">
            <v>2000</v>
          </cell>
          <cell r="Y440">
            <v>2000</v>
          </cell>
          <cell r="AA440">
            <v>2000</v>
          </cell>
          <cell r="AB440">
            <v>2000</v>
          </cell>
          <cell r="AC440">
            <v>2000</v>
          </cell>
          <cell r="AD440">
            <v>2000</v>
          </cell>
        </row>
        <row r="441">
          <cell r="T441">
            <v>1492</v>
          </cell>
          <cell r="U441">
            <v>1822</v>
          </cell>
          <cell r="V441">
            <v>2992</v>
          </cell>
          <cell r="W441">
            <v>1492</v>
          </cell>
          <cell r="X441">
            <v>1492</v>
          </cell>
          <cell r="Y441">
            <v>1492</v>
          </cell>
          <cell r="AA441">
            <v>1492</v>
          </cell>
          <cell r="AB441">
            <v>1492</v>
          </cell>
          <cell r="AC441">
            <v>1567</v>
          </cell>
          <cell r="AD441">
            <v>1492</v>
          </cell>
        </row>
        <row r="442">
          <cell r="T442">
            <v>773</v>
          </cell>
          <cell r="U442">
            <v>773</v>
          </cell>
          <cell r="V442">
            <v>773</v>
          </cell>
          <cell r="W442">
            <v>773</v>
          </cell>
          <cell r="X442">
            <v>773</v>
          </cell>
          <cell r="Y442">
            <v>773</v>
          </cell>
          <cell r="AA442">
            <v>773</v>
          </cell>
          <cell r="AB442">
            <v>773</v>
          </cell>
          <cell r="AC442">
            <v>773</v>
          </cell>
          <cell r="AD442">
            <v>773</v>
          </cell>
        </row>
        <row r="443">
          <cell r="T443">
            <v>806</v>
          </cell>
          <cell r="U443">
            <v>806</v>
          </cell>
          <cell r="V443">
            <v>806</v>
          </cell>
          <cell r="W443">
            <v>806</v>
          </cell>
          <cell r="X443">
            <v>806</v>
          </cell>
          <cell r="Y443">
            <v>806</v>
          </cell>
          <cell r="AA443">
            <v>806</v>
          </cell>
          <cell r="AB443">
            <v>806</v>
          </cell>
          <cell r="AC443">
            <v>806</v>
          </cell>
          <cell r="AD443">
            <v>806</v>
          </cell>
        </row>
        <row r="444">
          <cell r="T444">
            <v>172</v>
          </cell>
          <cell r="U444">
            <v>189</v>
          </cell>
          <cell r="V444">
            <v>176</v>
          </cell>
          <cell r="W444">
            <v>189</v>
          </cell>
          <cell r="X444">
            <v>189</v>
          </cell>
          <cell r="Y444">
            <v>189</v>
          </cell>
          <cell r="AA444">
            <v>189</v>
          </cell>
          <cell r="AB444">
            <v>189</v>
          </cell>
          <cell r="AC444">
            <v>203</v>
          </cell>
          <cell r="AD444">
            <v>189</v>
          </cell>
        </row>
        <row r="445">
          <cell r="T445">
            <v>337</v>
          </cell>
          <cell r="U445">
            <v>277</v>
          </cell>
          <cell r="V445">
            <v>277</v>
          </cell>
          <cell r="W445">
            <v>277</v>
          </cell>
          <cell r="X445">
            <v>277</v>
          </cell>
          <cell r="Y445">
            <v>277</v>
          </cell>
          <cell r="AA445">
            <v>277</v>
          </cell>
          <cell r="AB445">
            <v>277</v>
          </cell>
          <cell r="AC445">
            <v>377</v>
          </cell>
          <cell r="AD445">
            <v>277</v>
          </cell>
        </row>
        <row r="446">
          <cell r="T446">
            <v>164</v>
          </cell>
          <cell r="U446">
            <v>184</v>
          </cell>
          <cell r="V446">
            <v>184</v>
          </cell>
          <cell r="W446">
            <v>184</v>
          </cell>
          <cell r="X446">
            <v>184</v>
          </cell>
          <cell r="Y446">
            <v>184</v>
          </cell>
          <cell r="AA446">
            <v>184</v>
          </cell>
          <cell r="AB446">
            <v>184</v>
          </cell>
          <cell r="AC446">
            <v>184</v>
          </cell>
          <cell r="AD446">
            <v>184</v>
          </cell>
        </row>
        <row r="447">
          <cell r="T447">
            <v>91</v>
          </cell>
          <cell r="U447">
            <v>91</v>
          </cell>
          <cell r="V447">
            <v>91</v>
          </cell>
          <cell r="W447">
            <v>91</v>
          </cell>
          <cell r="X447">
            <v>91</v>
          </cell>
          <cell r="Y447">
            <v>91</v>
          </cell>
          <cell r="AA447">
            <v>91</v>
          </cell>
          <cell r="AB447">
            <v>91</v>
          </cell>
          <cell r="AC447">
            <v>91</v>
          </cell>
          <cell r="AD447">
            <v>91</v>
          </cell>
        </row>
        <row r="448">
          <cell r="T448">
            <v>4</v>
          </cell>
          <cell r="U448">
            <v>4</v>
          </cell>
          <cell r="V448">
            <v>4</v>
          </cell>
          <cell r="W448">
            <v>4</v>
          </cell>
          <cell r="X448">
            <v>4</v>
          </cell>
          <cell r="Y448">
            <v>4</v>
          </cell>
          <cell r="AA448">
            <v>4</v>
          </cell>
          <cell r="AB448">
            <v>4</v>
          </cell>
          <cell r="AC448">
            <v>4</v>
          </cell>
          <cell r="AD448">
            <v>4</v>
          </cell>
        </row>
        <row r="449">
          <cell r="T449">
            <v>4</v>
          </cell>
          <cell r="U449">
            <v>4</v>
          </cell>
          <cell r="V449">
            <v>4</v>
          </cell>
          <cell r="W449">
            <v>4</v>
          </cell>
          <cell r="X449">
            <v>4</v>
          </cell>
          <cell r="Y449">
            <v>4</v>
          </cell>
          <cell r="AA449">
            <v>4</v>
          </cell>
          <cell r="AB449">
            <v>4</v>
          </cell>
          <cell r="AC449">
            <v>4</v>
          </cell>
          <cell r="AD449">
            <v>4</v>
          </cell>
        </row>
        <row r="450">
          <cell r="T450">
            <v>5</v>
          </cell>
          <cell r="U450">
            <v>5</v>
          </cell>
          <cell r="V450">
            <v>5</v>
          </cell>
          <cell r="W450">
            <v>5</v>
          </cell>
          <cell r="X450">
            <v>5</v>
          </cell>
          <cell r="Y450">
            <v>5</v>
          </cell>
          <cell r="AA450">
            <v>5</v>
          </cell>
          <cell r="AB450">
            <v>5</v>
          </cell>
          <cell r="AC450">
            <v>5</v>
          </cell>
          <cell r="AD450">
            <v>5</v>
          </cell>
        </row>
        <row r="451">
          <cell r="T451">
            <v>10</v>
          </cell>
          <cell r="U451">
            <v>10</v>
          </cell>
          <cell r="V451">
            <v>10</v>
          </cell>
          <cell r="W451">
            <v>10</v>
          </cell>
          <cell r="X451">
            <v>10</v>
          </cell>
          <cell r="Y451">
            <v>10</v>
          </cell>
          <cell r="AA451">
            <v>10</v>
          </cell>
          <cell r="AB451">
            <v>10</v>
          </cell>
          <cell r="AC451">
            <v>10</v>
          </cell>
          <cell r="AD451">
            <v>10</v>
          </cell>
        </row>
        <row r="452">
          <cell r="T452">
            <v>14</v>
          </cell>
          <cell r="U452">
            <v>14</v>
          </cell>
          <cell r="V452">
            <v>14</v>
          </cell>
          <cell r="W452">
            <v>14</v>
          </cell>
          <cell r="X452">
            <v>14</v>
          </cell>
          <cell r="Y452">
            <v>14</v>
          </cell>
          <cell r="AA452">
            <v>14</v>
          </cell>
          <cell r="AB452">
            <v>14</v>
          </cell>
          <cell r="AC452">
            <v>14</v>
          </cell>
          <cell r="AD452">
            <v>14</v>
          </cell>
        </row>
        <row r="453">
          <cell r="T453">
            <v>0</v>
          </cell>
          <cell r="U453">
            <v>40</v>
          </cell>
          <cell r="V453">
            <v>40</v>
          </cell>
          <cell r="W453">
            <v>40</v>
          </cell>
          <cell r="X453">
            <v>40</v>
          </cell>
          <cell r="Y453">
            <v>40</v>
          </cell>
          <cell r="AA453">
            <v>40</v>
          </cell>
          <cell r="AB453">
            <v>40</v>
          </cell>
          <cell r="AC453">
            <v>40</v>
          </cell>
          <cell r="AD453">
            <v>40</v>
          </cell>
        </row>
        <row r="454">
          <cell r="T454">
            <v>457</v>
          </cell>
          <cell r="U454">
            <v>330</v>
          </cell>
          <cell r="V454">
            <v>330</v>
          </cell>
          <cell r="W454">
            <v>330</v>
          </cell>
          <cell r="X454">
            <v>330</v>
          </cell>
          <cell r="Y454">
            <v>330</v>
          </cell>
          <cell r="AA454">
            <v>330</v>
          </cell>
          <cell r="AB454">
            <v>330</v>
          </cell>
          <cell r="AC454">
            <v>330</v>
          </cell>
          <cell r="AD454">
            <v>330</v>
          </cell>
        </row>
        <row r="455">
          <cell r="T455">
            <v>768</v>
          </cell>
          <cell r="U455">
            <v>768</v>
          </cell>
          <cell r="V455">
            <v>768</v>
          </cell>
          <cell r="W455">
            <v>768</v>
          </cell>
          <cell r="X455">
            <v>768</v>
          </cell>
          <cell r="Y455">
            <v>768</v>
          </cell>
          <cell r="AA455">
            <v>768</v>
          </cell>
          <cell r="AB455">
            <v>768</v>
          </cell>
          <cell r="AC455">
            <v>768</v>
          </cell>
          <cell r="AD455">
            <v>768</v>
          </cell>
        </row>
        <row r="456">
          <cell r="T456">
            <v>322</v>
          </cell>
          <cell r="U456">
            <v>322</v>
          </cell>
          <cell r="V456">
            <v>322</v>
          </cell>
          <cell r="W456">
            <v>150</v>
          </cell>
          <cell r="X456">
            <v>150</v>
          </cell>
          <cell r="Y456">
            <v>150</v>
          </cell>
          <cell r="AA456">
            <v>150</v>
          </cell>
          <cell r="AB456">
            <v>150</v>
          </cell>
          <cell r="AC456">
            <v>150</v>
          </cell>
          <cell r="AD456">
            <v>150</v>
          </cell>
        </row>
        <row r="457">
          <cell r="T457">
            <v>2508</v>
          </cell>
          <cell r="U457">
            <v>2508</v>
          </cell>
          <cell r="V457">
            <v>2508</v>
          </cell>
          <cell r="W457">
            <v>2508</v>
          </cell>
          <cell r="X457">
            <v>2508</v>
          </cell>
          <cell r="Y457">
            <v>2508</v>
          </cell>
          <cell r="AA457">
            <v>2508</v>
          </cell>
          <cell r="AB457">
            <v>2508</v>
          </cell>
          <cell r="AC457">
            <v>2508</v>
          </cell>
          <cell r="AD457">
            <v>2508</v>
          </cell>
        </row>
        <row r="458">
          <cell r="T458">
            <v>1000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</row>
        <row r="460">
          <cell r="W460">
            <v>370.25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  "/>
      <sheetName val="S (Plant ALLOC FY-1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P1)"/>
      <sheetName val="B (P1)"/>
      <sheetName val="C (P1)"/>
      <sheetName val="D (P1)"/>
      <sheetName val="E (P1)"/>
      <sheetName val="F (P1)"/>
      <sheetName val="G (P1)"/>
      <sheetName val="H (P1)"/>
      <sheetName val="I (P1)"/>
      <sheetName val="J (P1)"/>
      <sheetName val="K (P1)"/>
      <sheetName val="L (P1)"/>
      <sheetName val="M (P1)"/>
      <sheetName val="N (P1)"/>
      <sheetName val="O (P1)"/>
      <sheetName val="P (P1)"/>
      <sheetName val="Q (P1)"/>
      <sheetName val="R (P1)"/>
      <sheetName val="S (P1)"/>
      <sheetName val="T (P1)"/>
      <sheetName val="U (P1)"/>
      <sheetName val="V (P1)"/>
      <sheetName val="W (P1)"/>
      <sheetName val="X (P1)"/>
      <sheetName val="Y (P1)"/>
      <sheetName val="Period 1 Merge (CAS)"/>
      <sheetName val="Period 1 Merge (Final)"/>
      <sheetName val="  "/>
      <sheetName val="A (P2)"/>
      <sheetName val="B (P2)"/>
      <sheetName val="C (P2)"/>
      <sheetName val="D (P2)"/>
      <sheetName val="E (P2)"/>
      <sheetName val="F (P2)"/>
      <sheetName val="G (P2)"/>
      <sheetName val="H (P2)"/>
      <sheetName val="I (P2)"/>
      <sheetName val="J (P2)"/>
      <sheetName val="K (P2)"/>
      <sheetName val="L (P2)"/>
      <sheetName val="M (P2)"/>
      <sheetName val="N (P2)"/>
      <sheetName val="O (P2)"/>
      <sheetName val="P (P2)"/>
      <sheetName val="Q (P2)"/>
      <sheetName val="R (P2)"/>
      <sheetName val="S (P2)"/>
      <sheetName val="T (P2)"/>
      <sheetName val="U (P2)"/>
      <sheetName val="V (P2)"/>
      <sheetName val="W (P2)"/>
      <sheetName val="X (P2)"/>
      <sheetName val="Y (P2)"/>
      <sheetName val="P2 FACTORS"/>
      <sheetName val="Direct Assign"/>
      <sheetName val="CAS Summary Tables"/>
      <sheetName val="   "/>
      <sheetName val="A (P3)"/>
      <sheetName val="B (P3)"/>
      <sheetName val="C (P3)"/>
      <sheetName val="D (P3)"/>
      <sheetName val="E (P3)"/>
      <sheetName val="F (P3)"/>
      <sheetName val="G (P3)"/>
      <sheetName val="H (P3)"/>
      <sheetName val="I (P3)"/>
      <sheetName val="J (P3)"/>
      <sheetName val="K (P3)"/>
      <sheetName val="L (P3)"/>
      <sheetName val="M (P3)"/>
      <sheetName val="N (P3)"/>
      <sheetName val="O (P3)"/>
      <sheetName val="P (P3)_O&amp;M"/>
      <sheetName val="Q (P3)"/>
      <sheetName val="R (P3)"/>
      <sheetName val="S (P3)"/>
      <sheetName val="T (P3)"/>
      <sheetName val="U (P3)"/>
      <sheetName val="V (P3)"/>
      <sheetName val="W (P3)"/>
      <sheetName val="X (P3)"/>
      <sheetName val="Y (P3)"/>
      <sheetName val="    "/>
      <sheetName val="S (FINAL)_O&amp;M FY21"/>
      <sheetName val="V (FINAL)"/>
      <sheetName val="W (FINAL)"/>
      <sheetName val="X (FINAL)"/>
      <sheetName val="     "/>
      <sheetName val="R Percentages"/>
      <sheetName val="WS Suballoc"/>
      <sheetName val="P Suballoc"/>
    </sheetNames>
    <sheetDataSet>
      <sheetData sheetId="0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</sheetNames>
    <sheetDataSet>
      <sheetData sheetId="0" refreshError="1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1145">
          <cell r="B1145" t="str">
            <v>ALL</v>
          </cell>
        </row>
        <row r="1146">
          <cell r="B1146" t="str">
            <v>Auburn-Folsom South Unit - Auburn Subunit</v>
          </cell>
        </row>
        <row r="1147">
          <cell r="B1147" t="str">
            <v>American River Division - Folsom South Subunit, Foresthill Divide Subunit, and Unit Total</v>
          </cell>
        </row>
        <row r="1148">
          <cell r="B1148" t="str">
            <v>American River Division - Folsom Unit</v>
          </cell>
        </row>
        <row r="1149">
          <cell r="B1149" t="str">
            <v>American River Division - Sly Park Unit, and Division Total</v>
          </cell>
        </row>
        <row r="1150">
          <cell r="B1150" t="str">
            <v>Delta Division - Contra Costa Canal, Delta-Mendota Canal, and Delta Cross Channel</v>
          </cell>
        </row>
        <row r="1151">
          <cell r="B1151" t="str">
            <v>Delta Division - Mendota Pool, Tracy Pumping Plant, and In-Delta Facilties</v>
          </cell>
        </row>
        <row r="1152">
          <cell r="B1152" t="str">
            <v>East Side Division - New Melones Unit</v>
          </cell>
        </row>
        <row r="1153">
          <cell r="B1153" t="str">
            <v>Friant Division - Existing Facilities</v>
          </cell>
        </row>
        <row r="1154">
          <cell r="B1154" t="str">
            <v>Friant Division - Future Facilities</v>
          </cell>
        </row>
        <row r="1155">
          <cell r="B1155" t="str">
            <v>Project General Division</v>
          </cell>
        </row>
        <row r="1156">
          <cell r="B1156" t="str">
            <v>Sacramento River Division - Corning Canal Service Area</v>
          </cell>
        </row>
        <row r="1157">
          <cell r="B1157" t="str">
            <v>Sacramento River Division - Red Bluff Diversion Dam, Perm Oper Facilities</v>
          </cell>
        </row>
        <row r="1158">
          <cell r="B1158" t="str">
            <v>Sacramento River Division - Tehama-Colusa Canal Service Area - Part 1 of 2</v>
          </cell>
        </row>
        <row r="1159">
          <cell r="B1159" t="str">
            <v>Sacramento River Division - Tehama-Colusa Canal Service Area - Part 2 of 2</v>
          </cell>
        </row>
        <row r="1160">
          <cell r="B1160" t="str">
            <v>San Felipe Division</v>
          </cell>
        </row>
        <row r="1161">
          <cell r="B1161" t="str">
            <v>Shasta Division - Part 1 of 2</v>
          </cell>
        </row>
        <row r="1162">
          <cell r="B1162" t="str">
            <v>Shasta Division - Part 2 of 2</v>
          </cell>
        </row>
        <row r="1163">
          <cell r="B1163" t="str">
            <v>Trinity River Division - Clear Creek and Cow Creek Units</v>
          </cell>
        </row>
        <row r="1164">
          <cell r="B1164" t="str">
            <v>Trinity River Division - Trinity Unit</v>
          </cell>
        </row>
        <row r="1165">
          <cell r="B1165" t="str">
            <v>Trinity River Division - Trinity River Restoration Program</v>
          </cell>
        </row>
        <row r="1166">
          <cell r="B1166" t="str">
            <v>West San Joaquin Division - San Luis Unit - State-Federal</v>
          </cell>
        </row>
        <row r="1167">
          <cell r="B1167" t="str">
            <v>West San Joaquin Division - San Luis Unit - Federal Facilities</v>
          </cell>
        </row>
        <row r="1168">
          <cell r="B1168" t="str">
            <v>Restoration</v>
          </cell>
        </row>
        <row r="1169">
          <cell r="B1169" t="str">
            <v>Repayment of Obligation Assumed</v>
          </cell>
        </row>
        <row r="1170">
          <cell r="B1170" t="str">
            <v>CWIP - IDC and Total - Bureau of Reclamation</v>
          </cell>
        </row>
        <row r="1171">
          <cell r="B1171" t="str">
            <v>Central Valley Power System - Central Valley Basin</v>
          </cell>
        </row>
        <row r="1172">
          <cell r="B1172" t="str">
            <v>Central Valley Power System - San Felipe Division</v>
          </cell>
        </row>
        <row r="1173">
          <cell r="B1173" t="str">
            <v>Pacific NW-SW Intertie and Total - Western Area Power Admin</v>
          </cell>
        </row>
        <row r="1174">
          <cell r="B1174" t="str">
            <v>Footnotes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0FCCFA-A03A-484F-A178-1BF944E179A8}" name="Table2" displayName="Table2" ref="A7:G17" totalsRowShown="0" headerRowDxfId="14" dataDxfId="13">
  <autoFilter ref="A7:G17" xr:uid="{490FCCFA-A03A-484F-A178-1BF944E179A8}"/>
  <tableColumns count="7">
    <tableColumn id="1" xr3:uid="{2E54180F-2CB6-4A67-B338-FA3841895144}" name="Service Area"/>
    <tableColumn id="2" xr3:uid="{A40970C3-2788-4C4F-BB05-B01EABBF99EC}" name="Projected FY 2023 Deliveries '&lt;Sch A-12&gt;"/>
    <tableColumn id="3" xr3:uid="{DEABB9E2-103F-4CE2-AEB0-52946224F06E}" name="Ratios" dataDxfId="12"/>
    <tableColumn id="4" xr3:uid="{9C8A0A8C-6707-4202-BF53-D68F48E0B0D7}" name="Direct Pumping Allocation (Sch A-11)   - William R. Gianelli Pump-Generator Plant PUE" dataDxfId="11"/>
    <tableColumn id="5" xr3:uid="{8F5C546A-86D4-4CC0-B7DE-999C8FC73B82}" name="Pacheco PP" dataDxfId="10"/>
    <tableColumn id="6" xr3:uid="{0F90B845-CC59-461E-BA55-819036C39F76}" name="Coyote PP" dataDxfId="9"/>
    <tableColumn id="7" xr3:uid="{9B137DE6-76E6-4463-8990-19A868F8928A}" name="Grand Total" dataDxfId="8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B6625C-F58D-4C40-957A-54CEF4DE963D}" name="Table3" displayName="Table3" ref="A18:D32" totalsRowShown="0" headerRowDxfId="7">
  <autoFilter ref="A18:D32" xr:uid="{17B6625C-F58D-4C40-957A-54CEF4DE963D}"/>
  <tableColumns count="4">
    <tableColumn id="1" xr3:uid="{C42F390D-F9C5-483B-823E-E8EF9A08FF07}" name="Information"/>
    <tableColumn id="2" xr3:uid="{B75DA9F6-C88F-4E52-965F-8300603ADB51}" name="San Felipe Unit Storage"/>
    <tableColumn id="3" xr3:uid="{A01548DF-8F82-4955-BADA-F289989CEC43}" name="All Other Contractors Storage"/>
    <tableColumn id="4" xr3:uid="{905313E8-5675-4838-B4EA-01CA7FE04D47}" name="Total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029663-CCC3-422A-B864-ED73348FB029}" name="Table1" displayName="Table1" ref="A7:D108" totalsRowShown="0" headerRowDxfId="6" dataDxfId="0" headerRowBorderDxfId="5">
  <autoFilter ref="A7:D108" xr:uid="{0C029663-CCC3-422A-B864-ED73348FB029}"/>
  <tableColumns count="4">
    <tableColumn id="1" xr3:uid="{729821C3-98E7-4954-8BCF-26C6F5DED883}" name="Facility/Contractor (A)_x000a_Ref" dataDxfId="4"/>
    <tableColumn id="2" xr3:uid="{F8788646-AE9E-4031-8BB0-8E8712DC4C8C}" name="Estimated O&amp;M &amp;_x000a_Corps Expense (B)" dataDxfId="3"/>
    <tableColumn id="3" xr3:uid="{E6077B45-7358-4B3A-B3DA-B22EF6417E53}" name="Estimated Project_x000a_Use Energy Cost (C)_x000a_&lt;A-11&gt;" dataDxfId="2"/>
    <tableColumn id="4" xr3:uid="{0FE43378-97BB-48E7-B929-951F0DBEEF49}" name="Total Estimated_x000a_Costs (D)_x000a_(B+C)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EAD7-2495-4917-A857-E4FD38695621}">
  <sheetPr codeName="Sheet7">
    <pageSetUpPr fitToPage="1"/>
  </sheetPr>
  <dimension ref="A1:U46"/>
  <sheetViews>
    <sheetView view="pageBreakPreview" topLeftCell="A16" zoomScale="40" zoomScaleNormal="85" zoomScaleSheetLayoutView="40" workbookViewId="0">
      <selection activeCell="F4" sqref="F4"/>
    </sheetView>
  </sheetViews>
  <sheetFormatPr defaultColWidth="8.84375" defaultRowHeight="15.5"/>
  <cols>
    <col min="1" max="1" width="31" style="63" customWidth="1"/>
    <col min="2" max="2" width="36.69140625" style="63" customWidth="1"/>
    <col min="3" max="3" width="27.61328125" style="54" customWidth="1"/>
    <col min="4" max="4" width="55" style="63" customWidth="1"/>
    <col min="5" max="5" width="20.921875" style="63" customWidth="1"/>
    <col min="6" max="6" width="19.07421875" style="63" customWidth="1"/>
    <col min="7" max="7" width="17.15234375" style="63" customWidth="1"/>
    <col min="8" max="8" width="4" style="54" customWidth="1"/>
    <col min="9" max="9" width="3.15234375" style="54" customWidth="1"/>
    <col min="10" max="11" width="8.84375" style="54"/>
    <col min="12" max="12" width="3.921875" style="54" customWidth="1"/>
    <col min="13" max="13" width="3.07421875" style="54" customWidth="1"/>
    <col min="14" max="16384" width="8.84375" style="54"/>
  </cols>
  <sheetData>
    <row r="1" spans="1:21" s="42" customFormat="1" ht="17.5">
      <c r="A1" s="57" t="s">
        <v>113</v>
      </c>
      <c r="B1" s="57"/>
      <c r="D1" s="57"/>
      <c r="E1" s="57"/>
      <c r="F1" s="57"/>
      <c r="G1" s="57"/>
    </row>
    <row r="2" spans="1:21" s="42" customFormat="1" ht="17.5">
      <c r="A2" s="58" t="s">
        <v>114</v>
      </c>
      <c r="B2" s="57"/>
      <c r="D2" s="57"/>
      <c r="E2" s="57"/>
      <c r="F2" s="57"/>
      <c r="G2" s="57"/>
    </row>
    <row r="3" spans="1:21" s="56" customFormat="1" ht="35">
      <c r="A3" s="59" t="s">
        <v>115</v>
      </c>
      <c r="B3" s="59"/>
      <c r="D3" s="59"/>
      <c r="E3" s="59"/>
      <c r="F3" s="59"/>
      <c r="G3" s="59"/>
    </row>
    <row r="4" spans="1:21" s="56" customFormat="1" ht="52.5">
      <c r="A4" s="59" t="s">
        <v>116</v>
      </c>
      <c r="B4" s="59"/>
      <c r="D4" s="59"/>
      <c r="E4" s="59"/>
      <c r="F4" s="59"/>
      <c r="G4" s="59"/>
    </row>
    <row r="5" spans="1:21" s="56" customFormat="1" ht="35">
      <c r="A5" s="59" t="s">
        <v>117</v>
      </c>
      <c r="B5" s="59"/>
      <c r="D5" s="59"/>
      <c r="E5" s="59"/>
      <c r="F5" s="59"/>
      <c r="G5" s="59"/>
    </row>
    <row r="6" spans="1:21" s="56" customFormat="1" ht="17.5">
      <c r="A6" s="59" t="s">
        <v>118</v>
      </c>
      <c r="B6" s="59"/>
      <c r="D6" s="59"/>
      <c r="E6" s="59"/>
      <c r="F6" s="59"/>
      <c r="G6" s="59"/>
    </row>
    <row r="7" spans="1:21" s="43" customFormat="1" ht="31">
      <c r="A7" s="66" t="s">
        <v>128</v>
      </c>
      <c r="B7" s="67" t="s">
        <v>129</v>
      </c>
      <c r="C7" s="45" t="s">
        <v>100</v>
      </c>
      <c r="D7" s="76" t="s">
        <v>130</v>
      </c>
      <c r="E7" s="76" t="s">
        <v>58</v>
      </c>
      <c r="F7" s="76" t="s">
        <v>61</v>
      </c>
      <c r="G7" s="77" t="s">
        <v>90</v>
      </c>
      <c r="H7" s="44"/>
    </row>
    <row r="8" spans="1:21" s="1" customFormat="1" ht="17.25" customHeight="1">
      <c r="A8" s="14"/>
      <c r="B8" s="14"/>
      <c r="D8" s="78">
        <v>179673.98533068199</v>
      </c>
      <c r="E8" s="79">
        <v>2258778.5436952198</v>
      </c>
      <c r="F8" s="79">
        <v>80128.615461370297</v>
      </c>
      <c r="G8" s="14"/>
      <c r="H8" s="39"/>
    </row>
    <row r="9" spans="1:21" s="1" customFormat="1" ht="17.25" customHeight="1">
      <c r="A9" s="4" t="s">
        <v>57</v>
      </c>
      <c r="B9" s="8">
        <v>5210.1428571428569</v>
      </c>
      <c r="C9" s="46">
        <v>6.0172000000000003E-2</v>
      </c>
      <c r="D9" s="72">
        <v>10811.34</v>
      </c>
      <c r="E9" s="72">
        <v>135915.22</v>
      </c>
      <c r="F9" s="80"/>
      <c r="G9" s="72">
        <v>146726.56</v>
      </c>
      <c r="U9" s="19"/>
    </row>
    <row r="10" spans="1:21" s="1" customFormat="1" ht="17.25" customHeight="1">
      <c r="A10" s="4" t="s">
        <v>60</v>
      </c>
      <c r="B10" s="8">
        <v>81377</v>
      </c>
      <c r="C10" s="46">
        <v>0.939828</v>
      </c>
      <c r="D10" s="72">
        <v>168862.64</v>
      </c>
      <c r="E10" s="72">
        <v>2122863.3199999998</v>
      </c>
      <c r="F10" s="72">
        <v>80128.615461370297</v>
      </c>
      <c r="G10" s="72">
        <v>2371854.5754613704</v>
      </c>
      <c r="H10" s="19"/>
      <c r="U10" s="7"/>
    </row>
    <row r="11" spans="1:21" s="1" customFormat="1" ht="17.25" customHeight="1" thickBot="1">
      <c r="A11" s="14"/>
      <c r="B11" s="68">
        <v>86587.142857142855</v>
      </c>
      <c r="C11" s="47">
        <v>1</v>
      </c>
      <c r="D11" s="73">
        <v>179673.98</v>
      </c>
      <c r="E11" s="73">
        <v>2258778.54</v>
      </c>
      <c r="F11" s="73">
        <v>80128.615461370297</v>
      </c>
      <c r="G11" s="73">
        <v>2518581.1354613705</v>
      </c>
      <c r="H11" s="7"/>
      <c r="O11" s="7" t="s">
        <v>0</v>
      </c>
      <c r="U11" s="19"/>
    </row>
    <row r="12" spans="1:21" s="1" customFormat="1" ht="17.25" customHeight="1" thickTop="1">
      <c r="A12" s="4" t="s">
        <v>102</v>
      </c>
      <c r="B12" s="8">
        <v>86587.142857142855</v>
      </c>
      <c r="C12" s="46">
        <v>0.260986</v>
      </c>
      <c r="D12" s="14"/>
      <c r="E12" s="14"/>
      <c r="F12" s="81"/>
      <c r="G12" s="14"/>
      <c r="K12" s="49"/>
    </row>
    <row r="13" spans="1:21" s="1" customFormat="1" ht="17.25" customHeight="1">
      <c r="A13" s="4" t="s">
        <v>103</v>
      </c>
      <c r="B13" s="8">
        <v>245181.57142857154</v>
      </c>
      <c r="C13" s="46">
        <v>0.73901399999999995</v>
      </c>
      <c r="D13" s="14"/>
      <c r="E13" s="14"/>
      <c r="F13" s="81"/>
      <c r="G13" s="14"/>
    </row>
    <row r="14" spans="1:21" s="1" customFormat="1" ht="17.25" customHeight="1" thickBot="1">
      <c r="A14" s="4" t="s">
        <v>104</v>
      </c>
      <c r="B14" s="68">
        <v>331768.71428571438</v>
      </c>
      <c r="C14" s="47">
        <v>1</v>
      </c>
      <c r="D14" s="14"/>
      <c r="E14" s="14"/>
      <c r="F14" s="81"/>
      <c r="G14" s="4"/>
    </row>
    <row r="15" spans="1:21" s="1" customFormat="1" ht="18.5" thickTop="1" thickBot="1">
      <c r="A15" s="86" t="s">
        <v>99</v>
      </c>
      <c r="B15" s="14"/>
      <c r="D15" s="14"/>
      <c r="E15" s="14"/>
      <c r="F15" s="14"/>
      <c r="G15" s="14"/>
      <c r="R15" s="49"/>
    </row>
    <row r="16" spans="1:21" s="1" customFormat="1" ht="17.25" customHeight="1">
      <c r="A16" s="61" t="s">
        <v>112</v>
      </c>
      <c r="B16" s="14"/>
      <c r="D16" s="14"/>
      <c r="E16" s="14"/>
      <c r="F16" s="14"/>
      <c r="G16" s="14"/>
    </row>
    <row r="17" spans="1:20" s="1" customFormat="1" ht="62">
      <c r="A17" s="62" t="s">
        <v>119</v>
      </c>
      <c r="B17" s="8"/>
      <c r="D17" s="14"/>
      <c r="E17" s="14"/>
      <c r="F17" s="14"/>
      <c r="G17" s="14"/>
    </row>
    <row r="18" spans="1:20" s="1" customFormat="1" ht="32.4" customHeight="1">
      <c r="A18" s="11" t="s">
        <v>127</v>
      </c>
      <c r="B18" s="65" t="s">
        <v>123</v>
      </c>
      <c r="C18" s="65" t="s">
        <v>124</v>
      </c>
      <c r="D18" s="65" t="s">
        <v>101</v>
      </c>
      <c r="E18" s="14"/>
      <c r="F18" s="14"/>
      <c r="G18" s="60"/>
    </row>
    <row r="19" spans="1:20" s="1" customFormat="1" ht="17.25" customHeight="1">
      <c r="A19" s="16" t="s">
        <v>105</v>
      </c>
      <c r="B19" s="69">
        <v>86587.142857142855</v>
      </c>
      <c r="C19" s="50">
        <v>245181.57142857154</v>
      </c>
      <c r="D19" s="69">
        <v>331768.71428571438</v>
      </c>
      <c r="E19" s="14"/>
      <c r="F19" s="14"/>
      <c r="G19" s="14"/>
    </row>
    <row r="20" spans="1:20" s="1" customFormat="1" ht="17.25" customHeight="1">
      <c r="A20" s="16" t="s">
        <v>100</v>
      </c>
      <c r="B20" s="70">
        <v>0.260986</v>
      </c>
      <c r="C20" s="51">
        <v>0.73901399999999995</v>
      </c>
      <c r="D20" s="70">
        <v>1</v>
      </c>
      <c r="E20" s="14"/>
      <c r="F20" s="14"/>
      <c r="G20" s="81" t="s">
        <v>0</v>
      </c>
    </row>
    <row r="21" spans="1:20" s="1" customFormat="1" ht="31">
      <c r="A21" s="16" t="s">
        <v>106</v>
      </c>
      <c r="B21" s="14"/>
      <c r="C21" s="7"/>
      <c r="D21" s="8"/>
      <c r="E21" s="14"/>
      <c r="F21" s="14"/>
      <c r="G21" s="14"/>
    </row>
    <row r="22" spans="1:20" s="1" customFormat="1" ht="16.25" customHeight="1">
      <c r="A22" s="16" t="s">
        <v>125</v>
      </c>
      <c r="B22" s="71" t="s">
        <v>107</v>
      </c>
      <c r="C22" s="5">
        <v>508767.79882958502</v>
      </c>
      <c r="D22" s="72">
        <v>508767.79882958502</v>
      </c>
      <c r="E22" s="14"/>
      <c r="F22" s="14"/>
      <c r="G22" s="14"/>
    </row>
    <row r="23" spans="1:20" s="1" customFormat="1">
      <c r="A23" s="16" t="s">
        <v>15</v>
      </c>
      <c r="B23" s="72">
        <v>0</v>
      </c>
      <c r="C23" s="5">
        <v>-448894.27342239697</v>
      </c>
      <c r="D23" s="72">
        <v>-448894.27342239697</v>
      </c>
      <c r="E23" s="14"/>
      <c r="F23" s="14"/>
      <c r="G23" s="14"/>
    </row>
    <row r="24" spans="1:20" s="1" customFormat="1">
      <c r="A24" s="16" t="s">
        <v>108</v>
      </c>
      <c r="B24" s="72">
        <v>1470418</v>
      </c>
      <c r="C24" s="5">
        <v>4163668.496471935</v>
      </c>
      <c r="D24" s="72">
        <v>5634086.496471935</v>
      </c>
      <c r="E24" s="14"/>
      <c r="F24" s="80"/>
      <c r="G24" s="14"/>
    </row>
    <row r="25" spans="1:20" s="1" customFormat="1" ht="31">
      <c r="A25" s="16" t="s">
        <v>109</v>
      </c>
      <c r="B25" s="72">
        <v>0</v>
      </c>
      <c r="C25" s="5">
        <v>0</v>
      </c>
      <c r="D25" s="72">
        <v>0</v>
      </c>
      <c r="E25" s="14"/>
      <c r="F25" s="14"/>
      <c r="G25" s="14"/>
    </row>
    <row r="26" spans="1:20" s="1" customFormat="1" ht="31">
      <c r="A26" s="16" t="s">
        <v>110</v>
      </c>
      <c r="B26" s="72"/>
      <c r="C26" s="5"/>
      <c r="D26" s="72"/>
      <c r="E26" s="14"/>
      <c r="F26" s="14"/>
      <c r="G26" s="14"/>
    </row>
    <row r="27" spans="1:20" s="1" customFormat="1">
      <c r="A27" s="16" t="s">
        <v>126</v>
      </c>
      <c r="B27" s="72"/>
      <c r="C27" s="5">
        <v>0</v>
      </c>
      <c r="D27" s="72">
        <v>0</v>
      </c>
      <c r="E27" s="14"/>
      <c r="F27" s="80"/>
      <c r="G27" s="14"/>
    </row>
    <row r="28" spans="1:20" s="1" customFormat="1" ht="17.25" customHeight="1" thickBot="1">
      <c r="A28" s="16" t="s">
        <v>101</v>
      </c>
      <c r="B28" s="73">
        <v>1470418</v>
      </c>
      <c r="C28" s="48">
        <v>4223542.0218791226</v>
      </c>
      <c r="D28" s="73">
        <v>5693960.0218791226</v>
      </c>
      <c r="E28" s="14"/>
      <c r="F28" s="80"/>
      <c r="G28" s="82"/>
      <c r="H28" s="10"/>
      <c r="I28" s="10"/>
      <c r="J28" s="52"/>
      <c r="K28" s="2"/>
      <c r="L28" s="2"/>
      <c r="M28" s="2"/>
      <c r="N28" s="2"/>
      <c r="O28" s="2"/>
      <c r="P28" s="2"/>
      <c r="Q28" s="2"/>
    </row>
    <row r="29" spans="1:20" s="1" customFormat="1" ht="17.25" customHeight="1" thickTop="1" thickBot="1">
      <c r="A29" s="16" t="s">
        <v>111</v>
      </c>
      <c r="B29" s="74">
        <v>16.98</v>
      </c>
      <c r="C29" s="53">
        <v>17.23</v>
      </c>
      <c r="D29" s="11"/>
      <c r="E29" s="14"/>
      <c r="F29" s="80"/>
      <c r="G29" s="83"/>
      <c r="J29" s="2"/>
      <c r="K29" s="2"/>
      <c r="L29" s="2"/>
      <c r="M29" s="2"/>
      <c r="N29" s="2"/>
      <c r="O29" s="2"/>
      <c r="P29" s="2"/>
      <c r="Q29" s="2"/>
      <c r="T29" s="22"/>
    </row>
    <row r="30" spans="1:20" s="1" customFormat="1" ht="64.25" customHeight="1" thickTop="1">
      <c r="A30" s="64" t="s">
        <v>122</v>
      </c>
      <c r="B30" s="14"/>
      <c r="D30" s="14"/>
      <c r="E30" s="14"/>
      <c r="F30" s="14"/>
      <c r="G30" s="14"/>
      <c r="J30" s="2"/>
      <c r="K30" s="2"/>
      <c r="L30" s="2"/>
      <c r="M30" s="2"/>
      <c r="N30" s="2"/>
      <c r="O30" s="2"/>
      <c r="P30" s="2"/>
      <c r="Q30" s="2"/>
      <c r="R30" s="22"/>
    </row>
    <row r="31" spans="1:20" s="1" customFormat="1" ht="179.4" customHeight="1">
      <c r="A31" s="62" t="s">
        <v>120</v>
      </c>
      <c r="B31" s="16"/>
      <c r="D31" s="14"/>
      <c r="E31" s="14"/>
      <c r="F31" s="14"/>
      <c r="G31" s="14"/>
      <c r="J31" s="2"/>
      <c r="K31" s="2"/>
      <c r="L31" s="2"/>
      <c r="M31" s="2"/>
      <c r="N31" s="2"/>
      <c r="O31" s="2"/>
      <c r="P31" s="2"/>
      <c r="Q31" s="2"/>
      <c r="R31" s="22"/>
    </row>
    <row r="32" spans="1:20" ht="46.5">
      <c r="A32" s="62" t="s">
        <v>121</v>
      </c>
      <c r="B32" s="16"/>
    </row>
    <row r="33" spans="1:5">
      <c r="A33" s="13"/>
      <c r="B33" s="75"/>
      <c r="C33" s="55"/>
      <c r="D33" s="84"/>
      <c r="E33" s="85"/>
    </row>
    <row r="34" spans="1:5">
      <c r="A34" s="13"/>
      <c r="B34" s="75"/>
      <c r="C34" s="55"/>
      <c r="D34" s="84"/>
      <c r="E34" s="85"/>
    </row>
    <row r="35" spans="1:5">
      <c r="A35" s="13"/>
      <c r="B35" s="75"/>
      <c r="C35" s="55"/>
      <c r="D35" s="84"/>
      <c r="E35" s="85"/>
    </row>
    <row r="36" spans="1:5">
      <c r="A36" s="13"/>
      <c r="B36" s="75"/>
      <c r="C36" s="55"/>
      <c r="D36" s="84"/>
      <c r="E36" s="85"/>
    </row>
    <row r="37" spans="1:5">
      <c r="A37" s="13"/>
      <c r="B37" s="75"/>
      <c r="C37" s="55"/>
      <c r="D37" s="84"/>
      <c r="E37" s="85"/>
    </row>
    <row r="38" spans="1:5">
      <c r="A38" s="13"/>
      <c r="B38" s="75"/>
      <c r="C38" s="55"/>
      <c r="D38" s="84"/>
      <c r="E38" s="85"/>
    </row>
    <row r="39" spans="1:5">
      <c r="A39" s="13"/>
      <c r="B39" s="75"/>
      <c r="C39" s="55"/>
      <c r="D39" s="84"/>
      <c r="E39" s="85"/>
    </row>
    <row r="40" spans="1:5">
      <c r="A40" s="13"/>
      <c r="B40" s="75"/>
      <c r="C40" s="55"/>
      <c r="D40" s="84"/>
      <c r="E40" s="85"/>
    </row>
    <row r="41" spans="1:5">
      <c r="A41" s="13"/>
      <c r="B41" s="75"/>
      <c r="C41" s="55"/>
      <c r="D41" s="84"/>
      <c r="E41" s="85"/>
    </row>
    <row r="42" spans="1:5">
      <c r="A42" s="13"/>
      <c r="B42" s="75"/>
      <c r="C42" s="55"/>
      <c r="D42" s="84"/>
      <c r="E42" s="85"/>
    </row>
    <row r="43" spans="1:5">
      <c r="A43" s="13"/>
      <c r="B43" s="75"/>
      <c r="C43" s="55"/>
      <c r="D43" s="84"/>
      <c r="E43" s="85"/>
    </row>
    <row r="44" spans="1:5">
      <c r="A44" s="13"/>
      <c r="B44" s="75"/>
      <c r="C44" s="55"/>
      <c r="D44" s="84"/>
      <c r="E44" s="85"/>
    </row>
    <row r="45" spans="1:5">
      <c r="A45" s="13"/>
      <c r="B45" s="75"/>
      <c r="C45" s="55"/>
      <c r="D45" s="84"/>
      <c r="E45" s="85"/>
    </row>
    <row r="46" spans="1:5">
      <c r="C46" s="55"/>
    </row>
  </sheetData>
  <printOptions horizontalCentered="1"/>
  <pageMargins left="0.25" right="0.25" top="0.5" bottom="0.5" header="0.3" footer="0.3"/>
  <pageSetup scale="54" orientation="landscape" horizontalDpi="200" verticalDpi="200" r:id="rId1"/>
  <headerFooter>
    <oddFooter>&amp;RSchedule A-9
Page &amp;P of &amp;N</oddFooter>
  </headerFooter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1B06-3CDF-4B0B-9B1C-23DCEDB58249}">
  <sheetPr transitionEvaluation="1" transitionEntry="1" codeName="Sheet5"/>
  <dimension ref="A1:R178"/>
  <sheetViews>
    <sheetView showZeros="0" tabSelected="1" defaultGridColor="0" view="pageBreakPreview" colorId="22" zoomScale="85" zoomScaleNormal="80" zoomScaleSheetLayoutView="85" workbookViewId="0">
      <selection activeCell="A102" sqref="A102"/>
    </sheetView>
  </sheetViews>
  <sheetFormatPr defaultColWidth="8.921875" defaultRowHeight="20.149999999999999" customHeight="1"/>
  <cols>
    <col min="1" max="1" width="36.84375" style="14" customWidth="1"/>
    <col min="2" max="3" width="24.84375" style="1" customWidth="1"/>
    <col min="4" max="4" width="24.61328125" style="1" customWidth="1"/>
    <col min="5" max="5" width="1.921875" style="1" customWidth="1"/>
    <col min="6" max="6" width="3.07421875" style="1" customWidth="1"/>
    <col min="7" max="7" width="6.84375" style="1" customWidth="1"/>
    <col min="8" max="8" width="15.921875" style="1" customWidth="1"/>
    <col min="9" max="9" width="13.07421875" style="1" customWidth="1"/>
    <col min="10" max="10" width="1.84375" style="1" customWidth="1"/>
    <col min="11" max="11" width="15.921875" style="1" bestFit="1" customWidth="1"/>
    <col min="12" max="13" width="2.84375" style="1" customWidth="1"/>
    <col min="14" max="16" width="8.921875" style="1"/>
    <col min="17" max="17" width="10.84375" style="1" customWidth="1"/>
    <col min="18" max="19" width="8.921875" style="1"/>
    <col min="20" max="20" width="13.84375" style="1" customWidth="1"/>
    <col min="21" max="16384" width="8.921875" style="1"/>
  </cols>
  <sheetData>
    <row r="1" spans="1:9" ht="21">
      <c r="A1" s="87" t="str">
        <f>[10]INFORMATION!A1</f>
        <v>M&amp;I 2023 Sch A-9 F.Z25.xlsm</v>
      </c>
      <c r="B1" s="88"/>
      <c r="C1" s="88"/>
      <c r="D1" s="88"/>
      <c r="I1" s="1" t="s">
        <v>0</v>
      </c>
    </row>
    <row r="2" spans="1:9" ht="21">
      <c r="A2" s="89" t="str">
        <f>[10]INFORMATION!$A$2</f>
        <v>09/20/2022</v>
      </c>
      <c r="B2" s="90"/>
      <c r="C2" s="90"/>
      <c r="D2" s="90"/>
      <c r="E2" s="2"/>
      <c r="F2" s="2"/>
      <c r="G2" s="2"/>
      <c r="I2" s="1" t="s">
        <v>0</v>
      </c>
    </row>
    <row r="3" spans="1:9" s="3" customFormat="1" ht="21">
      <c r="A3" s="91" t="str">
        <f>[10]INFORMATION!A3</f>
        <v>CENTRAL VALLEY PROJECT</v>
      </c>
      <c r="B3" s="92"/>
      <c r="C3" s="92"/>
      <c r="D3" s="92"/>
    </row>
    <row r="4" spans="1:9" s="3" customFormat="1" ht="63">
      <c r="A4" s="91" t="str">
        <f>[10]INFORMATION!A4</f>
        <v>SCHEDULE OF ESTIMATED M&amp;I OPERATION &amp; MAINTENANCE COSTS</v>
      </c>
      <c r="B4" s="92"/>
      <c r="C4" s="92"/>
      <c r="D4" s="92"/>
    </row>
    <row r="5" spans="1:9" s="3" customFormat="1" ht="21">
      <c r="A5" s="91" t="str">
        <f>[10]INFORMATION!A5</f>
        <v>BY FACILITY AND/OR COMPONENT</v>
      </c>
      <c r="B5" s="92"/>
      <c r="C5" s="92"/>
      <c r="D5" s="92"/>
    </row>
    <row r="6" spans="1:9" s="3" customFormat="1" ht="21">
      <c r="A6" s="91" t="str">
        <f>[10]INFORMATION!A6</f>
        <v>2023 M&amp;I WATER RATES</v>
      </c>
      <c r="B6" s="92"/>
      <c r="C6" s="92"/>
      <c r="D6" s="92"/>
    </row>
    <row r="7" spans="1:9" s="60" customFormat="1" ht="63">
      <c r="A7" s="105" t="s">
        <v>131</v>
      </c>
      <c r="B7" s="106" t="s">
        <v>1</v>
      </c>
      <c r="C7" s="107" t="s">
        <v>132</v>
      </c>
      <c r="D7" s="107" t="s">
        <v>133</v>
      </c>
      <c r="E7" s="66"/>
    </row>
    <row r="8" spans="1:9" ht="17.5">
      <c r="A8" s="108" t="s">
        <v>2</v>
      </c>
      <c r="B8" s="101"/>
      <c r="C8" s="101"/>
      <c r="D8" s="101"/>
    </row>
    <row r="9" spans="1:9" ht="17.5">
      <c r="A9" s="93" t="s">
        <v>3</v>
      </c>
      <c r="B9" s="113">
        <f>'[10]Table 6'!G21</f>
        <v>16473</v>
      </c>
      <c r="C9" s="114">
        <v>0</v>
      </c>
      <c r="D9" s="113">
        <f t="shared" ref="D9:D33" si="0">SUM(B9:C9)</f>
        <v>16473</v>
      </c>
      <c r="H9" s="7"/>
    </row>
    <row r="10" spans="1:9" ht="17.5">
      <c r="A10" s="93" t="s">
        <v>4</v>
      </c>
      <c r="B10" s="113">
        <f>[10]COE!F13</f>
        <v>114717.95333333332</v>
      </c>
      <c r="C10" s="114">
        <v>0</v>
      </c>
      <c r="D10" s="113">
        <f t="shared" si="0"/>
        <v>114717.95333333332</v>
      </c>
      <c r="H10" s="7"/>
      <c r="I10" s="6"/>
    </row>
    <row r="11" spans="1:9" ht="17.5">
      <c r="A11" s="93" t="s">
        <v>5</v>
      </c>
      <c r="B11" s="114">
        <f>'[10]Table 6'!G22</f>
        <v>31200</v>
      </c>
      <c r="C11" s="114">
        <v>0</v>
      </c>
      <c r="D11" s="113">
        <f t="shared" si="0"/>
        <v>31200</v>
      </c>
      <c r="H11" s="7"/>
    </row>
    <row r="12" spans="1:9" ht="17.5">
      <c r="A12" s="93" t="s">
        <v>6</v>
      </c>
      <c r="B12" s="114">
        <f>'[10]Table 6'!G23</f>
        <v>7588</v>
      </c>
      <c r="C12" s="114">
        <v>0</v>
      </c>
      <c r="D12" s="113">
        <f t="shared" si="0"/>
        <v>7588</v>
      </c>
      <c r="H12" s="7"/>
    </row>
    <row r="13" spans="1:9" ht="17.5">
      <c r="A13" s="93" t="s">
        <v>7</v>
      </c>
      <c r="B13" s="113">
        <f>'[10]Table 6'!G24</f>
        <v>37267</v>
      </c>
      <c r="C13" s="113">
        <f>[10]MACRO_INPUT!J11</f>
        <v>7159.0110220318002</v>
      </c>
      <c r="D13" s="113">
        <f t="shared" si="0"/>
        <v>44426.011022031802</v>
      </c>
      <c r="H13" s="7"/>
      <c r="I13" s="6"/>
    </row>
    <row r="14" spans="1:9" ht="17.5">
      <c r="A14" s="94" t="s">
        <v>8</v>
      </c>
      <c r="B14" s="113">
        <v>0</v>
      </c>
      <c r="C14" s="114">
        <v>0</v>
      </c>
      <c r="D14" s="113">
        <f t="shared" si="0"/>
        <v>0</v>
      </c>
      <c r="H14" s="7"/>
    </row>
    <row r="15" spans="1:9" ht="17.5">
      <c r="A15" s="93" t="s">
        <v>9</v>
      </c>
      <c r="B15" s="113">
        <f>'[10]Table 6'!G26</f>
        <v>22212</v>
      </c>
      <c r="C15" s="114">
        <v>0</v>
      </c>
      <c r="D15" s="113">
        <f t="shared" si="0"/>
        <v>22212</v>
      </c>
      <c r="H15" s="7"/>
    </row>
    <row r="16" spans="1:9" ht="17.5">
      <c r="A16" s="93" t="s">
        <v>10</v>
      </c>
      <c r="B16" s="113">
        <f>'[10]Table 6'!G27</f>
        <v>184193</v>
      </c>
      <c r="C16" s="114">
        <v>0</v>
      </c>
      <c r="D16" s="113">
        <f t="shared" si="0"/>
        <v>184193</v>
      </c>
      <c r="H16" s="7"/>
    </row>
    <row r="17" spans="1:9" ht="17.5">
      <c r="A17" s="93" t="s">
        <v>11</v>
      </c>
      <c r="B17" s="114">
        <f>0</f>
        <v>0</v>
      </c>
      <c r="C17" s="114">
        <v>0</v>
      </c>
      <c r="D17" s="113">
        <f t="shared" si="0"/>
        <v>0</v>
      </c>
      <c r="H17" s="7"/>
    </row>
    <row r="18" spans="1:9" ht="17.5">
      <c r="A18" s="93" t="s">
        <v>12</v>
      </c>
      <c r="B18" s="113">
        <f>'[10]Table 6'!G29</f>
        <v>98720</v>
      </c>
      <c r="C18" s="113">
        <f>[10]MACRO_INPUT!J12</f>
        <v>591959.09120000002</v>
      </c>
      <c r="D18" s="113">
        <f t="shared" si="0"/>
        <v>690679.09120000002</v>
      </c>
      <c r="H18" s="7"/>
    </row>
    <row r="19" spans="1:9" ht="17.5">
      <c r="A19" s="93" t="s">
        <v>13</v>
      </c>
      <c r="B19" s="113">
        <f>'[10]Table 6'!G30</f>
        <v>297658</v>
      </c>
      <c r="C19" s="113">
        <f>[10]MACRO_INPUT!J9</f>
        <v>20856.468400000002</v>
      </c>
      <c r="D19" s="113">
        <f t="shared" si="0"/>
        <v>318514.46840000001</v>
      </c>
      <c r="H19" s="7"/>
    </row>
    <row r="20" spans="1:9" ht="17.5">
      <c r="A20" s="93" t="s">
        <v>14</v>
      </c>
      <c r="B20" s="114">
        <v>0</v>
      </c>
      <c r="C20" s="113">
        <f>[10]MACRO_INPUT!J14</f>
        <v>508767.79882958502</v>
      </c>
      <c r="D20" s="113">
        <f t="shared" si="0"/>
        <v>508767.79882958502</v>
      </c>
      <c r="H20" s="7"/>
    </row>
    <row r="21" spans="1:9" ht="17.5">
      <c r="A21" s="93" t="s">
        <v>15</v>
      </c>
      <c r="B21" s="114">
        <v>0</v>
      </c>
      <c r="C21" s="113">
        <f>[10]MACRO_INPUT!J15</f>
        <v>-448894.27342239697</v>
      </c>
      <c r="D21" s="113">
        <f t="shared" si="0"/>
        <v>-448894.27342239697</v>
      </c>
      <c r="H21" s="7"/>
    </row>
    <row r="22" spans="1:9" ht="17.5">
      <c r="A22" s="93" t="s">
        <v>16</v>
      </c>
      <c r="B22" s="113">
        <f>'[10]Table 6'!G31</f>
        <v>9344</v>
      </c>
      <c r="C22" s="114">
        <f>[10]MACRO_INPUT!J13</f>
        <v>0</v>
      </c>
      <c r="D22" s="113">
        <f t="shared" si="0"/>
        <v>9344</v>
      </c>
      <c r="H22" s="7"/>
    </row>
    <row r="23" spans="1:9" ht="17.5">
      <c r="A23" s="95" t="s">
        <v>17</v>
      </c>
      <c r="B23" s="113">
        <f>'[10]Table 6'!G51</f>
        <v>4493</v>
      </c>
      <c r="C23" s="114">
        <v>0</v>
      </c>
      <c r="D23" s="113">
        <f t="shared" si="0"/>
        <v>4493</v>
      </c>
      <c r="H23" s="7"/>
    </row>
    <row r="24" spans="1:9" ht="17.5">
      <c r="A24" s="93" t="s">
        <v>18</v>
      </c>
      <c r="B24" s="113">
        <f>'[10]Table 6'!G32</f>
        <v>24221</v>
      </c>
      <c r="C24" s="114">
        <v>0</v>
      </c>
      <c r="D24" s="113">
        <f t="shared" si="0"/>
        <v>24221</v>
      </c>
      <c r="H24" s="7"/>
    </row>
    <row r="25" spans="1:9" ht="17.5">
      <c r="A25" s="96" t="s">
        <v>19</v>
      </c>
      <c r="B25" s="113">
        <v>0</v>
      </c>
      <c r="C25" s="114"/>
      <c r="D25" s="113">
        <f t="shared" si="0"/>
        <v>0</v>
      </c>
      <c r="H25" s="7"/>
    </row>
    <row r="26" spans="1:9" ht="17.5">
      <c r="A26" s="93" t="s">
        <v>20</v>
      </c>
      <c r="B26" s="113">
        <f>'[10]Table 6'!G36</f>
        <v>11463</v>
      </c>
      <c r="C26" s="114">
        <v>0</v>
      </c>
      <c r="D26" s="113">
        <f t="shared" si="0"/>
        <v>11463</v>
      </c>
      <c r="H26" s="7"/>
    </row>
    <row r="27" spans="1:9" ht="17.5">
      <c r="A27" s="93" t="s">
        <v>21</v>
      </c>
      <c r="B27" s="113">
        <f>'[10]Table 6'!G35</f>
        <v>10365</v>
      </c>
      <c r="C27" s="114">
        <v>0</v>
      </c>
      <c r="D27" s="113">
        <f t="shared" si="0"/>
        <v>10365</v>
      </c>
      <c r="H27" s="7"/>
    </row>
    <row r="28" spans="1:9" ht="17.5">
      <c r="A28" s="93" t="s">
        <v>22</v>
      </c>
      <c r="B28" s="113">
        <f>'[10]Table 6'!G394+'[10]Table 6'!G395</f>
        <v>577998</v>
      </c>
      <c r="C28" s="114">
        <v>0</v>
      </c>
      <c r="D28" s="113">
        <f t="shared" si="0"/>
        <v>577998</v>
      </c>
      <c r="H28" s="9"/>
    </row>
    <row r="29" spans="1:9" ht="35">
      <c r="A29" s="93" t="s">
        <v>23</v>
      </c>
      <c r="B29" s="113">
        <f>'[10]Table 6'!G40</f>
        <v>2882938</v>
      </c>
      <c r="C29" s="114">
        <v>0</v>
      </c>
      <c r="D29" s="113">
        <f t="shared" si="0"/>
        <v>2882938</v>
      </c>
      <c r="H29" s="7"/>
    </row>
    <row r="30" spans="1:9" ht="17.5">
      <c r="A30" s="93" t="s">
        <v>24</v>
      </c>
      <c r="B30" s="113">
        <f>'[10]Table 6 revised'!G47</f>
        <v>347720</v>
      </c>
      <c r="C30" s="113">
        <f>[10]MACRO_INPUT!J10</f>
        <v>186281.56436222501</v>
      </c>
      <c r="D30" s="113">
        <f t="shared" si="0"/>
        <v>534001.56436222501</v>
      </c>
      <c r="H30" s="7"/>
      <c r="I30" s="6"/>
    </row>
    <row r="31" spans="1:9" ht="17.5">
      <c r="A31" s="95" t="s">
        <v>25</v>
      </c>
      <c r="B31" s="113">
        <f>'[10]Table 6'!G49</f>
        <v>21852</v>
      </c>
      <c r="C31" s="113">
        <v>0</v>
      </c>
      <c r="D31" s="113">
        <f t="shared" si="0"/>
        <v>21852</v>
      </c>
      <c r="H31" s="7"/>
      <c r="I31" s="10"/>
    </row>
    <row r="32" spans="1:9" ht="17.5">
      <c r="A32" s="93" t="s">
        <v>26</v>
      </c>
      <c r="B32" s="113">
        <f>'[10]Table 6'!G53</f>
        <v>124412</v>
      </c>
      <c r="C32" s="114">
        <v>0</v>
      </c>
      <c r="D32" s="113">
        <f t="shared" si="0"/>
        <v>124412</v>
      </c>
      <c r="H32" s="7"/>
      <c r="I32" s="6"/>
    </row>
    <row r="33" spans="1:18" ht="18" thickBot="1">
      <c r="A33" s="93" t="s">
        <v>27</v>
      </c>
      <c r="B33" s="113">
        <f>'[10]Table 6'!G28</f>
        <v>2995</v>
      </c>
      <c r="C33" s="114">
        <v>0</v>
      </c>
      <c r="D33" s="113">
        <f t="shared" si="0"/>
        <v>2995</v>
      </c>
      <c r="H33" s="7"/>
    </row>
    <row r="34" spans="1:18" ht="17.5">
      <c r="A34" s="97" t="s">
        <v>28</v>
      </c>
      <c r="B34" s="115">
        <f>SUM(B9:B33)</f>
        <v>4827829.9533333331</v>
      </c>
      <c r="C34" s="115">
        <f>SUM(C9:C33)</f>
        <v>866129.66039144492</v>
      </c>
      <c r="D34" s="115">
        <f>SUM(D9:D33)</f>
        <v>5693959.6137247784</v>
      </c>
      <c r="H34" s="7"/>
    </row>
    <row r="35" spans="1:18" ht="17.5">
      <c r="A35" s="98" t="s">
        <v>29</v>
      </c>
      <c r="B35" s="114">
        <v>0</v>
      </c>
      <c r="C35" s="114">
        <f>-C34</f>
        <v>-866129.66039144492</v>
      </c>
      <c r="D35" s="114">
        <f>B35+C35</f>
        <v>-866129.66039144492</v>
      </c>
      <c r="H35" s="10"/>
    </row>
    <row r="36" spans="1:18" ht="17.5">
      <c r="A36" s="108" t="s">
        <v>30</v>
      </c>
      <c r="B36" s="114"/>
      <c r="C36" s="114"/>
      <c r="D36" s="114"/>
    </row>
    <row r="37" spans="1:18" ht="17.5">
      <c r="A37" s="95" t="s">
        <v>31</v>
      </c>
      <c r="B37" s="116">
        <v>0</v>
      </c>
      <c r="C37" s="114">
        <v>0</v>
      </c>
      <c r="D37" s="113">
        <f>SUM(B37:C37)</f>
        <v>0</v>
      </c>
    </row>
    <row r="38" spans="1:18" ht="17.5">
      <c r="A38" s="95" t="s">
        <v>32</v>
      </c>
      <c r="B38" s="116">
        <f>'[10]Table 6'!G108</f>
        <v>4725</v>
      </c>
      <c r="C38" s="114">
        <v>0</v>
      </c>
      <c r="D38" s="113">
        <f>SUM(B38:C38)</f>
        <v>4725</v>
      </c>
    </row>
    <row r="39" spans="1:18" ht="35">
      <c r="A39" s="95" t="s">
        <v>33</v>
      </c>
      <c r="B39" s="113">
        <f>'[10]Table 6'!G105</f>
        <v>0</v>
      </c>
      <c r="C39" s="114">
        <v>0</v>
      </c>
      <c r="D39" s="113">
        <f>SUM(B39:C39)</f>
        <v>0</v>
      </c>
      <c r="H39" s="7"/>
      <c r="Q39" s="12"/>
    </row>
    <row r="40" spans="1:18" ht="17.5">
      <c r="A40" s="95" t="s">
        <v>34</v>
      </c>
      <c r="B40" s="113">
        <v>0</v>
      </c>
      <c r="C40" s="114"/>
      <c r="D40" s="113"/>
      <c r="H40" s="7"/>
    </row>
    <row r="41" spans="1:18" ht="17.5">
      <c r="A41" s="93" t="s">
        <v>35</v>
      </c>
      <c r="B41" s="113">
        <f>'[10]Table 6'!G111</f>
        <v>643</v>
      </c>
      <c r="C41" s="114">
        <v>0</v>
      </c>
      <c r="D41" s="113">
        <f t="shared" ref="D41:D48" si="1">SUM(B41:C41)</f>
        <v>643</v>
      </c>
      <c r="H41" s="7"/>
    </row>
    <row r="42" spans="1:18" ht="17.5">
      <c r="A42" s="99" t="s">
        <v>36</v>
      </c>
      <c r="B42" s="113">
        <f>'[10]Table 6'!G115</f>
        <v>108</v>
      </c>
      <c r="C42" s="114">
        <v>0</v>
      </c>
      <c r="D42" s="113">
        <f t="shared" si="1"/>
        <v>108</v>
      </c>
      <c r="H42" s="7"/>
    </row>
    <row r="43" spans="1:18" ht="20" customHeight="1">
      <c r="A43" s="99" t="s">
        <v>37</v>
      </c>
      <c r="B43" s="113">
        <f>'[10]Table 6'!G116+'[10]Table 6'!G117</f>
        <v>6</v>
      </c>
      <c r="C43" s="114">
        <v>0</v>
      </c>
      <c r="D43" s="113">
        <f t="shared" si="1"/>
        <v>6</v>
      </c>
      <c r="H43" s="7"/>
      <c r="R43" s="10"/>
    </row>
    <row r="44" spans="1:18" ht="17.5">
      <c r="A44" s="99" t="s">
        <v>19</v>
      </c>
      <c r="B44" s="113">
        <v>0</v>
      </c>
      <c r="C44" s="114">
        <v>0</v>
      </c>
      <c r="D44" s="113">
        <f t="shared" si="1"/>
        <v>0</v>
      </c>
      <c r="H44" s="7"/>
      <c r="R44" s="10"/>
    </row>
    <row r="45" spans="1:18" ht="17.5">
      <c r="A45" s="93" t="s">
        <v>38</v>
      </c>
      <c r="B45" s="113">
        <f>'[10]Table 6'!G130</f>
        <v>1148</v>
      </c>
      <c r="C45" s="114">
        <v>0</v>
      </c>
      <c r="D45" s="113">
        <f t="shared" si="1"/>
        <v>1148</v>
      </c>
      <c r="H45" s="7"/>
      <c r="R45" s="10"/>
    </row>
    <row r="46" spans="1:18" ht="17.5">
      <c r="A46" s="100" t="s">
        <v>39</v>
      </c>
      <c r="B46" s="113">
        <f>'[10]Table 6'!G128</f>
        <v>0</v>
      </c>
      <c r="C46" s="114">
        <v>0</v>
      </c>
      <c r="D46" s="113">
        <f t="shared" si="1"/>
        <v>0</v>
      </c>
      <c r="H46" s="7"/>
      <c r="R46" s="10"/>
    </row>
    <row r="47" spans="1:18" ht="17.5">
      <c r="A47" s="100" t="s">
        <v>40</v>
      </c>
      <c r="B47" s="113">
        <f>'[10]Table 6'!G129</f>
        <v>0</v>
      </c>
      <c r="C47" s="114"/>
      <c r="D47" s="113">
        <f t="shared" si="1"/>
        <v>0</v>
      </c>
      <c r="H47" s="7"/>
      <c r="R47" s="10"/>
    </row>
    <row r="48" spans="1:18" ht="18" thickBot="1">
      <c r="A48" s="93" t="s">
        <v>41</v>
      </c>
      <c r="B48" s="113">
        <f>+'[10]Table 6'!G110*0.164</f>
        <v>98400</v>
      </c>
      <c r="C48" s="113">
        <v>0</v>
      </c>
      <c r="D48" s="113">
        <f t="shared" si="1"/>
        <v>98400</v>
      </c>
      <c r="H48" s="7"/>
      <c r="R48" s="10"/>
    </row>
    <row r="49" spans="1:18" ht="17.5">
      <c r="A49" s="93" t="s">
        <v>42</v>
      </c>
      <c r="B49" s="117">
        <f>SUM(B37:B48)</f>
        <v>105030</v>
      </c>
      <c r="C49" s="117">
        <f>SUM(C38:C48)</f>
        <v>0</v>
      </c>
      <c r="D49" s="117">
        <f>SUM(D37:D48)</f>
        <v>105030</v>
      </c>
      <c r="R49" s="10"/>
    </row>
    <row r="50" spans="1:18" ht="18" thickBot="1">
      <c r="A50" s="93" t="s">
        <v>43</v>
      </c>
      <c r="B50" s="113">
        <f>-SUM(B37:B47)</f>
        <v>-6630</v>
      </c>
      <c r="C50" s="113">
        <f>-SUM(C38:C46)</f>
        <v>0</v>
      </c>
      <c r="D50" s="113">
        <f>-SUM(D38:D47)</f>
        <v>-6630</v>
      </c>
      <c r="H50" s="7"/>
    </row>
    <row r="51" spans="1:18" ht="17.5">
      <c r="A51" s="101" t="s">
        <v>44</v>
      </c>
      <c r="B51" s="118">
        <f>SUM(B49:B50)</f>
        <v>98400</v>
      </c>
      <c r="C51" s="118">
        <f>SUM(C49:C50)</f>
        <v>0</v>
      </c>
      <c r="D51" s="118">
        <f>SUM(D49:D50)</f>
        <v>98400</v>
      </c>
      <c r="H51" s="7"/>
      <c r="I51" s="6"/>
    </row>
    <row r="52" spans="1:18" ht="17.5">
      <c r="A52" s="108" t="s">
        <v>45</v>
      </c>
      <c r="B52" s="114"/>
      <c r="C52" s="114"/>
      <c r="D52" s="114"/>
    </row>
    <row r="53" spans="1:18" ht="17.5">
      <c r="A53" s="93" t="s">
        <v>46</v>
      </c>
      <c r="B53" s="116">
        <v>0</v>
      </c>
      <c r="C53" s="116">
        <f>[10]MACRO_INPUT!J21</f>
        <v>84495.8738888433</v>
      </c>
      <c r="D53" s="113">
        <f>SUM(B53:C53)</f>
        <v>84495.8738888433</v>
      </c>
      <c r="H53" s="7"/>
    </row>
    <row r="54" spans="1:18" ht="17.5">
      <c r="A54" s="95" t="s">
        <v>47</v>
      </c>
      <c r="B54" s="116">
        <v>0</v>
      </c>
      <c r="C54" s="116">
        <f>[10]MACRO_INPUT!J22+[10]MACRO_INPUT!J23</f>
        <v>249245.8344895606</v>
      </c>
      <c r="D54" s="113">
        <f>SUM(B54:C54)</f>
        <v>249245.8344895606</v>
      </c>
      <c r="H54" s="7"/>
    </row>
    <row r="55" spans="1:18" ht="17.5">
      <c r="A55" s="93" t="s">
        <v>48</v>
      </c>
      <c r="B55" s="116">
        <v>0</v>
      </c>
      <c r="C55" s="116">
        <f>[10]MACRO_INPUT!J24</f>
        <v>1881124.02114828</v>
      </c>
      <c r="D55" s="113">
        <f>SUM(B55:C55)</f>
        <v>1881124.02114828</v>
      </c>
      <c r="H55" s="7"/>
    </row>
    <row r="56" spans="1:18" ht="18" thickBot="1">
      <c r="A56" s="93" t="s">
        <v>49</v>
      </c>
      <c r="B56" s="116">
        <v>0</v>
      </c>
      <c r="C56" s="116">
        <v>0</v>
      </c>
      <c r="D56" s="113">
        <f>SUM(B56:C56)</f>
        <v>0</v>
      </c>
      <c r="H56" s="7"/>
      <c r="R56" s="10"/>
    </row>
    <row r="57" spans="1:18" ht="17.5">
      <c r="A57" s="93" t="s">
        <v>50</v>
      </c>
      <c r="B57" s="118">
        <f>SUM(B53:B56)</f>
        <v>0</v>
      </c>
      <c r="C57" s="115">
        <f>SUM(C53:C56)</f>
        <v>2214865.7295266837</v>
      </c>
      <c r="D57" s="115">
        <f>SUM(D53:D56)</f>
        <v>2214865.7295266837</v>
      </c>
      <c r="H57" s="7"/>
      <c r="R57" s="10"/>
    </row>
    <row r="58" spans="1:18" ht="18" thickBot="1">
      <c r="A58" s="93" t="s">
        <v>43</v>
      </c>
      <c r="B58" s="116">
        <f>-B57</f>
        <v>0</v>
      </c>
      <c r="C58" s="114">
        <f>-C57</f>
        <v>-2214865.7295266837</v>
      </c>
      <c r="D58" s="113">
        <f>SUM(B58:C58)</f>
        <v>-2214865.7295266837</v>
      </c>
      <c r="R58" s="15"/>
    </row>
    <row r="59" spans="1:18" ht="17.5">
      <c r="A59" s="101" t="s">
        <v>51</v>
      </c>
      <c r="B59" s="118">
        <f>SUM(B57:B58)</f>
        <v>0</v>
      </c>
      <c r="C59" s="118">
        <f>SUM(C57:C58)</f>
        <v>0</v>
      </c>
      <c r="D59" s="118">
        <f>SUM(D57:D58)</f>
        <v>0</v>
      </c>
    </row>
    <row r="60" spans="1:18" ht="17.5">
      <c r="A60" s="108" t="s">
        <v>52</v>
      </c>
      <c r="B60" s="114"/>
      <c r="C60" s="114"/>
      <c r="D60" s="114"/>
    </row>
    <row r="61" spans="1:18" ht="17.5">
      <c r="A61" s="102" t="s">
        <v>53</v>
      </c>
      <c r="B61" s="116">
        <v>0</v>
      </c>
      <c r="C61" s="113">
        <f>[10]MACRO_INPUT!J34</f>
        <v>3586.7539375345</v>
      </c>
      <c r="D61" s="113">
        <f>SUM(B61:C61)</f>
        <v>3586.7539375345</v>
      </c>
      <c r="H61" s="7"/>
    </row>
    <row r="62" spans="1:18" ht="17.5">
      <c r="A62" s="93" t="s">
        <v>54</v>
      </c>
      <c r="B62" s="116">
        <v>0</v>
      </c>
      <c r="C62" s="113">
        <f>[10]MACRO_INPUT!J33</f>
        <v>999853.68070000003</v>
      </c>
      <c r="D62" s="113">
        <f>SUM(B62:C62)</f>
        <v>999853.68070000003</v>
      </c>
      <c r="H62" s="7"/>
    </row>
    <row r="63" spans="1:18" ht="17.5">
      <c r="A63" s="93" t="s">
        <v>55</v>
      </c>
      <c r="B63" s="116">
        <v>0</v>
      </c>
      <c r="C63" s="113">
        <f>[10]MACRO_INPUT!J37</f>
        <v>97.151367276499997</v>
      </c>
      <c r="D63" s="113">
        <f>SUM(B63:C63)</f>
        <v>97.151367276499997</v>
      </c>
      <c r="H63" s="7"/>
    </row>
    <row r="64" spans="1:18" ht="17.5">
      <c r="A64" s="93" t="s">
        <v>56</v>
      </c>
      <c r="B64" s="116">
        <v>0</v>
      </c>
      <c r="C64" s="113">
        <f>[10]MACRO_INPUT!J58</f>
        <v>182106.983740044</v>
      </c>
      <c r="D64" s="113">
        <f>SUM(B64:C64)</f>
        <v>182106.983740044</v>
      </c>
      <c r="H64" s="7"/>
    </row>
    <row r="65" spans="1:8" ht="17.5">
      <c r="A65" s="93" t="s">
        <v>57</v>
      </c>
      <c r="B65" s="116"/>
      <c r="C65" s="113"/>
      <c r="D65" s="113"/>
      <c r="H65" s="7"/>
    </row>
    <row r="66" spans="1:8" ht="17.5">
      <c r="A66" s="93" t="s">
        <v>14</v>
      </c>
      <c r="B66" s="116">
        <v>0</v>
      </c>
      <c r="C66" s="114">
        <f>[10]Footnotes!G21</f>
        <v>10811.34</v>
      </c>
      <c r="D66" s="113">
        <f>SUM(B66:C66)</f>
        <v>10811.34</v>
      </c>
      <c r="H66" s="7"/>
    </row>
    <row r="67" spans="1:8" ht="17.5">
      <c r="A67" s="93" t="s">
        <v>58</v>
      </c>
      <c r="B67" s="116">
        <v>0</v>
      </c>
      <c r="C67" s="114">
        <f>[10]Footnotes!I21</f>
        <v>135915.22</v>
      </c>
      <c r="D67" s="113">
        <f>SUM(B67:C67)</f>
        <v>135915.22</v>
      </c>
      <c r="H67" s="7"/>
    </row>
    <row r="68" spans="1:8" ht="17.5">
      <c r="A68" s="93" t="s">
        <v>59</v>
      </c>
      <c r="B68" s="116">
        <v>0</v>
      </c>
      <c r="C68" s="113">
        <f>[10]MACRO_INPUT!J43</f>
        <v>21761.1803497412</v>
      </c>
      <c r="D68" s="113">
        <f>SUM(B68:C68)</f>
        <v>21761.1803497412</v>
      </c>
      <c r="H68" s="7"/>
    </row>
    <row r="69" spans="1:8" ht="17.5">
      <c r="A69" s="93" t="s">
        <v>60</v>
      </c>
      <c r="B69" s="116"/>
      <c r="C69" s="113"/>
      <c r="D69" s="113"/>
      <c r="H69" s="7"/>
    </row>
    <row r="70" spans="1:8" ht="17.5">
      <c r="A70" s="93" t="s">
        <v>61</v>
      </c>
      <c r="B70" s="116">
        <v>0</v>
      </c>
      <c r="C70" s="114">
        <f>[10]Footnotes!K22</f>
        <v>80128.615461370297</v>
      </c>
      <c r="D70" s="113">
        <f t="shared" ref="D70:D77" si="2">SUM(B70:C70)</f>
        <v>80128.615461370297</v>
      </c>
      <c r="H70" s="7"/>
    </row>
    <row r="71" spans="1:8" ht="17.5">
      <c r="A71" s="103" t="s">
        <v>14</v>
      </c>
      <c r="B71" s="116">
        <v>0</v>
      </c>
      <c r="C71" s="114">
        <f>[10]Footnotes!G22</f>
        <v>168862.64</v>
      </c>
      <c r="D71" s="113">
        <f t="shared" si="2"/>
        <v>168862.64</v>
      </c>
      <c r="H71" s="7"/>
    </row>
    <row r="72" spans="1:8" ht="17.5">
      <c r="A72" s="93" t="s">
        <v>58</v>
      </c>
      <c r="B72" s="116">
        <v>0</v>
      </c>
      <c r="C72" s="114">
        <f>[10]Footnotes!I22</f>
        <v>2122863.3199999998</v>
      </c>
      <c r="D72" s="113">
        <f t="shared" si="2"/>
        <v>2122863.3199999998</v>
      </c>
      <c r="H72" s="7"/>
    </row>
    <row r="73" spans="1:8" ht="17.5">
      <c r="A73" s="101" t="s">
        <v>62</v>
      </c>
      <c r="B73" s="116">
        <v>0</v>
      </c>
      <c r="C73" s="113">
        <f>[10]MACRO_INPUT!J62</f>
        <v>2766.9805999999999</v>
      </c>
      <c r="D73" s="113">
        <f t="shared" si="2"/>
        <v>2766.9805999999999</v>
      </c>
      <c r="H73" s="7"/>
    </row>
    <row r="74" spans="1:8" ht="17.5">
      <c r="A74" s="93" t="s">
        <v>63</v>
      </c>
      <c r="B74" s="116">
        <v>0</v>
      </c>
      <c r="C74" s="113">
        <f>[10]MACRO_INPUT!J59</f>
        <v>974.33971443619998</v>
      </c>
      <c r="D74" s="113">
        <f t="shared" si="2"/>
        <v>974.33971443619998</v>
      </c>
      <c r="H74" s="7"/>
    </row>
    <row r="75" spans="1:8" ht="17.5">
      <c r="A75" s="93" t="s">
        <v>64</v>
      </c>
      <c r="B75" s="116">
        <v>0</v>
      </c>
      <c r="C75" s="113">
        <f>[10]MACRO_INPUT!J46</f>
        <v>30742.381518485199</v>
      </c>
      <c r="D75" s="113">
        <f t="shared" si="2"/>
        <v>30742.381518485199</v>
      </c>
      <c r="H75" s="7"/>
    </row>
    <row r="76" spans="1:8" ht="17.5">
      <c r="A76" s="93" t="s">
        <v>65</v>
      </c>
      <c r="B76" s="116">
        <v>0</v>
      </c>
      <c r="C76" s="113">
        <f>[10]MACRO_INPUT!J61</f>
        <v>146556.66091280899</v>
      </c>
      <c r="D76" s="113">
        <f t="shared" si="2"/>
        <v>146556.66091280899</v>
      </c>
      <c r="H76" s="7"/>
    </row>
    <row r="77" spans="1:8" ht="18" thickBot="1">
      <c r="A77" s="93" t="s">
        <v>66</v>
      </c>
      <c r="B77" s="116">
        <v>0</v>
      </c>
      <c r="C77" s="113">
        <f>[10]MACRO_INPUT!J60</f>
        <v>1970.8850687465001</v>
      </c>
      <c r="D77" s="113">
        <f t="shared" si="2"/>
        <v>1970.8850687465001</v>
      </c>
      <c r="H77" s="7"/>
    </row>
    <row r="78" spans="1:8" ht="17.5">
      <c r="A78" s="93" t="s">
        <v>67</v>
      </c>
      <c r="B78" s="115">
        <f>SUM(B61:B77)</f>
        <v>0</v>
      </c>
      <c r="C78" s="115">
        <f>SUM(C61:C77)</f>
        <v>3908998.1333704428</v>
      </c>
      <c r="D78" s="115">
        <f>SUM(D61:D77)</f>
        <v>3908998.1333704428</v>
      </c>
      <c r="H78" s="7"/>
    </row>
    <row r="79" spans="1:8" ht="17.5">
      <c r="A79" s="101" t="s">
        <v>68</v>
      </c>
      <c r="B79" s="116">
        <v>0</v>
      </c>
      <c r="C79" s="116">
        <f>-[10]MACRO_INPUT!J51</f>
        <v>-3574622.2923603095</v>
      </c>
      <c r="D79" s="113">
        <f>SUM(B79:C79)</f>
        <v>-3574622.2923603095</v>
      </c>
      <c r="H79" s="7"/>
    </row>
    <row r="80" spans="1:8" ht="18" thickBot="1">
      <c r="A80" s="101" t="s">
        <v>69</v>
      </c>
      <c r="B80" s="116">
        <v>0</v>
      </c>
      <c r="C80" s="116">
        <f>-[10]MACRO_INPUT!J63</f>
        <v>-334375.8500360357</v>
      </c>
      <c r="D80" s="113">
        <f>SUM(B80:C80)</f>
        <v>-334375.8500360357</v>
      </c>
      <c r="H80" s="7"/>
    </row>
    <row r="81" spans="1:18" ht="18" thickBot="1">
      <c r="A81" s="101" t="s">
        <v>70</v>
      </c>
      <c r="B81" s="115">
        <f>SUM(B78:B80)</f>
        <v>0</v>
      </c>
      <c r="C81" s="115">
        <v>0</v>
      </c>
      <c r="D81" s="115">
        <f>SUM(D78:D80)</f>
        <v>-9.0259024291299284E-3</v>
      </c>
      <c r="H81" s="7"/>
    </row>
    <row r="82" spans="1:18" ht="17.5">
      <c r="A82" s="93" t="s">
        <v>71</v>
      </c>
      <c r="B82" s="115">
        <f>SUM(B34+B35+B51+B59+B81)</f>
        <v>4926229.9533333331</v>
      </c>
      <c r="C82" s="115">
        <f>SUM(C34+C35+C51+C59+C81)</f>
        <v>0</v>
      </c>
      <c r="D82" s="115">
        <f>SUM(D34+D35+D51+D59+D81)</f>
        <v>4926229.9443074306</v>
      </c>
      <c r="H82" s="7"/>
      <c r="I82" s="17"/>
    </row>
    <row r="83" spans="1:18" ht="17.5">
      <c r="A83" s="108" t="s">
        <v>72</v>
      </c>
      <c r="B83" s="113"/>
      <c r="C83" s="113"/>
      <c r="D83" s="113"/>
      <c r="H83" s="7"/>
    </row>
    <row r="84" spans="1:18" ht="17.5">
      <c r="A84" s="109" t="s">
        <v>73</v>
      </c>
      <c r="B84" s="114"/>
      <c r="C84" s="113"/>
      <c r="D84" s="113"/>
      <c r="H84" s="7"/>
    </row>
    <row r="85" spans="1:18" ht="17.5">
      <c r="A85" s="95" t="s">
        <v>74</v>
      </c>
      <c r="B85" s="114">
        <v>0</v>
      </c>
      <c r="C85" s="113">
        <v>0</v>
      </c>
      <c r="D85" s="113">
        <f>SUM(B85:C85)</f>
        <v>0</v>
      </c>
      <c r="H85" s="7"/>
    </row>
    <row r="86" spans="1:18" ht="35">
      <c r="A86" s="95" t="s">
        <v>75</v>
      </c>
      <c r="B86" s="114">
        <v>0</v>
      </c>
      <c r="C86" s="113">
        <f>'[10]XOM PUE'!R19</f>
        <v>0</v>
      </c>
      <c r="D86" s="113">
        <f>SUM(B86:C86)</f>
        <v>0</v>
      </c>
      <c r="H86" s="7"/>
    </row>
    <row r="87" spans="1:18" ht="18" thickBot="1">
      <c r="A87" s="93" t="s">
        <v>76</v>
      </c>
      <c r="B87" s="114">
        <v>0</v>
      </c>
      <c r="C87" s="113">
        <f>'[10]XOM PUE'!R15</f>
        <v>0</v>
      </c>
      <c r="D87" s="113">
        <f>SUM(B87:C87)</f>
        <v>0</v>
      </c>
      <c r="H87" s="7"/>
    </row>
    <row r="88" spans="1:18" ht="17.5">
      <c r="A88" s="104" t="s">
        <v>77</v>
      </c>
      <c r="B88" s="119">
        <f>SUM(B85:B87)</f>
        <v>0</v>
      </c>
      <c r="C88" s="119">
        <f>SUM(C85:C87)</f>
        <v>0</v>
      </c>
      <c r="D88" s="119">
        <f>SUM(D85:D87)</f>
        <v>0</v>
      </c>
      <c r="H88" s="7"/>
    </row>
    <row r="89" spans="1:18" ht="17.5">
      <c r="A89" s="110" t="s">
        <v>30</v>
      </c>
      <c r="B89" s="114">
        <v>0</v>
      </c>
      <c r="C89" s="113">
        <v>0</v>
      </c>
      <c r="D89" s="113">
        <f>SUM(B89:C89)</f>
        <v>0</v>
      </c>
      <c r="H89" s="7"/>
    </row>
    <row r="90" spans="1:18" ht="18" thickBot="1">
      <c r="A90" s="93" t="s">
        <v>43</v>
      </c>
      <c r="B90" s="116">
        <f>-B89</f>
        <v>0</v>
      </c>
      <c r="C90" s="114">
        <f>-C89</f>
        <v>0</v>
      </c>
      <c r="D90" s="113">
        <f>SUM(B90:C90)</f>
        <v>0</v>
      </c>
      <c r="R90" s="15"/>
    </row>
    <row r="91" spans="1:18" ht="17.5">
      <c r="A91" s="101" t="s">
        <v>51</v>
      </c>
      <c r="B91" s="118">
        <f>SUM(B89:B90)</f>
        <v>0</v>
      </c>
      <c r="C91" s="118">
        <f>SUM(C89:C90)</f>
        <v>0</v>
      </c>
      <c r="D91" s="118">
        <f>SUM(D89:D90)</f>
        <v>0</v>
      </c>
    </row>
    <row r="92" spans="1:18" ht="17.5">
      <c r="A92" s="110" t="s">
        <v>78</v>
      </c>
      <c r="B92" s="114">
        <v>0</v>
      </c>
      <c r="C92" s="113">
        <f>'[10]XOM PUE'!O31</f>
        <v>0</v>
      </c>
      <c r="D92" s="113">
        <f>SUM(B92:C92)</f>
        <v>0</v>
      </c>
      <c r="H92" s="7"/>
    </row>
    <row r="93" spans="1:18" ht="18" thickBot="1">
      <c r="A93" s="93" t="s">
        <v>43</v>
      </c>
      <c r="B93" s="116">
        <f>-B92</f>
        <v>0</v>
      </c>
      <c r="C93" s="114">
        <f>-C92</f>
        <v>0</v>
      </c>
      <c r="D93" s="113">
        <f>SUM(B93:C93)</f>
        <v>0</v>
      </c>
      <c r="R93" s="15"/>
    </row>
    <row r="94" spans="1:18" ht="17.5">
      <c r="A94" s="101" t="s">
        <v>51</v>
      </c>
      <c r="B94" s="118">
        <f>SUM(B92:B93)</f>
        <v>0</v>
      </c>
      <c r="C94" s="118">
        <f>SUM(C92:C93)</f>
        <v>0</v>
      </c>
      <c r="D94" s="118">
        <f>SUM(D92:D93)</f>
        <v>0</v>
      </c>
    </row>
    <row r="95" spans="1:18" ht="18" thickBot="1">
      <c r="A95" s="110" t="s">
        <v>52</v>
      </c>
      <c r="B95" s="114">
        <f>'[10]XO&amp;M'!E8</f>
        <v>0</v>
      </c>
      <c r="C95" s="113">
        <v>0</v>
      </c>
      <c r="D95" s="113">
        <f>SUM(B95:C95)</f>
        <v>0</v>
      </c>
      <c r="H95" s="7"/>
    </row>
    <row r="96" spans="1:18" ht="17.5">
      <c r="A96" s="101" t="s">
        <v>79</v>
      </c>
      <c r="B96" s="120">
        <f>B88+B91+B94+B95</f>
        <v>0</v>
      </c>
      <c r="C96" s="120">
        <f>C88+C91+C94+C95</f>
        <v>0</v>
      </c>
      <c r="D96" s="120">
        <f>D88+D91+D94+D95</f>
        <v>0</v>
      </c>
      <c r="H96" s="7"/>
    </row>
    <row r="97" spans="1:14" ht="17.5">
      <c r="A97" s="97" t="s">
        <v>80</v>
      </c>
      <c r="B97" s="114"/>
      <c r="C97" s="114"/>
      <c r="D97" s="114"/>
    </row>
    <row r="98" spans="1:14" ht="17.5">
      <c r="A98" s="93" t="s">
        <v>81</v>
      </c>
      <c r="B98" s="114">
        <f>'[10]Table 6'!G324</f>
        <v>71880</v>
      </c>
      <c r="C98" s="114">
        <v>0</v>
      </c>
      <c r="D98" s="113">
        <f t="shared" ref="D98:D106" si="3">SUM(B98:C98)</f>
        <v>71880</v>
      </c>
      <c r="H98" s="7"/>
    </row>
    <row r="99" spans="1:14" ht="17.5">
      <c r="A99" s="93" t="s">
        <v>82</v>
      </c>
      <c r="B99" s="114">
        <f>'[10]Table 6'!G197</f>
        <v>982152</v>
      </c>
      <c r="C99" s="114">
        <v>0</v>
      </c>
      <c r="D99" s="113">
        <f t="shared" si="3"/>
        <v>982152</v>
      </c>
      <c r="H99" s="7"/>
    </row>
    <row r="100" spans="1:14" ht="17.5">
      <c r="A100" s="93" t="s">
        <v>83</v>
      </c>
      <c r="B100" s="121">
        <f>'[10]Table 6'!G228-'[10]Table 6'!G201</f>
        <v>2679588</v>
      </c>
      <c r="C100" s="114">
        <v>0</v>
      </c>
      <c r="D100" s="113">
        <f t="shared" si="3"/>
        <v>2679588</v>
      </c>
      <c r="H100" s="7"/>
    </row>
    <row r="101" spans="1:14" ht="17.5">
      <c r="A101" s="93" t="s">
        <v>84</v>
      </c>
      <c r="B101" s="121">
        <f>'[10]Table 6'!G402-'[10]Table 6'!G356-'[10]Table 6'!G328-'[10]Table 6'!G324-'[10]Table 6'!G394-'[10]Table 6'!G395</f>
        <v>929943</v>
      </c>
      <c r="C101" s="114">
        <v>0</v>
      </c>
      <c r="D101" s="113">
        <f t="shared" si="3"/>
        <v>929943</v>
      </c>
      <c r="H101" s="7"/>
      <c r="N101" s="10"/>
    </row>
    <row r="102" spans="1:14" ht="17.5" customHeight="1">
      <c r="A102" s="93" t="s">
        <v>85</v>
      </c>
      <c r="B102" s="114">
        <f>'[10]Table 6'!G356</f>
        <v>53256</v>
      </c>
      <c r="C102" s="114">
        <v>0</v>
      </c>
      <c r="D102" s="113">
        <f t="shared" si="3"/>
        <v>53256</v>
      </c>
      <c r="H102" s="7"/>
      <c r="N102" s="10"/>
    </row>
    <row r="103" spans="1:14" ht="17.5">
      <c r="A103" s="93" t="s">
        <v>86</v>
      </c>
      <c r="B103" s="114">
        <f>'[10]Table 6'!G443</f>
        <v>61464</v>
      </c>
      <c r="C103" s="114">
        <v>0</v>
      </c>
      <c r="D103" s="113">
        <f t="shared" si="3"/>
        <v>61464</v>
      </c>
      <c r="H103" s="7"/>
      <c r="N103" s="10"/>
    </row>
    <row r="104" spans="1:14" ht="17.5">
      <c r="A104" s="94" t="s">
        <v>8</v>
      </c>
      <c r="B104" s="114">
        <f>'[10]Table 6'!G328</f>
        <v>386774</v>
      </c>
      <c r="C104" s="114">
        <v>0</v>
      </c>
      <c r="D104" s="113">
        <f t="shared" si="3"/>
        <v>386774</v>
      </c>
      <c r="H104" s="7"/>
      <c r="N104" s="10"/>
    </row>
    <row r="105" spans="1:14" ht="17.5">
      <c r="A105" s="100" t="s">
        <v>87</v>
      </c>
      <c r="B105" s="114">
        <f>'[10]Table 6'!G201</f>
        <v>185100</v>
      </c>
      <c r="C105" s="114">
        <v>0</v>
      </c>
      <c r="D105" s="113">
        <f t="shared" si="3"/>
        <v>185100</v>
      </c>
      <c r="H105" s="7"/>
      <c r="N105" s="10"/>
    </row>
    <row r="106" spans="1:14" ht="18" thickBot="1">
      <c r="A106" s="93" t="s">
        <v>88</v>
      </c>
      <c r="B106" s="122">
        <f>'[10]Table 6 Recon to Ratesetting'!C21</f>
        <v>-202322.81000000003</v>
      </c>
      <c r="C106" s="114">
        <v>0</v>
      </c>
      <c r="D106" s="113">
        <f t="shared" si="3"/>
        <v>-202322.81000000003</v>
      </c>
      <c r="H106" s="7"/>
      <c r="N106" s="10"/>
    </row>
    <row r="107" spans="1:14" ht="18" thickBot="1">
      <c r="A107" s="102" t="s">
        <v>89</v>
      </c>
      <c r="B107" s="115">
        <f>SUM(B98:B106)</f>
        <v>5147834.1900000004</v>
      </c>
      <c r="C107" s="115">
        <f>SUM(C98:C106)</f>
        <v>0</v>
      </c>
      <c r="D107" s="115">
        <f>SUM(D98:D106)</f>
        <v>5147834.1900000004</v>
      </c>
      <c r="H107" s="7"/>
    </row>
    <row r="108" spans="1:14" s="43" customFormat="1" ht="18" thickBot="1">
      <c r="A108" s="111" t="s">
        <v>90</v>
      </c>
      <c r="B108" s="123">
        <f>B82+B96+B107</f>
        <v>10074064.143333334</v>
      </c>
      <c r="C108" s="123">
        <f>C82+C96+C107</f>
        <v>0</v>
      </c>
      <c r="D108" s="123">
        <f>D82+D96+D107</f>
        <v>10074064.134307431</v>
      </c>
      <c r="F108" s="43" t="s">
        <v>0</v>
      </c>
      <c r="H108" s="50"/>
      <c r="I108" s="112"/>
    </row>
    <row r="109" spans="1:14" ht="23.4" customHeight="1" thickTop="1">
      <c r="A109" s="16"/>
      <c r="B109" s="19"/>
      <c r="D109" s="19"/>
      <c r="H109" s="19"/>
    </row>
    <row r="110" spans="1:14" ht="20" hidden="1" customHeight="1" thickBot="1">
      <c r="A110" s="20" t="s">
        <v>91</v>
      </c>
      <c r="B110" s="21"/>
      <c r="C110" s="21"/>
      <c r="D110" s="21"/>
      <c r="E110" s="21"/>
      <c r="F110" s="21"/>
      <c r="G110" s="21"/>
      <c r="H110" s="21"/>
    </row>
    <row r="111" spans="1:14" ht="20" hidden="1" customHeight="1">
      <c r="D111" s="2"/>
      <c r="E111" s="2"/>
      <c r="F111" s="2"/>
      <c r="G111" s="2"/>
      <c r="H111" s="22"/>
    </row>
    <row r="112" spans="1:14" ht="20" hidden="1" customHeight="1">
      <c r="A112" s="18" t="s">
        <v>92</v>
      </c>
      <c r="D112" s="2"/>
      <c r="E112" s="2"/>
      <c r="F112" s="2"/>
      <c r="G112" s="2"/>
      <c r="H112" s="22"/>
    </row>
    <row r="113" spans="1:12" ht="20" hidden="1" customHeight="1" thickBot="1"/>
    <row r="114" spans="1:12" ht="20" hidden="1" customHeight="1" thickBot="1">
      <c r="A114" s="23"/>
      <c r="B114" s="24"/>
      <c r="C114" s="24"/>
      <c r="D114" s="25"/>
    </row>
    <row r="115" spans="1:12" ht="20" hidden="1" customHeight="1">
      <c r="B115" s="26" t="s">
        <v>93</v>
      </c>
      <c r="C115" s="27"/>
      <c r="D115" s="28" t="s">
        <v>94</v>
      </c>
      <c r="E115" s="29" t="s">
        <v>0</v>
      </c>
      <c r="F115" s="27"/>
      <c r="G115" s="27"/>
      <c r="H115" s="30"/>
      <c r="I115" s="27"/>
      <c r="J115" s="27"/>
      <c r="K115" s="28"/>
    </row>
    <row r="116" spans="1:12" ht="20" hidden="1" customHeight="1">
      <c r="B116" s="26" t="s">
        <v>95</v>
      </c>
      <c r="C116" s="27"/>
      <c r="D116" s="28" t="s">
        <v>96</v>
      </c>
      <c r="E116" s="29" t="s">
        <v>0</v>
      </c>
      <c r="F116" s="27"/>
      <c r="G116" s="27"/>
      <c r="H116" s="30"/>
      <c r="I116" s="27"/>
      <c r="J116" s="27"/>
      <c r="K116" s="28"/>
    </row>
    <row r="117" spans="1:12" ht="20" hidden="1" customHeight="1">
      <c r="B117" s="31" t="s">
        <v>97</v>
      </c>
      <c r="C117" s="27"/>
      <c r="D117" s="32"/>
      <c r="E117" s="29" t="s">
        <v>0</v>
      </c>
      <c r="F117" s="27"/>
      <c r="G117" s="27"/>
      <c r="I117" s="27"/>
      <c r="J117" s="27"/>
      <c r="K117" s="33"/>
    </row>
    <row r="118" spans="1:12" ht="20" hidden="1" customHeight="1">
      <c r="A118" s="4"/>
      <c r="B118" s="7"/>
      <c r="D118" s="7"/>
      <c r="H118" s="22"/>
      <c r="K118" s="34"/>
    </row>
    <row r="119" spans="1:12" ht="20" hidden="1" customHeight="1">
      <c r="K119" s="10"/>
    </row>
    <row r="120" spans="1:12" ht="20" hidden="1" customHeight="1">
      <c r="B120" s="19">
        <f>2029857+156832</f>
        <v>2186689</v>
      </c>
      <c r="D120" s="19">
        <f>SUM(B120:C120)</f>
        <v>2186689</v>
      </c>
      <c r="E120" s="7" t="s">
        <v>0</v>
      </c>
      <c r="F120" s="10"/>
      <c r="G120" s="10"/>
      <c r="H120" s="7"/>
      <c r="I120" s="32"/>
      <c r="J120" s="10"/>
      <c r="K120" s="7"/>
      <c r="L120" s="10"/>
    </row>
    <row r="121" spans="1:12" ht="20" hidden="1" customHeight="1">
      <c r="B121" s="7" t="e">
        <f>3818662-#REF!</f>
        <v>#REF!</v>
      </c>
      <c r="D121" s="7" t="e">
        <f>SUM(B121:C121)</f>
        <v>#REF!</v>
      </c>
      <c r="E121" s="7" t="s">
        <v>0</v>
      </c>
      <c r="F121" s="10"/>
      <c r="G121" s="10"/>
      <c r="H121" s="7"/>
      <c r="I121" s="35"/>
      <c r="J121" s="10"/>
      <c r="K121" s="7"/>
      <c r="L121" s="10"/>
    </row>
    <row r="122" spans="1:12" ht="20" hidden="1" customHeight="1">
      <c r="B122" s="7">
        <v>454585</v>
      </c>
      <c r="D122" s="7">
        <f>SUM(B122:C122)</f>
        <v>454585</v>
      </c>
      <c r="E122" s="7" t="s">
        <v>0</v>
      </c>
      <c r="F122" s="10"/>
      <c r="G122" s="10"/>
      <c r="H122" s="7"/>
      <c r="I122" s="7"/>
      <c r="J122" s="10"/>
      <c r="K122" s="7"/>
      <c r="L122" s="10"/>
    </row>
    <row r="123" spans="1:12" ht="20" hidden="1" customHeight="1">
      <c r="B123" s="9">
        <v>213907</v>
      </c>
      <c r="D123" s="7">
        <f>SUM(B123:C123)</f>
        <v>213907</v>
      </c>
      <c r="E123" s="7" t="s">
        <v>0</v>
      </c>
      <c r="F123" s="10"/>
      <c r="G123" s="10"/>
      <c r="H123" s="7"/>
      <c r="I123" s="32"/>
      <c r="J123" s="10"/>
      <c r="K123" s="7"/>
      <c r="L123" s="10"/>
    </row>
    <row r="124" spans="1:12" ht="20" hidden="1" customHeight="1" thickBot="1">
      <c r="B124" s="9" t="s">
        <v>98</v>
      </c>
      <c r="D124" s="7">
        <f>SUM(B124:C124)</f>
        <v>0</v>
      </c>
      <c r="E124" s="7" t="s">
        <v>0</v>
      </c>
      <c r="F124" s="10"/>
      <c r="G124" s="10"/>
      <c r="H124" s="7"/>
      <c r="I124" s="35"/>
      <c r="J124" s="10"/>
      <c r="K124" s="7"/>
      <c r="L124" s="10"/>
    </row>
    <row r="125" spans="1:12" ht="20" hidden="1" customHeight="1" thickBot="1">
      <c r="B125" s="36" t="e">
        <f>SUM(B120:B124)</f>
        <v>#REF!</v>
      </c>
      <c r="D125" s="36" t="e">
        <f>SUM(D120:D124)</f>
        <v>#REF!</v>
      </c>
      <c r="E125" s="7" t="s">
        <v>0</v>
      </c>
      <c r="F125" s="10"/>
      <c r="G125" s="10"/>
      <c r="H125" s="7"/>
      <c r="I125" s="10"/>
      <c r="J125" s="10"/>
      <c r="K125" s="7"/>
      <c r="L125" s="10"/>
    </row>
    <row r="126" spans="1:12" ht="20" hidden="1" customHeight="1" thickTop="1">
      <c r="B126" s="37" t="e">
        <f>-K125+SUM(B125:I125)</f>
        <v>#REF!</v>
      </c>
      <c r="D126" s="38"/>
      <c r="E126" s="1" t="s">
        <v>0</v>
      </c>
      <c r="H126" s="7"/>
      <c r="K126" s="39"/>
    </row>
    <row r="127" spans="1:12" ht="20" hidden="1" customHeight="1">
      <c r="B127" s="39"/>
      <c r="D127" s="7"/>
      <c r="H127" s="7"/>
      <c r="K127" s="39"/>
    </row>
    <row r="128" spans="1:12" ht="20" hidden="1" customHeight="1"/>
    <row r="129" spans="2:11" ht="20" hidden="1" customHeight="1">
      <c r="K129" s="39"/>
    </row>
    <row r="130" spans="2:11" ht="20" hidden="1" customHeight="1">
      <c r="K130" s="39"/>
    </row>
    <row r="131" spans="2:11" ht="20" hidden="1" customHeight="1"/>
    <row r="132" spans="2:11" ht="20" hidden="1" customHeight="1"/>
    <row r="133" spans="2:11" ht="20" hidden="1" customHeight="1"/>
    <row r="134" spans="2:11" ht="20" hidden="1" customHeight="1"/>
    <row r="135" spans="2:11" ht="20" hidden="1" customHeight="1"/>
    <row r="136" spans="2:11" ht="20" hidden="1" customHeight="1">
      <c r="H136" s="33"/>
    </row>
    <row r="137" spans="2:11" ht="20" hidden="1" customHeight="1">
      <c r="H137" s="33"/>
    </row>
    <row r="138" spans="2:11" ht="20" hidden="1" customHeight="1"/>
    <row r="139" spans="2:11" ht="20" hidden="1" customHeight="1"/>
    <row r="140" spans="2:11" ht="20" hidden="1" customHeight="1">
      <c r="B140" s="40"/>
      <c r="H140" s="33"/>
    </row>
    <row r="141" spans="2:11" ht="20" hidden="1" customHeight="1"/>
    <row r="142" spans="2:11" ht="20" hidden="1" customHeight="1"/>
    <row r="143" spans="2:11" ht="20" hidden="1" customHeight="1"/>
    <row r="144" spans="2:11" ht="20" hidden="1" customHeight="1"/>
    <row r="145" spans="1:4" ht="20" hidden="1" customHeight="1">
      <c r="A145" s="8"/>
    </row>
    <row r="146" spans="1:4" ht="20" hidden="1" customHeight="1"/>
    <row r="147" spans="1:4" ht="20" hidden="1" customHeight="1"/>
    <row r="148" spans="1:4" ht="20" hidden="1" customHeight="1"/>
    <row r="149" spans="1:4" ht="20" hidden="1" customHeight="1"/>
    <row r="150" spans="1:4" ht="20" hidden="1" customHeight="1"/>
    <row r="151" spans="1:4" ht="20" hidden="1" customHeight="1"/>
    <row r="152" spans="1:4" ht="20" hidden="1" customHeight="1"/>
    <row r="153" spans="1:4" ht="20" hidden="1" customHeight="1"/>
    <row r="154" spans="1:4" ht="20" hidden="1" customHeight="1"/>
    <row r="155" spans="1:4" ht="20" hidden="1" customHeight="1"/>
    <row r="156" spans="1:4" ht="20" hidden="1" customHeight="1"/>
    <row r="157" spans="1:4" ht="20" hidden="1" customHeight="1"/>
    <row r="158" spans="1:4" ht="20" hidden="1" customHeight="1"/>
    <row r="159" spans="1:4" ht="17.25" customHeight="1">
      <c r="B159" s="6"/>
      <c r="C159" s="6"/>
    </row>
    <row r="160" spans="1:4" ht="17.25" customHeight="1">
      <c r="B160" s="6"/>
      <c r="D160" s="6">
        <v>0</v>
      </c>
    </row>
    <row r="161" spans="1:5" ht="17.25" customHeight="1">
      <c r="C161" s="41"/>
    </row>
    <row r="162" spans="1:5" ht="17.25" customHeight="1">
      <c r="C162" s="41"/>
    </row>
    <row r="163" spans="1:5" ht="17.25" customHeight="1"/>
    <row r="164" spans="1:5" ht="17.25" customHeight="1"/>
    <row r="165" spans="1:5" ht="17.25" customHeight="1"/>
    <row r="166" spans="1:5" ht="17.25" customHeight="1"/>
    <row r="167" spans="1:5" ht="17.25" customHeight="1"/>
    <row r="168" spans="1:5" ht="17.25" customHeight="1"/>
    <row r="172" spans="1:5" ht="20.149999999999999" customHeight="1">
      <c r="E172" s="1" t="s">
        <v>0</v>
      </c>
    </row>
    <row r="173" spans="1:5" ht="20.149999999999999" customHeight="1">
      <c r="A173" s="4"/>
    </row>
    <row r="175" spans="1:5" ht="20.149999999999999" customHeight="1">
      <c r="A175" s="4"/>
    </row>
    <row r="178" spans="1:1" ht="20.149999999999999" customHeight="1">
      <c r="A178" s="4"/>
    </row>
  </sheetData>
  <printOptions horizontalCentered="1"/>
  <pageMargins left="0.2" right="0.25" top="0.5" bottom="0.5" header="0.3" footer="0.3"/>
  <pageSetup scale="60" fitToHeight="7" orientation="landscape" r:id="rId1"/>
  <headerFooter>
    <oddFooter xml:space="preserve">&amp;RSchedule A-9
Page &amp;P of &amp;N </oddFooter>
  </headerFooter>
  <rowBreaks count="2" manualBreakCount="2">
    <brk id="35" max="8" man="1"/>
    <brk id="109" max="26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Footnotes</vt:lpstr>
      <vt:lpstr>OUTPUT</vt:lpstr>
      <vt:lpstr>OUTPUT</vt:lpstr>
      <vt:lpstr>Footnotes!Print_Area</vt:lpstr>
      <vt:lpstr>OUTPUT!Print_Area</vt:lpstr>
      <vt:lpstr>OUTPUT!Print_Area_MI</vt:lpstr>
      <vt:lpstr>OUTPUT!Print_Titles</vt:lpstr>
      <vt:lpstr>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 2023 Schedule A-9</dc:title>
  <dc:creator>Hawkins, Travis Aaron</dc:creator>
  <cp:lastModifiedBy>Savignano, Diana L</cp:lastModifiedBy>
  <dcterms:created xsi:type="dcterms:W3CDTF">2022-09-21T16:34:42Z</dcterms:created>
  <dcterms:modified xsi:type="dcterms:W3CDTF">2022-09-28T19:42:23Z</dcterms:modified>
</cp:coreProperties>
</file>