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8_{0FA67DDC-E6F3-4597-A922-B4BB3D662DAA}" xr6:coauthVersionLast="47" xr6:coauthVersionMax="47" xr10:uidLastSave="{00000000-0000-0000-0000-000000000000}"/>
  <bookViews>
    <workbookView xWindow="-110" yWindow="-110" windowWidth="19420" windowHeight="10420" xr2:uid="{A96BE039-878D-4336-9B0E-52BB655650B2}"/>
  </bookViews>
  <sheets>
    <sheet name="OUTPUT TABLE" sheetId="1" r:id="rId1"/>
  </sheets>
  <externalReferences>
    <externalReference r:id="rId2"/>
  </externalReferences>
  <definedNames>
    <definedName name="\C">#REF!</definedName>
    <definedName name="\S">#REF!</definedName>
    <definedName name="_Order1" hidden="1">255</definedName>
    <definedName name="_Order2" hidden="1">255</definedName>
    <definedName name="HEAD_SHA">#REF!</definedName>
    <definedName name="_xlnm.Print_Area" localSheetId="0">'OUTPUT TABLE'!$A$1:$K$118</definedName>
    <definedName name="_xlnm.Print_Titles" localSheetId="0">'OUTPUT TABLE'!$1:$4</definedName>
    <definedName name="SHAS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2" i="1"/>
  <c r="A7" i="1"/>
  <c r="C7" i="1"/>
  <c r="D7" i="1"/>
  <c r="E7" i="1"/>
  <c r="F7" i="1"/>
  <c r="G7" i="1"/>
  <c r="H7" i="1"/>
  <c r="I7" i="1"/>
  <c r="A8" i="1"/>
  <c r="C8" i="1"/>
  <c r="D8" i="1"/>
  <c r="E8" i="1"/>
  <c r="F8" i="1"/>
  <c r="G8" i="1"/>
  <c r="H8" i="1"/>
  <c r="I8" i="1"/>
  <c r="C9" i="1"/>
  <c r="D9" i="1"/>
  <c r="E9" i="1"/>
  <c r="F9" i="1"/>
  <c r="G9" i="1"/>
  <c r="H9" i="1"/>
  <c r="I9" i="1"/>
  <c r="A10" i="1"/>
  <c r="C10" i="1"/>
  <c r="D10" i="1"/>
  <c r="E10" i="1"/>
  <c r="F10" i="1"/>
  <c r="G10" i="1"/>
  <c r="H10" i="1"/>
  <c r="I10" i="1"/>
  <c r="A13" i="1"/>
  <c r="C13" i="1"/>
  <c r="D13" i="1"/>
  <c r="E13" i="1"/>
  <c r="F13" i="1"/>
  <c r="G13" i="1"/>
  <c r="H13" i="1"/>
  <c r="I13" i="1"/>
  <c r="C15" i="1"/>
  <c r="D15" i="1"/>
  <c r="E15" i="1"/>
  <c r="F15" i="1"/>
  <c r="G15" i="1"/>
  <c r="H15" i="1"/>
  <c r="I15" i="1"/>
  <c r="A17" i="1"/>
  <c r="C17" i="1"/>
  <c r="D17" i="1"/>
  <c r="E17" i="1"/>
  <c r="F17" i="1"/>
  <c r="G17" i="1"/>
  <c r="H17" i="1"/>
  <c r="I17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3" i="1"/>
  <c r="D23" i="1"/>
  <c r="E23" i="1"/>
  <c r="F23" i="1"/>
  <c r="G23" i="1"/>
  <c r="H23" i="1"/>
  <c r="I23" i="1"/>
  <c r="A24" i="1"/>
  <c r="C24" i="1"/>
  <c r="D24" i="1"/>
  <c r="E24" i="1"/>
  <c r="F24" i="1"/>
  <c r="G24" i="1"/>
  <c r="H24" i="1"/>
  <c r="I24" i="1"/>
  <c r="A25" i="1"/>
  <c r="C25" i="1"/>
  <c r="D25" i="1"/>
  <c r="E25" i="1"/>
  <c r="F25" i="1"/>
  <c r="G25" i="1"/>
  <c r="H25" i="1"/>
  <c r="I25" i="1"/>
  <c r="A26" i="1"/>
  <c r="C26" i="1"/>
  <c r="D26" i="1"/>
  <c r="E26" i="1"/>
  <c r="F26" i="1"/>
  <c r="G26" i="1"/>
  <c r="H26" i="1"/>
  <c r="I26" i="1"/>
  <c r="A27" i="1"/>
  <c r="C27" i="1"/>
  <c r="D27" i="1"/>
  <c r="E27" i="1"/>
  <c r="F27" i="1"/>
  <c r="G27" i="1"/>
  <c r="H27" i="1"/>
  <c r="I27" i="1"/>
  <c r="A28" i="1"/>
  <c r="C28" i="1"/>
  <c r="D28" i="1"/>
  <c r="E28" i="1"/>
  <c r="F28" i="1"/>
  <c r="G28" i="1"/>
  <c r="H28" i="1"/>
  <c r="I28" i="1"/>
  <c r="A29" i="1"/>
  <c r="A31" i="1"/>
  <c r="C31" i="1"/>
  <c r="D31" i="1"/>
  <c r="E31" i="1"/>
  <c r="F31" i="1"/>
  <c r="G31" i="1"/>
  <c r="H31" i="1"/>
  <c r="I31" i="1"/>
  <c r="A32" i="1"/>
  <c r="C32" i="1"/>
  <c r="D32" i="1"/>
  <c r="E32" i="1"/>
  <c r="F32" i="1"/>
  <c r="G32" i="1"/>
  <c r="H32" i="1"/>
  <c r="I32" i="1"/>
  <c r="A33" i="1"/>
  <c r="C33" i="1"/>
  <c r="D33" i="1"/>
  <c r="E33" i="1"/>
  <c r="F33" i="1"/>
  <c r="G33" i="1"/>
  <c r="H33" i="1"/>
  <c r="I33" i="1"/>
  <c r="A34" i="1"/>
  <c r="C34" i="1"/>
  <c r="D34" i="1"/>
  <c r="E34" i="1"/>
  <c r="F34" i="1"/>
  <c r="G34" i="1"/>
  <c r="H34" i="1"/>
  <c r="I34" i="1"/>
  <c r="A35" i="1"/>
  <c r="C35" i="1"/>
  <c r="D35" i="1"/>
  <c r="E35" i="1"/>
  <c r="F35" i="1"/>
  <c r="G35" i="1"/>
  <c r="H35" i="1"/>
  <c r="I35" i="1"/>
  <c r="A36" i="1"/>
  <c r="C36" i="1"/>
  <c r="D36" i="1"/>
  <c r="E36" i="1"/>
  <c r="F36" i="1"/>
  <c r="G36" i="1"/>
  <c r="H36" i="1"/>
  <c r="I36" i="1"/>
  <c r="A37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A41" i="1"/>
  <c r="C41" i="1"/>
  <c r="D41" i="1"/>
  <c r="E41" i="1"/>
  <c r="F41" i="1"/>
  <c r="G41" i="1"/>
  <c r="H41" i="1"/>
  <c r="I41" i="1"/>
  <c r="A42" i="1"/>
  <c r="A44" i="1"/>
  <c r="C44" i="1"/>
  <c r="D44" i="1"/>
  <c r="E44" i="1"/>
  <c r="F44" i="1"/>
  <c r="G44" i="1"/>
  <c r="H44" i="1"/>
  <c r="I44" i="1"/>
  <c r="A45" i="1"/>
  <c r="C45" i="1"/>
  <c r="D45" i="1"/>
  <c r="E45" i="1"/>
  <c r="F45" i="1"/>
  <c r="F46" i="1" s="1"/>
  <c r="G45" i="1"/>
  <c r="H45" i="1"/>
  <c r="I45" i="1"/>
  <c r="A46" i="1"/>
  <c r="A48" i="1"/>
  <c r="C48" i="1"/>
  <c r="D48" i="1"/>
  <c r="E48" i="1"/>
  <c r="F48" i="1"/>
  <c r="G48" i="1"/>
  <c r="H48" i="1"/>
  <c r="I48" i="1"/>
  <c r="A49" i="1"/>
  <c r="C49" i="1"/>
  <c r="D49" i="1"/>
  <c r="E49" i="1"/>
  <c r="F49" i="1"/>
  <c r="G49" i="1"/>
  <c r="H49" i="1"/>
  <c r="I49" i="1"/>
  <c r="A50" i="1"/>
  <c r="C50" i="1"/>
  <c r="D50" i="1"/>
  <c r="E50" i="1"/>
  <c r="F50" i="1"/>
  <c r="G50" i="1"/>
  <c r="H50" i="1"/>
  <c r="I50" i="1"/>
  <c r="A51" i="1"/>
  <c r="C51" i="1"/>
  <c r="D51" i="1"/>
  <c r="E51" i="1"/>
  <c r="F51" i="1"/>
  <c r="G51" i="1"/>
  <c r="H51" i="1"/>
  <c r="I51" i="1"/>
  <c r="A52" i="1"/>
  <c r="C52" i="1"/>
  <c r="D52" i="1"/>
  <c r="E52" i="1"/>
  <c r="F52" i="1"/>
  <c r="G52" i="1"/>
  <c r="H52" i="1"/>
  <c r="I52" i="1"/>
  <c r="A53" i="1"/>
  <c r="C53" i="1"/>
  <c r="D53" i="1"/>
  <c r="E53" i="1"/>
  <c r="F53" i="1"/>
  <c r="G53" i="1"/>
  <c r="H53" i="1"/>
  <c r="I53" i="1"/>
  <c r="A54" i="1"/>
  <c r="C54" i="1"/>
  <c r="D54" i="1"/>
  <c r="E54" i="1"/>
  <c r="F54" i="1"/>
  <c r="G54" i="1"/>
  <c r="H54" i="1"/>
  <c r="I54" i="1"/>
  <c r="A55" i="1"/>
  <c r="C55" i="1"/>
  <c r="D55" i="1"/>
  <c r="E55" i="1"/>
  <c r="F55" i="1"/>
  <c r="G55" i="1"/>
  <c r="H55" i="1"/>
  <c r="I55" i="1"/>
  <c r="A56" i="1"/>
  <c r="C58" i="1"/>
  <c r="D58" i="1"/>
  <c r="E58" i="1"/>
  <c r="F58" i="1"/>
  <c r="G58" i="1"/>
  <c r="H58" i="1"/>
  <c r="I58" i="1"/>
  <c r="A60" i="1"/>
  <c r="C60" i="1"/>
  <c r="D60" i="1"/>
  <c r="E60" i="1"/>
  <c r="F60" i="1"/>
  <c r="G60" i="1"/>
  <c r="H60" i="1"/>
  <c r="I60" i="1"/>
  <c r="A61" i="1"/>
  <c r="C61" i="1"/>
  <c r="D61" i="1"/>
  <c r="E61" i="1"/>
  <c r="F61" i="1"/>
  <c r="G61" i="1"/>
  <c r="H61" i="1"/>
  <c r="I61" i="1"/>
  <c r="A62" i="1"/>
  <c r="C62" i="1"/>
  <c r="D62" i="1"/>
  <c r="E62" i="1"/>
  <c r="F62" i="1"/>
  <c r="G62" i="1"/>
  <c r="H62" i="1"/>
  <c r="I62" i="1"/>
  <c r="A63" i="1"/>
  <c r="C63" i="1"/>
  <c r="D63" i="1"/>
  <c r="E63" i="1"/>
  <c r="F63" i="1"/>
  <c r="G63" i="1"/>
  <c r="H63" i="1"/>
  <c r="I63" i="1"/>
  <c r="A64" i="1"/>
  <c r="A66" i="1"/>
  <c r="C66" i="1"/>
  <c r="D66" i="1"/>
  <c r="E66" i="1"/>
  <c r="F66" i="1"/>
  <c r="G66" i="1"/>
  <c r="H66" i="1"/>
  <c r="I66" i="1"/>
  <c r="A67" i="1"/>
  <c r="C67" i="1"/>
  <c r="D67" i="1"/>
  <c r="E67" i="1"/>
  <c r="F67" i="1"/>
  <c r="G67" i="1"/>
  <c r="H67" i="1"/>
  <c r="I67" i="1"/>
  <c r="A68" i="1"/>
  <c r="A70" i="1"/>
  <c r="C70" i="1"/>
  <c r="D70" i="1"/>
  <c r="E70" i="1"/>
  <c r="F70" i="1"/>
  <c r="G70" i="1"/>
  <c r="H70" i="1"/>
  <c r="I70" i="1"/>
  <c r="A71" i="1"/>
  <c r="C71" i="1"/>
  <c r="D71" i="1"/>
  <c r="E71" i="1"/>
  <c r="F71" i="1"/>
  <c r="G71" i="1"/>
  <c r="H71" i="1"/>
  <c r="I71" i="1"/>
  <c r="A72" i="1"/>
  <c r="C72" i="1"/>
  <c r="D72" i="1"/>
  <c r="E72" i="1"/>
  <c r="F72" i="1"/>
  <c r="G72" i="1"/>
  <c r="H72" i="1"/>
  <c r="I72" i="1"/>
  <c r="A73" i="1"/>
  <c r="C73" i="1"/>
  <c r="D73" i="1"/>
  <c r="E73" i="1"/>
  <c r="F73" i="1"/>
  <c r="G73" i="1"/>
  <c r="H73" i="1"/>
  <c r="I73" i="1"/>
  <c r="A74" i="1"/>
  <c r="C74" i="1"/>
  <c r="D74" i="1"/>
  <c r="E74" i="1"/>
  <c r="F74" i="1"/>
  <c r="G74" i="1"/>
  <c r="H74" i="1"/>
  <c r="I74" i="1"/>
  <c r="A75" i="1"/>
  <c r="A77" i="1"/>
  <c r="C77" i="1"/>
  <c r="D77" i="1"/>
  <c r="E77" i="1"/>
  <c r="F77" i="1"/>
  <c r="G77" i="1"/>
  <c r="H77" i="1"/>
  <c r="I77" i="1"/>
  <c r="A78" i="1"/>
  <c r="C78" i="1"/>
  <c r="D78" i="1"/>
  <c r="E78" i="1"/>
  <c r="F78" i="1"/>
  <c r="G78" i="1"/>
  <c r="H78" i="1"/>
  <c r="I78" i="1"/>
  <c r="A79" i="1"/>
  <c r="C79" i="1"/>
  <c r="D79" i="1"/>
  <c r="E79" i="1"/>
  <c r="F79" i="1"/>
  <c r="G79" i="1"/>
  <c r="H79" i="1"/>
  <c r="I79" i="1"/>
  <c r="A80" i="1"/>
  <c r="A82" i="1"/>
  <c r="C82" i="1"/>
  <c r="D82" i="1"/>
  <c r="E82" i="1"/>
  <c r="F82" i="1"/>
  <c r="G82" i="1"/>
  <c r="H82" i="1"/>
  <c r="I82" i="1"/>
  <c r="A83" i="1"/>
  <c r="C83" i="1"/>
  <c r="D83" i="1"/>
  <c r="E83" i="1"/>
  <c r="F83" i="1"/>
  <c r="G83" i="1"/>
  <c r="H83" i="1"/>
  <c r="I83" i="1"/>
  <c r="A84" i="1"/>
  <c r="C84" i="1"/>
  <c r="D84" i="1"/>
  <c r="E84" i="1"/>
  <c r="F84" i="1"/>
  <c r="G84" i="1"/>
  <c r="H84" i="1"/>
  <c r="I84" i="1"/>
  <c r="A85" i="1"/>
  <c r="C85" i="1"/>
  <c r="A87" i="1"/>
  <c r="C87" i="1"/>
  <c r="D87" i="1"/>
  <c r="E87" i="1"/>
  <c r="F87" i="1"/>
  <c r="G87" i="1"/>
  <c r="H87" i="1"/>
  <c r="I87" i="1"/>
  <c r="A88" i="1"/>
  <c r="C88" i="1"/>
  <c r="D88" i="1"/>
  <c r="E88" i="1"/>
  <c r="F88" i="1"/>
  <c r="G88" i="1"/>
  <c r="H88" i="1"/>
  <c r="I88" i="1"/>
  <c r="A89" i="1"/>
  <c r="C89" i="1"/>
  <c r="D89" i="1"/>
  <c r="E89" i="1"/>
  <c r="F89" i="1"/>
  <c r="G89" i="1"/>
  <c r="H89" i="1"/>
  <c r="I89" i="1"/>
  <c r="A90" i="1"/>
  <c r="A92" i="1"/>
  <c r="C92" i="1"/>
  <c r="D92" i="1"/>
  <c r="E92" i="1"/>
  <c r="F92" i="1"/>
  <c r="G92" i="1"/>
  <c r="H92" i="1"/>
  <c r="I92" i="1"/>
  <c r="A93" i="1"/>
  <c r="C93" i="1"/>
  <c r="D93" i="1"/>
  <c r="E93" i="1"/>
  <c r="F93" i="1"/>
  <c r="G93" i="1"/>
  <c r="H93" i="1"/>
  <c r="I93" i="1"/>
  <c r="A94" i="1"/>
  <c r="A96" i="1"/>
  <c r="C96" i="1"/>
  <c r="D96" i="1"/>
  <c r="E96" i="1"/>
  <c r="F96" i="1"/>
  <c r="G96" i="1"/>
  <c r="H96" i="1"/>
  <c r="I96" i="1"/>
  <c r="A97" i="1"/>
  <c r="C97" i="1"/>
  <c r="D97" i="1"/>
  <c r="E97" i="1"/>
  <c r="F97" i="1"/>
  <c r="G97" i="1"/>
  <c r="H97" i="1"/>
  <c r="I97" i="1"/>
  <c r="A98" i="1"/>
  <c r="C98" i="1"/>
  <c r="D98" i="1"/>
  <c r="E98" i="1"/>
  <c r="F98" i="1"/>
  <c r="F99" i="1" s="1"/>
  <c r="G98" i="1"/>
  <c r="H98" i="1"/>
  <c r="H99" i="1" s="1"/>
  <c r="I98" i="1"/>
  <c r="A99" i="1"/>
  <c r="A100" i="1"/>
  <c r="C101" i="1"/>
  <c r="D101" i="1"/>
  <c r="E101" i="1"/>
  <c r="F101" i="1"/>
  <c r="G101" i="1"/>
  <c r="H101" i="1"/>
  <c r="I101" i="1"/>
  <c r="C102" i="1"/>
  <c r="D102" i="1"/>
  <c r="E102" i="1"/>
  <c r="F102" i="1"/>
  <c r="G102" i="1"/>
  <c r="H102" i="1"/>
  <c r="I102" i="1"/>
  <c r="D103" i="1"/>
  <c r="F103" i="1"/>
  <c r="H103" i="1"/>
  <c r="I103" i="1"/>
  <c r="J103" i="1"/>
  <c r="C104" i="1"/>
  <c r="D104" i="1"/>
  <c r="E104" i="1"/>
  <c r="F104" i="1"/>
  <c r="G104" i="1"/>
  <c r="H104" i="1"/>
  <c r="I104" i="1"/>
  <c r="J105" i="1"/>
  <c r="D106" i="1"/>
  <c r="K106" i="1" s="1"/>
  <c r="J106" i="1"/>
  <c r="D107" i="1"/>
  <c r="K107" i="1" s="1"/>
  <c r="J107" i="1"/>
  <c r="D108" i="1"/>
  <c r="K108" i="1" s="1"/>
  <c r="J108" i="1"/>
  <c r="D109" i="1"/>
  <c r="K109" i="1" s="1"/>
  <c r="J109" i="1"/>
  <c r="D110" i="1"/>
  <c r="K110" i="1" s="1"/>
  <c r="J110" i="1"/>
  <c r="D111" i="1"/>
  <c r="K111" i="1" s="1"/>
  <c r="J111" i="1"/>
  <c r="D112" i="1"/>
  <c r="K112" i="1" s="1"/>
  <c r="J112" i="1"/>
  <c r="D113" i="1"/>
  <c r="K113" i="1" s="1"/>
  <c r="J114" i="1"/>
  <c r="K114" i="1"/>
  <c r="C115" i="1"/>
  <c r="D115" i="1"/>
  <c r="E115" i="1"/>
  <c r="F115" i="1"/>
  <c r="G115" i="1"/>
  <c r="H115" i="1"/>
  <c r="I115" i="1"/>
  <c r="C116" i="1"/>
  <c r="D116" i="1"/>
  <c r="E116" i="1"/>
  <c r="F116" i="1"/>
  <c r="G116" i="1"/>
  <c r="H116" i="1"/>
  <c r="I116" i="1"/>
  <c r="M116" i="1"/>
  <c r="O116" i="1"/>
  <c r="O118" i="1"/>
  <c r="I75" i="1" l="1"/>
  <c r="D29" i="1"/>
  <c r="H75" i="1"/>
  <c r="I21" i="1"/>
  <c r="E85" i="1"/>
  <c r="D85" i="1"/>
  <c r="H21" i="1"/>
  <c r="G99" i="1"/>
  <c r="J89" i="1"/>
  <c r="J98" i="1"/>
  <c r="E94" i="1"/>
  <c r="F11" i="1"/>
  <c r="F64" i="1"/>
  <c r="J8" i="1"/>
  <c r="K49" i="1"/>
  <c r="H46" i="1"/>
  <c r="F68" i="1"/>
  <c r="G94" i="1"/>
  <c r="D46" i="1"/>
  <c r="K98" i="1"/>
  <c r="J79" i="1"/>
  <c r="D68" i="1"/>
  <c r="C99" i="1"/>
  <c r="H80" i="1"/>
  <c r="E29" i="1"/>
  <c r="J84" i="1"/>
  <c r="J82" i="1"/>
  <c r="I42" i="1"/>
  <c r="E11" i="1"/>
  <c r="K8" i="1"/>
  <c r="F80" i="1"/>
  <c r="H64" i="1"/>
  <c r="D94" i="1"/>
  <c r="E46" i="1"/>
  <c r="J20" i="1"/>
  <c r="J101" i="1"/>
  <c r="E90" i="1"/>
  <c r="K78" i="1"/>
  <c r="J67" i="1"/>
  <c r="C68" i="1"/>
  <c r="K35" i="1"/>
  <c r="F37" i="1"/>
  <c r="J102" i="1"/>
  <c r="C80" i="1"/>
  <c r="K55" i="1"/>
  <c r="F56" i="1"/>
  <c r="G56" i="1"/>
  <c r="J44" i="1"/>
  <c r="E37" i="1"/>
  <c r="I94" i="1"/>
  <c r="J88" i="1"/>
  <c r="I68" i="1"/>
  <c r="K60" i="1"/>
  <c r="G21" i="1"/>
  <c r="G11" i="1"/>
  <c r="H90" i="1"/>
  <c r="K50" i="1"/>
  <c r="K17" i="1"/>
  <c r="K104" i="1"/>
  <c r="J93" i="1"/>
  <c r="F90" i="1"/>
  <c r="K84" i="1"/>
  <c r="J58" i="1"/>
  <c r="I37" i="1"/>
  <c r="K23" i="1"/>
  <c r="K15" i="1"/>
  <c r="J13" i="1"/>
  <c r="K51" i="1"/>
  <c r="J115" i="1"/>
  <c r="I80" i="1"/>
  <c r="K73" i="1"/>
  <c r="K72" i="1"/>
  <c r="K71" i="1"/>
  <c r="D75" i="1"/>
  <c r="F42" i="1"/>
  <c r="J26" i="1"/>
  <c r="J24" i="1"/>
  <c r="J23" i="1"/>
  <c r="K20" i="1"/>
  <c r="C21" i="1"/>
  <c r="K93" i="1"/>
  <c r="K58" i="1"/>
  <c r="I64" i="1"/>
  <c r="D56" i="1"/>
  <c r="K41" i="1"/>
  <c r="K40" i="1"/>
  <c r="J39" i="1"/>
  <c r="J33" i="1"/>
  <c r="K26" i="1"/>
  <c r="H29" i="1"/>
  <c r="J9" i="1"/>
  <c r="G37" i="1"/>
  <c r="J96" i="1"/>
  <c r="J77" i="1"/>
  <c r="J116" i="1"/>
  <c r="E80" i="1"/>
  <c r="J55" i="1"/>
  <c r="J54" i="1"/>
  <c r="J53" i="1"/>
  <c r="K32" i="1"/>
  <c r="K31" i="1"/>
  <c r="K83" i="1"/>
  <c r="K82" i="1"/>
  <c r="K77" i="1"/>
  <c r="J73" i="1"/>
  <c r="G64" i="1"/>
  <c r="G46" i="1"/>
  <c r="J36" i="1"/>
  <c r="J35" i="1"/>
  <c r="C37" i="1"/>
  <c r="F21" i="1"/>
  <c r="K101" i="1"/>
  <c r="K115" i="1"/>
  <c r="K97" i="1"/>
  <c r="D99" i="1"/>
  <c r="I90" i="1"/>
  <c r="G85" i="1"/>
  <c r="E75" i="1"/>
  <c r="J70" i="1"/>
  <c r="K67" i="1"/>
  <c r="C64" i="1"/>
  <c r="K52" i="1"/>
  <c r="J49" i="1"/>
  <c r="J48" i="1"/>
  <c r="J45" i="1"/>
  <c r="C46" i="1"/>
  <c r="H37" i="1"/>
  <c r="J31" i="1"/>
  <c r="F29" i="1"/>
  <c r="J97" i="1"/>
  <c r="H94" i="1"/>
  <c r="J74" i="1"/>
  <c r="J72" i="1"/>
  <c r="C75" i="1"/>
  <c r="I46" i="1"/>
  <c r="G42" i="1"/>
  <c r="K36" i="1"/>
  <c r="J34" i="1"/>
  <c r="K27" i="1"/>
  <c r="K25" i="1"/>
  <c r="K24" i="1"/>
  <c r="K13" i="1"/>
  <c r="K9" i="1"/>
  <c r="K116" i="1"/>
  <c r="K102" i="1"/>
  <c r="I99" i="1"/>
  <c r="G90" i="1"/>
  <c r="K87" i="1"/>
  <c r="K79" i="1"/>
  <c r="J78" i="1"/>
  <c r="G80" i="1"/>
  <c r="H56" i="1"/>
  <c r="K34" i="1"/>
  <c r="J28" i="1"/>
  <c r="C29" i="1"/>
  <c r="C11" i="1"/>
  <c r="H42" i="1"/>
  <c r="K103" i="1"/>
  <c r="K92" i="1"/>
  <c r="K89" i="1"/>
  <c r="J87" i="1"/>
  <c r="J83" i="1"/>
  <c r="K66" i="1"/>
  <c r="J41" i="1"/>
  <c r="E42" i="1"/>
  <c r="D37" i="1"/>
  <c r="E21" i="1"/>
  <c r="J104" i="1"/>
  <c r="K88" i="1"/>
  <c r="D90" i="1"/>
  <c r="G68" i="1"/>
  <c r="E64" i="1"/>
  <c r="K54" i="1"/>
  <c r="K53" i="1"/>
  <c r="J50" i="1"/>
  <c r="K48" i="1"/>
  <c r="C42" i="1"/>
  <c r="D42" i="1"/>
  <c r="J32" i="1"/>
  <c r="K28" i="1"/>
  <c r="D21" i="1"/>
  <c r="J17" i="1"/>
  <c r="K7" i="1"/>
  <c r="O119" i="1"/>
  <c r="K96" i="1"/>
  <c r="C90" i="1"/>
  <c r="I85" i="1"/>
  <c r="G75" i="1"/>
  <c r="K63" i="1"/>
  <c r="K62" i="1"/>
  <c r="K61" i="1"/>
  <c r="E56" i="1"/>
  <c r="K45" i="1"/>
  <c r="H11" i="1"/>
  <c r="E99" i="1"/>
  <c r="C94" i="1"/>
  <c r="H85" i="1"/>
  <c r="K74" i="1"/>
  <c r="F75" i="1"/>
  <c r="J66" i="1"/>
  <c r="D64" i="1"/>
  <c r="J63" i="1"/>
  <c r="J62" i="1"/>
  <c r="J61" i="1"/>
  <c r="J52" i="1"/>
  <c r="J51" i="1"/>
  <c r="K44" i="1"/>
  <c r="J40" i="1"/>
  <c r="J27" i="1"/>
  <c r="G29" i="1"/>
  <c r="J15" i="1"/>
  <c r="J10" i="1"/>
  <c r="J92" i="1"/>
  <c r="J7" i="1"/>
  <c r="J60" i="1"/>
  <c r="D80" i="1"/>
  <c r="K70" i="1"/>
  <c r="I29" i="1"/>
  <c r="K39" i="1"/>
  <c r="D11" i="1"/>
  <c r="H68" i="1"/>
  <c r="C56" i="1"/>
  <c r="K19" i="1"/>
  <c r="J71" i="1"/>
  <c r="K33" i="1"/>
  <c r="J25" i="1"/>
  <c r="J19" i="1"/>
  <c r="J21" i="1" s="1"/>
  <c r="K10" i="1"/>
  <c r="F94" i="1"/>
  <c r="F85" i="1"/>
  <c r="E68" i="1"/>
  <c r="I56" i="1"/>
  <c r="I11" i="1"/>
  <c r="K21" i="1" l="1"/>
  <c r="J94" i="1"/>
  <c r="K99" i="1"/>
  <c r="J80" i="1"/>
  <c r="J90" i="1"/>
  <c r="J85" i="1"/>
  <c r="J46" i="1"/>
  <c r="K85" i="1"/>
  <c r="J68" i="1"/>
  <c r="K80" i="1"/>
  <c r="K42" i="1"/>
  <c r="D100" i="1"/>
  <c r="D117" i="1" s="1"/>
  <c r="K29" i="1"/>
  <c r="K56" i="1"/>
  <c r="J42" i="1"/>
  <c r="K64" i="1"/>
  <c r="K11" i="1"/>
  <c r="K94" i="1"/>
  <c r="K37" i="1"/>
  <c r="K75" i="1"/>
  <c r="J37" i="1"/>
  <c r="K68" i="1"/>
  <c r="K90" i="1"/>
  <c r="J56" i="1"/>
  <c r="G100" i="1"/>
  <c r="G117" i="1" s="1"/>
  <c r="F100" i="1"/>
  <c r="F117" i="1" s="1"/>
  <c r="C100" i="1"/>
  <c r="C117" i="1" s="1"/>
  <c r="J29" i="1"/>
  <c r="J99" i="1"/>
  <c r="H100" i="1"/>
  <c r="H117" i="1" s="1"/>
  <c r="I100" i="1"/>
  <c r="I117" i="1" s="1"/>
  <c r="J75" i="1"/>
  <c r="K46" i="1"/>
  <c r="E100" i="1"/>
  <c r="E117" i="1" s="1"/>
  <c r="J64" i="1"/>
  <c r="J11" i="1"/>
  <c r="K100" i="1" l="1"/>
  <c r="K117" i="1" s="1"/>
  <c r="J100" i="1"/>
  <c r="J117" i="1" s="1"/>
</calcChain>
</file>

<file path=xl/sharedStrings.xml><?xml version="1.0" encoding="utf-8"?>
<sst xmlns="http://schemas.openxmlformats.org/spreadsheetml/2006/main" count="66" uniqueCount="64">
  <si>
    <t>Total</t>
  </si>
  <si>
    <t>incremental revenues construction (included in Sch. A-4) &amp; conveyance &amp; storage O&amp;M (included in Sch. B-6)</t>
  </si>
  <si>
    <t>1/ Other charges include transportation charges and incremental charges for Direct Pumping O&amp;M cost incurred through the transfer of water in fiscal year 2021.</t>
  </si>
  <si>
    <t>from Manual Input</t>
  </si>
  <si>
    <t>Grand Total</t>
  </si>
  <si>
    <t>Los Vaqueros Water Right</t>
  </si>
  <si>
    <t>Non-Project Water Contractors</t>
  </si>
  <si>
    <t>Direct Pumping O&amp;M</t>
  </si>
  <si>
    <t>Storage O&amp;M</t>
  </si>
  <si>
    <t xml:space="preserve">Conveyance Pumping O&amp;M </t>
  </si>
  <si>
    <t>Conveyance O&amp;M</t>
  </si>
  <si>
    <t>Conveyance Pumping Dos Amigos Construction</t>
  </si>
  <si>
    <t>Conveyance Pumping O'Neill PP Construction</t>
  </si>
  <si>
    <t>Conv Pumping Jones PP Construction</t>
  </si>
  <si>
    <t>Conveyance Construction</t>
  </si>
  <si>
    <t>Direct Pumping Construction</t>
  </si>
  <si>
    <t>Incremental Revenue</t>
  </si>
  <si>
    <t>Project 215 Water Revenue</t>
  </si>
  <si>
    <t xml:space="preserve">Rescheduling Fee </t>
  </si>
  <si>
    <t>Warren Act Contractors</t>
  </si>
  <si>
    <t>Temporary Rate Revenue</t>
  </si>
  <si>
    <t/>
  </si>
  <si>
    <t>Stockton East WD</t>
  </si>
  <si>
    <t>New Melones D &amp; R</t>
  </si>
  <si>
    <t>Sacramento County WA-FSC</t>
  </si>
  <si>
    <t>East Bay MUD</t>
  </si>
  <si>
    <t>Byron Bethany ID</t>
  </si>
  <si>
    <t>Total CV Canal</t>
  </si>
  <si>
    <t>County of Tulare</t>
  </si>
  <si>
    <t>County of Fresno</t>
  </si>
  <si>
    <t>Cross Valley Canal</t>
  </si>
  <si>
    <t xml:space="preserve">Contra Costa WD </t>
  </si>
  <si>
    <t>Contra Costa Canal</t>
  </si>
  <si>
    <t>Total Black Butte D &amp; R</t>
  </si>
  <si>
    <t>US Forest Service - BB</t>
  </si>
  <si>
    <t>Total Chargeable Acre Feet</t>
  </si>
  <si>
    <t>Rescheduled  Water - Contract  Charges</t>
  </si>
  <si>
    <t>Rescheduled Water -  Chargeable Acre Feet</t>
  </si>
  <si>
    <t>Unused  Water - Contract Charges</t>
  </si>
  <si>
    <t>Unused  Water -  Chargeable Acre Feet</t>
  </si>
  <si>
    <t>Delivered Water - Contract Charges</t>
  </si>
  <si>
    <t>Column1</t>
  </si>
  <si>
    <t>Facility/Contractor</t>
  </si>
  <si>
    <t>SCHEDULE OF FY 2021 M&amp;I WATER DELIVERIES AND CHARGES</t>
  </si>
  <si>
    <t>CENTRAL VALLEY PROJECT</t>
  </si>
  <si>
    <t>Black Butte D &amp; R</t>
  </si>
  <si>
    <t>Clear Creek Unit</t>
  </si>
  <si>
    <t>Cow Creek Unit</t>
  </si>
  <si>
    <t>Delta-Mendota Canal</t>
  </si>
  <si>
    <t>Folsom D &amp; R</t>
  </si>
  <si>
    <t>Folsom-South Canal</t>
  </si>
  <si>
    <t>Friant Dam</t>
  </si>
  <si>
    <t>Friant-Kern Canal</t>
  </si>
  <si>
    <t>Sacramento River</t>
  </si>
  <si>
    <t>San Felipe Unit</t>
  </si>
  <si>
    <t>San Luis Canal - Fresno</t>
  </si>
  <si>
    <t>San Luis Canal - Tracy</t>
  </si>
  <si>
    <t>Shasta Dam</t>
  </si>
  <si>
    <t>Spring Creek Conduit</t>
  </si>
  <si>
    <t>Tehama-Colusa Canal</t>
  </si>
  <si>
    <t>Toyon Pipeline</t>
  </si>
  <si>
    <t>Total Contract Charges</t>
  </si>
  <si>
    <t>Delivered Water - Chargeable Acre Feet</t>
  </si>
  <si>
    <t>Other Charges 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</si>
</sst>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* #,##0_);_(* \(#,##0\);_(* &quot;-&quot;??_);_(@_)"/>
    <numFmt numFmtId="166" formatCode="#,##0.000000000000_);\(#,##0.000000000000\)"/>
  </numFmts>
  <fonts count="12" x14ac:knownFonts="1">
    <font>
      <sz val="12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4"/>
      <color indexed="8"/>
      <name val="Segoe UI"/>
      <family val="2"/>
    </font>
    <font>
      <b/>
      <sz val="14"/>
      <color indexed="8"/>
      <name val="Segoe UI"/>
      <family val="2"/>
    </font>
    <font>
      <sz val="12"/>
      <name val="Segoe UI"/>
      <family val="2"/>
    </font>
    <font>
      <b/>
      <sz val="12"/>
      <color rgb="FF000000"/>
      <name val="Segoe UI"/>
      <family val="2"/>
    </font>
    <font>
      <sz val="12"/>
      <color indexed="8"/>
      <name val="Segoe UI"/>
      <family val="2"/>
    </font>
    <font>
      <b/>
      <sz val="12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/>
    <xf numFmtId="44" fontId="2" fillId="0" borderId="0" xfId="0" applyNumberFormat="1" applyFont="1"/>
    <xf numFmtId="41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41" fontId="2" fillId="0" borderId="0" xfId="0" applyNumberFormat="1" applyFont="1"/>
    <xf numFmtId="44" fontId="2" fillId="0" borderId="0" xfId="2" applyFont="1" applyFill="1" applyBorder="1"/>
    <xf numFmtId="44" fontId="2" fillId="0" borderId="0" xfId="2" applyFont="1" applyBorder="1"/>
    <xf numFmtId="44" fontId="3" fillId="0" borderId="0" xfId="0" applyNumberFormat="1" applyFont="1" applyProtection="1">
      <protection locked="0"/>
    </xf>
    <xf numFmtId="4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43" fontId="5" fillId="0" borderId="0" xfId="1" applyFont="1" applyFill="1" applyBorder="1" applyAlignment="1" applyProtection="1">
      <alignment horizontal="left"/>
    </xf>
    <xf numFmtId="3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2" applyFont="1" applyProtection="1"/>
    <xf numFmtId="39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/>
    <xf numFmtId="41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Continuous"/>
    </xf>
    <xf numFmtId="44" fontId="6" fillId="0" borderId="0" xfId="0" applyNumberFormat="1" applyFont="1" applyAlignment="1">
      <alignment horizontal="centerContinuous"/>
    </xf>
    <xf numFmtId="14" fontId="6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" wrapText="1"/>
      <protection locked="0"/>
    </xf>
    <xf numFmtId="41" fontId="6" fillId="0" borderId="0" xfId="0" applyNumberFormat="1" applyFont="1" applyAlignment="1">
      <alignment wrapText="1"/>
    </xf>
    <xf numFmtId="0" fontId="8" fillId="0" borderId="0" xfId="3" applyFont="1" applyAlignment="1">
      <alignment wrapText="1"/>
    </xf>
    <xf numFmtId="37" fontId="6" fillId="0" borderId="0" xfId="0" applyNumberFormat="1" applyFont="1" applyAlignment="1" applyProtection="1">
      <alignment wrapText="1"/>
      <protection locked="0"/>
    </xf>
    <xf numFmtId="4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37" fontId="6" fillId="0" borderId="0" xfId="0" applyNumberFormat="1" applyFont="1" applyAlignment="1">
      <alignment wrapText="1"/>
    </xf>
    <xf numFmtId="0" fontId="7" fillId="0" borderId="0" xfId="0" applyNumberFormat="1" applyFont="1" applyAlignment="1" applyProtection="1">
      <alignment horizontal="left" wrapText="1"/>
      <protection locked="0"/>
    </xf>
    <xf numFmtId="0" fontId="6" fillId="0" borderId="0" xfId="0" applyNumberFormat="1" applyFont="1" applyAlignment="1">
      <alignment horizontal="left"/>
    </xf>
    <xf numFmtId="0" fontId="6" fillId="0" borderId="0" xfId="0" applyNumberFormat="1" applyFont="1" applyAlignment="1" applyProtection="1">
      <alignment horizontal="left" wrapText="1"/>
      <protection locked="0"/>
    </xf>
    <xf numFmtId="0" fontId="6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wrapText="1"/>
    </xf>
    <xf numFmtId="41" fontId="10" fillId="0" borderId="0" xfId="0" applyNumberFormat="1" applyFont="1" applyAlignment="1" applyProtection="1">
      <alignment wrapText="1"/>
      <protection locked="0"/>
    </xf>
    <xf numFmtId="44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41" fontId="10" fillId="0" borderId="3" xfId="0" applyNumberFormat="1" applyFont="1" applyBorder="1" applyAlignment="1" applyProtection="1">
      <alignment wrapText="1"/>
      <protection locked="0"/>
    </xf>
    <xf numFmtId="44" fontId="10" fillId="0" borderId="3" xfId="0" applyNumberFormat="1" applyFont="1" applyBorder="1" applyAlignment="1" applyProtection="1">
      <alignment wrapText="1"/>
      <protection locked="0"/>
    </xf>
    <xf numFmtId="37" fontId="10" fillId="0" borderId="3" xfId="0" applyNumberFormat="1" applyFont="1" applyBorder="1" applyAlignment="1" applyProtection="1">
      <alignment wrapText="1"/>
      <protection locked="0"/>
    </xf>
    <xf numFmtId="0" fontId="10" fillId="0" borderId="0" xfId="0" quotePrefix="1" applyFont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5" fontId="10" fillId="0" borderId="3" xfId="0" applyNumberFormat="1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41" fontId="11" fillId="0" borderId="2" xfId="0" applyNumberFormat="1" applyFont="1" applyBorder="1" applyAlignment="1">
      <alignment wrapText="1"/>
    </xf>
    <xf numFmtId="44" fontId="11" fillId="0" borderId="2" xfId="0" applyNumberFormat="1" applyFont="1" applyBorder="1" applyAlignment="1" applyProtection="1">
      <alignment wrapText="1"/>
      <protection locked="0"/>
    </xf>
    <xf numFmtId="44" fontId="11" fillId="0" borderId="2" xfId="1" applyNumberFormat="1" applyFont="1" applyBorder="1" applyAlignment="1" applyProtection="1">
      <alignment wrapText="1"/>
    </xf>
    <xf numFmtId="37" fontId="11" fillId="0" borderId="2" xfId="0" applyNumberFormat="1" applyFont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Normal 10" xfId="3" xr:uid="{F6865C24-6FFE-4CEF-ACD8-7732E0432127}"/>
  </cellStyles>
  <dxfs count="13">
    <dxf>
      <font>
        <strike val="0"/>
        <outline val="0"/>
        <shadow val="0"/>
        <name val="Segoe UI"/>
        <family val="2"/>
        <scheme val="none"/>
      </font>
      <numFmt numFmtId="0" formatCode="General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3" formatCode="_(* #,##0_);_(* \(#,##0\);_(* &quot;-&quot;_);_(@_)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3" formatCode="_(* #,##0_);_(* \(#,##0\);_(* &quot;-&quot;_);_(@_)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3" formatCode="_(* #,##0_);_(* \(#,##0\);_(* &quot;-&quot;_);_(@_)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3" formatCode="_(* #,##0_);_(* \(#,##0\);_(* &quot;-&quot;_);_(@_)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name val="Segoe UI"/>
        <family val="2"/>
        <scheme val="none"/>
      </font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alignment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2021%20Sch%20B-2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 INPUT"/>
      <sheetName val="OUTPUT"/>
      <sheetName val="Recon to FS"/>
      <sheetName val="MANUAL INPUT"/>
      <sheetName val="CY ADJ "/>
      <sheetName val="PY ADJ"/>
      <sheetName val="Incremental Rev"/>
      <sheetName val="PUE Repayment"/>
      <sheetName val="Warren Act Rev"/>
      <sheetName val="PUE Deliveries"/>
      <sheetName val="215 - Revenue Allocation"/>
      <sheetName val="Output 215"/>
    </sheetNames>
    <sheetDataSet>
      <sheetData sheetId="0">
        <row r="1">
          <cell r="A1" t="str">
            <v>M&amp;I 2021 Sch B-2 F.Z25.XLSM</v>
          </cell>
        </row>
        <row r="2">
          <cell r="A2" t="str">
            <v>08/09/2022</v>
          </cell>
        </row>
      </sheetData>
      <sheetData sheetId="1"/>
      <sheetData sheetId="2"/>
      <sheetData sheetId="3"/>
      <sheetData sheetId="4">
        <row r="11">
          <cell r="A11" t="str">
            <v>Facility/Contractor</v>
          </cell>
        </row>
        <row r="16">
          <cell r="B16" t="str">
            <v>County of Colusa</v>
          </cell>
          <cell r="H16">
            <v>10</v>
          </cell>
          <cell r="L16">
            <v>249.74</v>
          </cell>
          <cell r="P16">
            <v>0</v>
          </cell>
          <cell r="T16">
            <v>0</v>
          </cell>
          <cell r="X16">
            <v>0</v>
          </cell>
          <cell r="AB16">
            <v>0</v>
          </cell>
          <cell r="AF16">
            <v>0</v>
          </cell>
        </row>
        <row r="17">
          <cell r="B17" t="str">
            <v>Elk Creek CSD</v>
          </cell>
          <cell r="H17">
            <v>0</v>
          </cell>
          <cell r="L17">
            <v>0</v>
          </cell>
          <cell r="P17">
            <v>0</v>
          </cell>
          <cell r="T17">
            <v>0</v>
          </cell>
          <cell r="X17">
            <v>0</v>
          </cell>
          <cell r="AB17">
            <v>0</v>
          </cell>
          <cell r="AF17">
            <v>0</v>
          </cell>
        </row>
        <row r="18">
          <cell r="H18">
            <v>7</v>
          </cell>
          <cell r="L18">
            <v>266.77999999999997</v>
          </cell>
          <cell r="P18">
            <v>0</v>
          </cell>
          <cell r="T18">
            <v>0</v>
          </cell>
          <cell r="X18">
            <v>0</v>
          </cell>
          <cell r="AB18">
            <v>0</v>
          </cell>
          <cell r="AF18">
            <v>0</v>
          </cell>
        </row>
        <row r="19">
          <cell r="B19" t="str">
            <v>Whitney Const.</v>
          </cell>
          <cell r="H19">
            <v>0</v>
          </cell>
          <cell r="L19">
            <v>0</v>
          </cell>
          <cell r="P19">
            <v>0</v>
          </cell>
          <cell r="T19">
            <v>0</v>
          </cell>
          <cell r="X19">
            <v>0</v>
          </cell>
          <cell r="AB19">
            <v>0</v>
          </cell>
          <cell r="AF19">
            <v>0</v>
          </cell>
        </row>
        <row r="24">
          <cell r="B24" t="str">
            <v>Clear Creek CSD</v>
          </cell>
          <cell r="H24">
            <v>1747</v>
          </cell>
          <cell r="L24">
            <v>47944.43</v>
          </cell>
          <cell r="P24">
            <v>0</v>
          </cell>
          <cell r="T24">
            <v>0</v>
          </cell>
          <cell r="X24">
            <v>0</v>
          </cell>
          <cell r="AB24">
            <v>0</v>
          </cell>
          <cell r="AF24">
            <v>0</v>
          </cell>
        </row>
        <row r="28">
          <cell r="H28">
            <v>69644</v>
          </cell>
          <cell r="L28">
            <v>1926146.8100000003</v>
          </cell>
          <cell r="P28">
            <v>0</v>
          </cell>
          <cell r="T28">
            <v>0</v>
          </cell>
          <cell r="X28">
            <v>0</v>
          </cell>
          <cell r="AB28">
            <v>0</v>
          </cell>
          <cell r="AF28">
            <v>0</v>
          </cell>
        </row>
        <row r="32">
          <cell r="B32" t="str">
            <v>Bella Vista WD</v>
          </cell>
          <cell r="H32">
            <v>2904</v>
          </cell>
          <cell r="L32">
            <v>127187.79000000001</v>
          </cell>
          <cell r="P32">
            <v>0</v>
          </cell>
          <cell r="T32">
            <v>0</v>
          </cell>
          <cell r="X32">
            <v>0</v>
          </cell>
          <cell r="AB32">
            <v>0</v>
          </cell>
          <cell r="AF32">
            <v>30564</v>
          </cell>
        </row>
        <row r="36">
          <cell r="H36">
            <v>0</v>
          </cell>
          <cell r="L36">
            <v>0</v>
          </cell>
          <cell r="P36">
            <v>0</v>
          </cell>
          <cell r="T36">
            <v>0</v>
          </cell>
          <cell r="X36">
            <v>0</v>
          </cell>
          <cell r="AB36">
            <v>0</v>
          </cell>
          <cell r="AF36">
            <v>0</v>
          </cell>
        </row>
        <row r="37">
          <cell r="H37">
            <v>0</v>
          </cell>
          <cell r="L37">
            <v>0</v>
          </cell>
          <cell r="P37">
            <v>0</v>
          </cell>
          <cell r="T37">
            <v>0</v>
          </cell>
          <cell r="X37">
            <v>0</v>
          </cell>
          <cell r="AB37">
            <v>0</v>
          </cell>
          <cell r="AF37">
            <v>0</v>
          </cell>
        </row>
        <row r="42">
          <cell r="H42">
            <v>317</v>
          </cell>
          <cell r="L42">
            <v>7612.99</v>
          </cell>
          <cell r="P42">
            <v>0</v>
          </cell>
          <cell r="T42">
            <v>0</v>
          </cell>
          <cell r="X42">
            <v>0</v>
          </cell>
          <cell r="AB42">
            <v>0</v>
          </cell>
          <cell r="AF42">
            <v>0</v>
          </cell>
        </row>
        <row r="43">
          <cell r="B43" t="str">
            <v>City of Tracy</v>
          </cell>
          <cell r="H43">
            <v>3083</v>
          </cell>
          <cell r="L43">
            <v>107489.62</v>
          </cell>
          <cell r="P43">
            <v>0</v>
          </cell>
          <cell r="T43">
            <v>0</v>
          </cell>
          <cell r="X43">
            <v>122</v>
          </cell>
          <cell r="AB43">
            <v>2623</v>
          </cell>
          <cell r="AF43">
            <v>0</v>
          </cell>
        </row>
        <row r="44">
          <cell r="B44" t="str">
            <v>Del Puerto WD</v>
          </cell>
          <cell r="H44">
            <v>0</v>
          </cell>
          <cell r="L44">
            <v>0</v>
          </cell>
          <cell r="P44">
            <v>0</v>
          </cell>
          <cell r="T44">
            <v>0</v>
          </cell>
          <cell r="X44">
            <v>0</v>
          </cell>
          <cell r="AB44">
            <v>0</v>
          </cell>
          <cell r="AF44">
            <v>0</v>
          </cell>
        </row>
        <row r="45">
          <cell r="B45" t="str">
            <v>Department of VA</v>
          </cell>
          <cell r="H45">
            <v>294</v>
          </cell>
          <cell r="L45">
            <v>12028.92</v>
          </cell>
          <cell r="P45">
            <v>0</v>
          </cell>
          <cell r="T45">
            <v>0</v>
          </cell>
          <cell r="X45">
            <v>0</v>
          </cell>
          <cell r="AB45">
            <v>0</v>
          </cell>
          <cell r="AF45">
            <v>0</v>
          </cell>
        </row>
        <row r="46">
          <cell r="B46" t="str">
            <v>Panoche WD - DMC</v>
          </cell>
          <cell r="H46">
            <v>12</v>
          </cell>
          <cell r="L46">
            <v>272.04000000000002</v>
          </cell>
          <cell r="P46">
            <v>0</v>
          </cell>
          <cell r="T46">
            <v>0</v>
          </cell>
          <cell r="X46">
            <v>12</v>
          </cell>
          <cell r="AB46">
            <v>272.04000000000002</v>
          </cell>
          <cell r="AF46">
            <v>0</v>
          </cell>
        </row>
        <row r="47">
          <cell r="B47" t="str">
            <v>San Luis WD - DMC</v>
          </cell>
          <cell r="H47">
            <v>3</v>
          </cell>
          <cell r="L47">
            <v>88.29</v>
          </cell>
          <cell r="P47">
            <v>0</v>
          </cell>
          <cell r="T47">
            <v>0</v>
          </cell>
          <cell r="X47">
            <v>0</v>
          </cell>
          <cell r="AB47">
            <v>0</v>
          </cell>
          <cell r="AF47">
            <v>0</v>
          </cell>
        </row>
        <row r="48">
          <cell r="C48" t="str">
            <v>Total DM Canal</v>
          </cell>
        </row>
        <row r="52">
          <cell r="B52" t="str">
            <v>City of Folsom</v>
          </cell>
          <cell r="H52">
            <v>2100</v>
          </cell>
          <cell r="L52">
            <v>58936</v>
          </cell>
          <cell r="P52">
            <v>0</v>
          </cell>
          <cell r="T52">
            <v>0</v>
          </cell>
          <cell r="X52">
            <v>0</v>
          </cell>
          <cell r="AB52">
            <v>0</v>
          </cell>
          <cell r="AF52">
            <v>0</v>
          </cell>
        </row>
        <row r="53">
          <cell r="B53" t="str">
            <v>City of Roseville</v>
          </cell>
          <cell r="H53">
            <v>13410</v>
          </cell>
          <cell r="L53">
            <v>463315.5</v>
          </cell>
          <cell r="P53">
            <v>0</v>
          </cell>
          <cell r="T53">
            <v>0</v>
          </cell>
          <cell r="X53">
            <v>0</v>
          </cell>
          <cell r="AB53">
            <v>0</v>
          </cell>
          <cell r="AF53">
            <v>0</v>
          </cell>
        </row>
        <row r="54">
          <cell r="B54" t="str">
            <v>El Dorado ID - FD&amp;R</v>
          </cell>
          <cell r="H54">
            <v>0</v>
          </cell>
          <cell r="L54">
            <v>0</v>
          </cell>
          <cell r="P54">
            <v>0</v>
          </cell>
          <cell r="T54">
            <v>0</v>
          </cell>
          <cell r="X54">
            <v>0</v>
          </cell>
          <cell r="AB54">
            <v>0</v>
          </cell>
          <cell r="AF54">
            <v>0</v>
          </cell>
        </row>
        <row r="55">
          <cell r="B55" t="str">
            <v>Placer County WA</v>
          </cell>
          <cell r="H55">
            <v>0</v>
          </cell>
          <cell r="L55">
            <v>0</v>
          </cell>
          <cell r="P55">
            <v>0</v>
          </cell>
          <cell r="T55">
            <v>0</v>
          </cell>
          <cell r="X55">
            <v>0</v>
          </cell>
          <cell r="AB55">
            <v>0</v>
          </cell>
          <cell r="AF55">
            <v>0</v>
          </cell>
        </row>
        <row r="56">
          <cell r="B56" t="str">
            <v>Sacramento County WA</v>
          </cell>
          <cell r="H56">
            <v>1369</v>
          </cell>
          <cell r="L56">
            <v>39626.94</v>
          </cell>
          <cell r="P56">
            <v>0</v>
          </cell>
          <cell r="T56">
            <v>0</v>
          </cell>
          <cell r="X56">
            <v>0</v>
          </cell>
          <cell r="AB56">
            <v>0</v>
          </cell>
          <cell r="AF56">
            <v>0</v>
          </cell>
        </row>
        <row r="57">
          <cell r="B57" t="str">
            <v>San Juan WD</v>
          </cell>
          <cell r="H57">
            <v>0</v>
          </cell>
          <cell r="L57">
            <v>0</v>
          </cell>
          <cell r="P57">
            <v>0</v>
          </cell>
          <cell r="T57">
            <v>0</v>
          </cell>
          <cell r="X57">
            <v>0</v>
          </cell>
          <cell r="AB57">
            <v>0</v>
          </cell>
          <cell r="AF57">
            <v>0</v>
          </cell>
        </row>
        <row r="58">
          <cell r="C58" t="str">
            <v>Total Folsom D &amp; R</v>
          </cell>
        </row>
        <row r="62">
          <cell r="H62">
            <v>0</v>
          </cell>
          <cell r="L62">
            <v>0</v>
          </cell>
          <cell r="P62">
            <v>0</v>
          </cell>
          <cell r="T62">
            <v>0</v>
          </cell>
          <cell r="X62">
            <v>0</v>
          </cell>
          <cell r="AB62">
            <v>0</v>
          </cell>
          <cell r="AF62">
            <v>0</v>
          </cell>
        </row>
        <row r="63">
          <cell r="H63">
            <v>3879</v>
          </cell>
          <cell r="L63">
            <v>147103.91999999998</v>
          </cell>
          <cell r="P63">
            <v>0</v>
          </cell>
          <cell r="T63">
            <v>0</v>
          </cell>
          <cell r="X63">
            <v>0</v>
          </cell>
          <cell r="AB63">
            <v>0</v>
          </cell>
          <cell r="AF63">
            <v>0</v>
          </cell>
        </row>
        <row r="64">
          <cell r="B64" t="str">
            <v>Sacramento MUD</v>
          </cell>
          <cell r="H64">
            <v>5252</v>
          </cell>
          <cell r="L64">
            <v>168384.36000000002</v>
          </cell>
          <cell r="P64">
            <v>0</v>
          </cell>
          <cell r="T64">
            <v>0</v>
          </cell>
          <cell r="X64">
            <v>0</v>
          </cell>
          <cell r="AB64">
            <v>0</v>
          </cell>
          <cell r="AF64">
            <v>0</v>
          </cell>
        </row>
        <row r="65">
          <cell r="C65" t="str">
            <v>Total FS Canal</v>
          </cell>
        </row>
        <row r="69">
          <cell r="B69" t="str">
            <v>County of Madera</v>
          </cell>
          <cell r="H69">
            <v>13</v>
          </cell>
          <cell r="L69">
            <v>239.46000000000004</v>
          </cell>
          <cell r="P69">
            <v>0</v>
          </cell>
          <cell r="T69">
            <v>0</v>
          </cell>
          <cell r="X69">
            <v>22</v>
          </cell>
          <cell r="AB69">
            <v>405.24</v>
          </cell>
          <cell r="AF69">
            <v>0</v>
          </cell>
        </row>
        <row r="70">
          <cell r="B70" t="str">
            <v>Fresno County WW #18</v>
          </cell>
          <cell r="H70">
            <v>12</v>
          </cell>
          <cell r="L70">
            <v>235.44</v>
          </cell>
          <cell r="P70">
            <v>0</v>
          </cell>
          <cell r="T70">
            <v>0</v>
          </cell>
          <cell r="X70">
            <v>0</v>
          </cell>
          <cell r="AB70">
            <v>0</v>
          </cell>
          <cell r="AF70">
            <v>0</v>
          </cell>
        </row>
        <row r="71">
          <cell r="C71" t="str">
            <v>Total Friant Dam</v>
          </cell>
        </row>
        <row r="75">
          <cell r="B75" t="str">
            <v>Arvin Edison WSD</v>
          </cell>
          <cell r="H75">
            <v>90</v>
          </cell>
          <cell r="L75">
            <v>1629.8999999999999</v>
          </cell>
          <cell r="P75">
            <v>0</v>
          </cell>
          <cell r="T75">
            <v>0</v>
          </cell>
          <cell r="X75">
            <v>460</v>
          </cell>
          <cell r="AB75">
            <v>8330.5999999999985</v>
          </cell>
          <cell r="AF75">
            <v>0</v>
          </cell>
        </row>
        <row r="76">
          <cell r="B76" t="str">
            <v>City of Fresno</v>
          </cell>
          <cell r="H76">
            <v>11140</v>
          </cell>
          <cell r="L76">
            <v>304430.83999999997</v>
          </cell>
          <cell r="P76">
            <v>0</v>
          </cell>
          <cell r="T76">
            <v>0</v>
          </cell>
          <cell r="X76">
            <v>5612</v>
          </cell>
          <cell r="AB76">
            <v>101633.31999999999</v>
          </cell>
          <cell r="AF76">
            <v>0</v>
          </cell>
        </row>
        <row r="77">
          <cell r="B77" t="str">
            <v>City of Lindsay</v>
          </cell>
          <cell r="H77">
            <v>894</v>
          </cell>
          <cell r="L77">
            <v>25102.239999999998</v>
          </cell>
          <cell r="P77">
            <v>0</v>
          </cell>
          <cell r="T77">
            <v>0</v>
          </cell>
          <cell r="X77">
            <v>120</v>
          </cell>
          <cell r="AB77">
            <v>2173.1999999999998</v>
          </cell>
          <cell r="AF77">
            <v>0</v>
          </cell>
        </row>
        <row r="78">
          <cell r="B78" t="str">
            <v>City of Orange Cove</v>
          </cell>
          <cell r="H78">
            <v>455</v>
          </cell>
          <cell r="L78">
            <v>12646.919999999998</v>
          </cell>
          <cell r="P78">
            <v>0</v>
          </cell>
          <cell r="T78">
            <v>0</v>
          </cell>
          <cell r="X78">
            <v>28</v>
          </cell>
          <cell r="AB78">
            <v>527.52</v>
          </cell>
          <cell r="AF78">
            <v>0</v>
          </cell>
        </row>
        <row r="79">
          <cell r="B79" t="str">
            <v>Delano-Earlimart ID</v>
          </cell>
          <cell r="H79">
            <v>280</v>
          </cell>
          <cell r="L79">
            <v>7654.1600000000008</v>
          </cell>
          <cell r="P79">
            <v>0</v>
          </cell>
          <cell r="T79">
            <v>0</v>
          </cell>
          <cell r="X79">
            <v>0</v>
          </cell>
          <cell r="AB79">
            <v>0</v>
          </cell>
          <cell r="AF79">
            <v>0</v>
          </cell>
        </row>
        <row r="80">
          <cell r="B80" t="str">
            <v>Lindsay-Strathmore ID</v>
          </cell>
          <cell r="H80">
            <v>371</v>
          </cell>
          <cell r="L80">
            <v>10854.57</v>
          </cell>
          <cell r="P80">
            <v>0</v>
          </cell>
          <cell r="T80">
            <v>0</v>
          </cell>
          <cell r="X80">
            <v>85</v>
          </cell>
          <cell r="AB80">
            <v>1772.25</v>
          </cell>
          <cell r="AF80">
            <v>0</v>
          </cell>
        </row>
        <row r="81">
          <cell r="B81" t="str">
            <v>Shafter-Wasco ID</v>
          </cell>
          <cell r="H81">
            <v>38</v>
          </cell>
          <cell r="L81">
            <v>971.05</v>
          </cell>
          <cell r="P81">
            <v>0</v>
          </cell>
          <cell r="T81">
            <v>0</v>
          </cell>
          <cell r="X81">
            <v>66</v>
          </cell>
          <cell r="AB81">
            <v>1195.26</v>
          </cell>
          <cell r="AF81">
            <v>0</v>
          </cell>
        </row>
        <row r="82">
          <cell r="B82" t="str">
            <v>Terra Bella ID</v>
          </cell>
          <cell r="H82">
            <v>1476</v>
          </cell>
          <cell r="L82">
            <v>39659.64</v>
          </cell>
          <cell r="P82">
            <v>0</v>
          </cell>
          <cell r="T82">
            <v>0</v>
          </cell>
          <cell r="X82">
            <v>0</v>
          </cell>
          <cell r="AB82">
            <v>0</v>
          </cell>
          <cell r="AF82">
            <v>0</v>
          </cell>
        </row>
        <row r="83">
          <cell r="C83" t="str">
            <v>Total FK Canal</v>
          </cell>
        </row>
        <row r="87">
          <cell r="H87">
            <v>40634</v>
          </cell>
          <cell r="L87">
            <v>1300898.6200000001</v>
          </cell>
          <cell r="P87">
            <v>0</v>
          </cell>
          <cell r="T87">
            <v>0</v>
          </cell>
          <cell r="X87">
            <v>0</v>
          </cell>
          <cell r="AB87">
            <v>0</v>
          </cell>
          <cell r="AF87">
            <v>0</v>
          </cell>
        </row>
        <row r="91">
          <cell r="B91" t="str">
            <v xml:space="preserve">City of Redding - SR </v>
          </cell>
          <cell r="H91">
            <v>1007</v>
          </cell>
          <cell r="L91">
            <v>27969.87</v>
          </cell>
          <cell r="P91">
            <v>490</v>
          </cell>
          <cell r="T91">
            <v>12156.900000000001</v>
          </cell>
          <cell r="X91">
            <v>0</v>
          </cell>
          <cell r="AB91">
            <v>0</v>
          </cell>
          <cell r="AF91">
            <v>0</v>
          </cell>
        </row>
        <row r="92">
          <cell r="B92" t="str">
            <v>City of West Sacramento</v>
          </cell>
          <cell r="H92">
            <v>2073</v>
          </cell>
          <cell r="L92">
            <v>50072.229999999996</v>
          </cell>
          <cell r="P92">
            <v>0</v>
          </cell>
          <cell r="T92">
            <v>0</v>
          </cell>
          <cell r="X92">
            <v>0</v>
          </cell>
          <cell r="AB92">
            <v>0</v>
          </cell>
          <cell r="AF92">
            <v>0</v>
          </cell>
        </row>
        <row r="93">
          <cell r="B93" t="str">
            <v>Lake California P.O.A.</v>
          </cell>
          <cell r="H93">
            <v>150</v>
          </cell>
          <cell r="L93">
            <v>5673</v>
          </cell>
          <cell r="P93">
            <v>0</v>
          </cell>
          <cell r="T93">
            <v>0</v>
          </cell>
          <cell r="X93">
            <v>0</v>
          </cell>
          <cell r="AB93">
            <v>0</v>
          </cell>
          <cell r="AF93">
            <v>0</v>
          </cell>
        </row>
        <row r="94">
          <cell r="B94" t="str">
            <v>Riverview Golf &amp; CC</v>
          </cell>
          <cell r="H94">
            <v>19</v>
          </cell>
          <cell r="L94">
            <v>704.1400000000001</v>
          </cell>
          <cell r="P94">
            <v>0</v>
          </cell>
          <cell r="T94">
            <v>0</v>
          </cell>
          <cell r="X94">
            <v>0</v>
          </cell>
          <cell r="AB94">
            <v>0</v>
          </cell>
          <cell r="AF94">
            <v>0</v>
          </cell>
        </row>
        <row r="95">
          <cell r="C95" t="str">
            <v>Total Sacramento River</v>
          </cell>
        </row>
        <row r="99">
          <cell r="B99" t="str">
            <v>SB County WD - IB</v>
          </cell>
          <cell r="H99">
            <v>1407</v>
          </cell>
          <cell r="L99">
            <v>43588.86</v>
          </cell>
          <cell r="P99">
            <v>0</v>
          </cell>
          <cell r="T99">
            <v>0</v>
          </cell>
          <cell r="X99">
            <v>0</v>
          </cell>
          <cell r="AB99">
            <v>0</v>
          </cell>
          <cell r="AF99">
            <v>0</v>
          </cell>
        </row>
        <row r="100">
          <cell r="B100" t="str">
            <v>SC Valley WD - IB</v>
          </cell>
          <cell r="H100">
            <v>67262</v>
          </cell>
          <cell r="L100">
            <v>2109509.3199999998</v>
          </cell>
          <cell r="P100">
            <v>0</v>
          </cell>
          <cell r="T100">
            <v>0</v>
          </cell>
          <cell r="X100">
            <v>6729</v>
          </cell>
          <cell r="AB100">
            <v>143125.82999999999</v>
          </cell>
          <cell r="AF100">
            <v>0</v>
          </cell>
        </row>
        <row r="101">
          <cell r="C101" t="str">
            <v>Total SF Unit</v>
          </cell>
        </row>
        <row r="105">
          <cell r="B105" t="str">
            <v>City of Avenal</v>
          </cell>
          <cell r="H105">
            <v>2243</v>
          </cell>
          <cell r="L105">
            <v>83130.920000000013</v>
          </cell>
          <cell r="P105">
            <v>0</v>
          </cell>
          <cell r="T105">
            <v>0</v>
          </cell>
          <cell r="X105">
            <v>0</v>
          </cell>
          <cell r="AB105">
            <v>0</v>
          </cell>
          <cell r="AF105">
            <v>0</v>
          </cell>
        </row>
        <row r="106">
          <cell r="B106" t="str">
            <v>City of Coalinga</v>
          </cell>
          <cell r="H106">
            <v>4675</v>
          </cell>
          <cell r="L106">
            <v>445615.76</v>
          </cell>
          <cell r="P106">
            <v>0</v>
          </cell>
          <cell r="T106">
            <v>0</v>
          </cell>
          <cell r="X106">
            <v>0</v>
          </cell>
          <cell r="AB106">
            <v>0</v>
          </cell>
          <cell r="AF106">
            <v>27156.600000000002</v>
          </cell>
        </row>
        <row r="107">
          <cell r="B107" t="str">
            <v>City of Huron</v>
          </cell>
          <cell r="H107">
            <v>918</v>
          </cell>
          <cell r="L107">
            <v>90984.58</v>
          </cell>
          <cell r="P107">
            <v>0</v>
          </cell>
          <cell r="T107">
            <v>0</v>
          </cell>
          <cell r="X107">
            <v>0</v>
          </cell>
          <cell r="AB107">
            <v>0</v>
          </cell>
          <cell r="AF107">
            <v>0</v>
          </cell>
        </row>
        <row r="108">
          <cell r="B108" t="str">
            <v>State of CA</v>
          </cell>
          <cell r="H108">
            <v>2</v>
          </cell>
          <cell r="L108">
            <v>60.58</v>
          </cell>
          <cell r="P108">
            <v>0</v>
          </cell>
          <cell r="T108">
            <v>0</v>
          </cell>
          <cell r="X108">
            <v>0</v>
          </cell>
          <cell r="AB108">
            <v>0</v>
          </cell>
          <cell r="AF108">
            <v>0</v>
          </cell>
        </row>
        <row r="109">
          <cell r="B109" t="str">
            <v>Westlands WD</v>
          </cell>
          <cell r="H109">
            <v>3442</v>
          </cell>
          <cell r="L109">
            <v>97732.5</v>
          </cell>
          <cell r="P109">
            <v>0</v>
          </cell>
          <cell r="T109">
            <v>0</v>
          </cell>
          <cell r="X109">
            <v>0</v>
          </cell>
          <cell r="AB109">
            <v>0</v>
          </cell>
          <cell r="AF109">
            <v>0</v>
          </cell>
        </row>
        <row r="110">
          <cell r="C110" t="str">
            <v>Total SLC - Fresno</v>
          </cell>
        </row>
        <row r="114">
          <cell r="B114" t="str">
            <v>Pacheco WD - SLC</v>
          </cell>
          <cell r="H114">
            <v>0</v>
          </cell>
          <cell r="L114">
            <v>0</v>
          </cell>
          <cell r="P114">
            <v>0</v>
          </cell>
          <cell r="T114">
            <v>0</v>
          </cell>
          <cell r="X114">
            <v>0</v>
          </cell>
          <cell r="AB114">
            <v>0</v>
          </cell>
          <cell r="AF114">
            <v>0</v>
          </cell>
        </row>
        <row r="115">
          <cell r="B115" t="str">
            <v>Panoche WD - SLC</v>
          </cell>
          <cell r="H115">
            <v>47</v>
          </cell>
          <cell r="L115">
            <v>1362.5299999999997</v>
          </cell>
          <cell r="P115">
            <v>0</v>
          </cell>
          <cell r="T115">
            <v>0</v>
          </cell>
          <cell r="X115">
            <v>246</v>
          </cell>
          <cell r="AB115">
            <v>7131.54</v>
          </cell>
          <cell r="AF115">
            <v>0</v>
          </cell>
        </row>
        <row r="116">
          <cell r="B116" t="str">
            <v>San Luis WD - SLC</v>
          </cell>
          <cell r="H116">
            <v>175</v>
          </cell>
          <cell r="L116">
            <v>4806.62</v>
          </cell>
          <cell r="P116">
            <v>0</v>
          </cell>
          <cell r="T116">
            <v>0</v>
          </cell>
          <cell r="X116">
            <v>53</v>
          </cell>
          <cell r="AB116">
            <v>907.36</v>
          </cell>
          <cell r="AF116">
            <v>0</v>
          </cell>
        </row>
        <row r="117">
          <cell r="C117" t="str">
            <v>Total SLC - Tracy</v>
          </cell>
        </row>
        <row r="121">
          <cell r="B121" t="str">
            <v>Centerville CSD</v>
          </cell>
          <cell r="H121">
            <v>448</v>
          </cell>
          <cell r="L121">
            <v>15626.240000000002</v>
          </cell>
          <cell r="P121">
            <v>0</v>
          </cell>
          <cell r="T121">
            <v>0</v>
          </cell>
          <cell r="X121">
            <v>0</v>
          </cell>
          <cell r="AB121">
            <v>0</v>
          </cell>
          <cell r="AF121">
            <v>0</v>
          </cell>
        </row>
        <row r="122">
          <cell r="B122" t="str">
            <v>Mountain Gate CSD</v>
          </cell>
          <cell r="H122">
            <v>342</v>
          </cell>
          <cell r="L122">
            <v>10820.880000000001</v>
          </cell>
          <cell r="P122">
            <v>0</v>
          </cell>
          <cell r="T122">
            <v>0</v>
          </cell>
          <cell r="X122">
            <v>0</v>
          </cell>
          <cell r="AB122">
            <v>0</v>
          </cell>
          <cell r="AF122">
            <v>0</v>
          </cell>
        </row>
        <row r="123">
          <cell r="B123" t="str">
            <v xml:space="preserve">Shasta CWA  </v>
          </cell>
          <cell r="H123">
            <v>63</v>
          </cell>
          <cell r="L123">
            <v>2032.28</v>
          </cell>
          <cell r="P123">
            <v>0</v>
          </cell>
          <cell r="T123">
            <v>0</v>
          </cell>
          <cell r="X123">
            <v>0</v>
          </cell>
          <cell r="AB123">
            <v>0</v>
          </cell>
          <cell r="AF123">
            <v>0</v>
          </cell>
        </row>
        <row r="124">
          <cell r="C124" t="str">
            <v>Total Shasta Dam</v>
          </cell>
        </row>
        <row r="128">
          <cell r="B128" t="str">
            <v>City of Redding - SCC</v>
          </cell>
          <cell r="H128">
            <v>3983</v>
          </cell>
          <cell r="L128">
            <v>120114.75</v>
          </cell>
          <cell r="P128">
            <v>0</v>
          </cell>
          <cell r="T128">
            <v>0</v>
          </cell>
          <cell r="X128">
            <v>0</v>
          </cell>
          <cell r="AB128">
            <v>0</v>
          </cell>
          <cell r="AF128">
            <v>0</v>
          </cell>
        </row>
        <row r="129">
          <cell r="B129" t="str">
            <v>Shasta CWA - SCC</v>
          </cell>
          <cell r="H129">
            <v>44</v>
          </cell>
          <cell r="L129">
            <v>1331.69</v>
          </cell>
          <cell r="P129">
            <v>0</v>
          </cell>
          <cell r="T129">
            <v>0</v>
          </cell>
          <cell r="X129">
            <v>0</v>
          </cell>
          <cell r="AB129">
            <v>0</v>
          </cell>
          <cell r="AF129">
            <v>0</v>
          </cell>
        </row>
        <row r="130">
          <cell r="B130" t="str">
            <v xml:space="preserve">Shasta CSD  </v>
          </cell>
          <cell r="H130">
            <v>219</v>
          </cell>
          <cell r="L130">
            <v>6161.39</v>
          </cell>
          <cell r="P130">
            <v>0</v>
          </cell>
          <cell r="T130">
            <v>0</v>
          </cell>
          <cell r="X130">
            <v>0</v>
          </cell>
          <cell r="AB130">
            <v>0</v>
          </cell>
          <cell r="AF130">
            <v>0</v>
          </cell>
        </row>
        <row r="131">
          <cell r="C131" t="str">
            <v>Total SC Conduit</v>
          </cell>
        </row>
        <row r="135">
          <cell r="B135" t="str">
            <v>Colusa County WD</v>
          </cell>
          <cell r="H135">
            <v>128</v>
          </cell>
          <cell r="L135">
            <v>3829.1800000000003</v>
          </cell>
          <cell r="P135">
            <v>0</v>
          </cell>
          <cell r="T135">
            <v>0</v>
          </cell>
          <cell r="X135">
            <v>0</v>
          </cell>
          <cell r="AB135">
            <v>0</v>
          </cell>
          <cell r="AF135">
            <v>0</v>
          </cell>
        </row>
        <row r="136">
          <cell r="B136" t="str">
            <v>Kanawha WD</v>
          </cell>
          <cell r="H136">
            <v>49</v>
          </cell>
          <cell r="L136">
            <v>1467.31</v>
          </cell>
          <cell r="P136">
            <v>0</v>
          </cell>
          <cell r="T136">
            <v>0</v>
          </cell>
          <cell r="X136">
            <v>0</v>
          </cell>
          <cell r="AB136">
            <v>0</v>
          </cell>
          <cell r="AF136">
            <v>0</v>
          </cell>
        </row>
        <row r="137">
          <cell r="C137" t="str">
            <v>Total Tehama-Colusa Canal</v>
          </cell>
        </row>
        <row r="141">
          <cell r="B141" t="str">
            <v>City of Redding - TP</v>
          </cell>
          <cell r="H141">
            <v>19</v>
          </cell>
          <cell r="L141">
            <v>572.17000000000007</v>
          </cell>
          <cell r="P141">
            <v>0</v>
          </cell>
          <cell r="T141">
            <v>0</v>
          </cell>
          <cell r="X141">
            <v>0</v>
          </cell>
          <cell r="AB141">
            <v>0</v>
          </cell>
          <cell r="AF141">
            <v>0</v>
          </cell>
        </row>
        <row r="142">
          <cell r="B142" t="str">
            <v xml:space="preserve">City of Shasta Lake  </v>
          </cell>
          <cell r="H142">
            <v>646</v>
          </cell>
          <cell r="L142">
            <v>55822.52</v>
          </cell>
          <cell r="P142">
            <v>0</v>
          </cell>
          <cell r="T142">
            <v>0</v>
          </cell>
          <cell r="X142">
            <v>0</v>
          </cell>
          <cell r="AB142">
            <v>0</v>
          </cell>
          <cell r="AF142">
            <v>8245.74</v>
          </cell>
        </row>
        <row r="143">
          <cell r="B143" t="str">
            <v>US Forest Service - TP</v>
          </cell>
          <cell r="H143">
            <v>0</v>
          </cell>
          <cell r="L143">
            <v>0</v>
          </cell>
          <cell r="P143">
            <v>0</v>
          </cell>
          <cell r="T143">
            <v>0</v>
          </cell>
          <cell r="X143">
            <v>0</v>
          </cell>
          <cell r="AB143">
            <v>0</v>
          </cell>
          <cell r="AF143">
            <v>0</v>
          </cell>
        </row>
        <row r="144">
          <cell r="C144" t="str">
            <v>Total Toyon Pipeline</v>
          </cell>
        </row>
        <row r="147">
          <cell r="B147" t="str">
            <v>Total Permanent Contractors</v>
          </cell>
        </row>
        <row r="151">
          <cell r="P151">
            <v>0</v>
          </cell>
          <cell r="T151">
            <v>0</v>
          </cell>
          <cell r="X151">
            <v>0</v>
          </cell>
          <cell r="AB151">
            <v>0</v>
          </cell>
          <cell r="AF151">
            <v>0</v>
          </cell>
        </row>
        <row r="152">
          <cell r="P152">
            <v>0</v>
          </cell>
          <cell r="T152">
            <v>0</v>
          </cell>
          <cell r="X152">
            <v>0</v>
          </cell>
          <cell r="AB152">
            <v>0</v>
          </cell>
          <cell r="AF152">
            <v>0</v>
          </cell>
        </row>
        <row r="170">
          <cell r="H170">
            <v>20737</v>
          </cell>
          <cell r="L170">
            <v>202322.81000000003</v>
          </cell>
        </row>
        <row r="191">
          <cell r="H191">
            <v>50439</v>
          </cell>
          <cell r="L191">
            <v>1433197.32</v>
          </cell>
        </row>
        <row r="216">
          <cell r="L216">
            <v>0</v>
          </cell>
          <cell r="T216">
            <v>0</v>
          </cell>
          <cell r="AB216">
            <v>154768.16999999998</v>
          </cell>
          <cell r="AF216">
            <v>0</v>
          </cell>
        </row>
        <row r="222">
          <cell r="H222">
            <v>0</v>
          </cell>
          <cell r="L222">
            <v>0</v>
          </cell>
          <cell r="P222">
            <v>0</v>
          </cell>
          <cell r="T222">
            <v>0</v>
          </cell>
          <cell r="X222">
            <v>0</v>
          </cell>
          <cell r="AB222">
            <v>0</v>
          </cell>
          <cell r="AF222">
            <v>0</v>
          </cell>
        </row>
        <row r="226">
          <cell r="H226">
            <v>0</v>
          </cell>
          <cell r="L226">
            <v>0</v>
          </cell>
          <cell r="P226">
            <v>0</v>
          </cell>
          <cell r="T226">
            <v>0</v>
          </cell>
          <cell r="X226">
            <v>0</v>
          </cell>
          <cell r="AB226">
            <v>0</v>
          </cell>
          <cell r="AF226">
            <v>0</v>
          </cell>
        </row>
        <row r="231">
          <cell r="H231">
            <v>20497</v>
          </cell>
          <cell r="L231">
            <v>172429.59</v>
          </cell>
          <cell r="P231">
            <v>0</v>
          </cell>
          <cell r="T231">
            <v>0</v>
          </cell>
          <cell r="X231">
            <v>0</v>
          </cell>
          <cell r="AB231">
            <v>0</v>
          </cell>
          <cell r="AF231">
            <v>0</v>
          </cell>
        </row>
        <row r="238">
          <cell r="AI238">
            <v>10300904.58</v>
          </cell>
        </row>
      </sheetData>
      <sheetData sheetId="5"/>
      <sheetData sheetId="6">
        <row r="231">
          <cell r="H231">
            <v>0</v>
          </cell>
        </row>
      </sheetData>
      <sheetData sheetId="7">
        <row r="48">
          <cell r="K48">
            <v>14250.050000000007</v>
          </cell>
          <cell r="L48"/>
          <cell r="M48">
            <v>8700</v>
          </cell>
          <cell r="N48"/>
          <cell r="O48">
            <v>4350</v>
          </cell>
          <cell r="P48"/>
          <cell r="Q48">
            <v>0</v>
          </cell>
          <cell r="R48">
            <v>0</v>
          </cell>
          <cell r="S48">
            <v>20641.849999999999</v>
          </cell>
          <cell r="T48"/>
          <cell r="U48">
            <v>0</v>
          </cell>
          <cell r="V48"/>
          <cell r="W48">
            <v>0</v>
          </cell>
          <cell r="X48"/>
          <cell r="Y48">
            <v>0</v>
          </cell>
          <cell r="Z48">
            <v>0</v>
          </cell>
          <cell r="AA48">
            <v>0</v>
          </cell>
          <cell r="AB48"/>
          <cell r="AC48">
            <v>0</v>
          </cell>
          <cell r="AD48"/>
          <cell r="AE48">
            <v>0</v>
          </cell>
          <cell r="AI48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2949F0-ADCE-4171-8D42-08FEB439D0CA}" name="Table1" displayName="Table1" ref="A5:K118" totalsRowShown="0" headerRowDxfId="0" dataDxfId="12">
  <autoFilter ref="A5:K118" xr:uid="{FE2949F0-ADCE-4171-8D42-08FEB439D0CA}"/>
  <tableColumns count="11">
    <tableColumn id="1" xr3:uid="{B99C7E1C-FC08-47D1-AD17-3FF1A29D382B}" name="Facility/Contractor" dataDxfId="11"/>
    <tableColumn id="2" xr3:uid="{23F47042-F804-43A3-8578-6E820F2B2C5B}" name="Column1" dataDxfId="10"/>
    <tableColumn id="3" xr3:uid="{528B4CFA-1DEE-4B9B-BF3B-1C20519F8DEF}" name="Delivered Water - Chargeable Acre Feet" dataDxfId="9"/>
    <tableColumn id="4" xr3:uid="{E9361C1B-86A4-41DD-AA63-8B772CB44A90}" name="Delivered Water - Contract Charges" dataDxfId="8"/>
    <tableColumn id="5" xr3:uid="{A7BB7B1D-B2E3-47E9-BBF9-86C4F841F7C1}" name="Unused  Water -  Chargeable Acre Feet" dataDxfId="7"/>
    <tableColumn id="6" xr3:uid="{A7FF8A07-F658-40C9-BAB1-4097A6911194}" name="Unused  Water - Contract Charges" dataDxfId="6"/>
    <tableColumn id="7" xr3:uid="{A6784E79-0C12-4F2D-A7DB-B720D5829192}" name="Rescheduled Water -  Chargeable Acre Feet" dataDxfId="5"/>
    <tableColumn id="8" xr3:uid="{435B460E-E9CF-471A-A9ED-6440C864A465}" name="Rescheduled  Water - Contract  Charges" dataDxfId="4"/>
    <tableColumn id="9" xr3:uid="{A9D1060E-7827-43AB-9A37-A89A037503F5}" name="Other Charges  1/" dataDxfId="3"/>
    <tableColumn id="10" xr3:uid="{E142FE4B-DED9-4CE7-A485-2E2257630553}" name="Total Chargeable Acre Feet" dataDxfId="2"/>
    <tableColumn id="11" xr3:uid="{9CCFFEF1-E000-4EFF-A79E-704CA5229D62}" name="Total Contract Charges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D5C4-0558-471F-943B-10B1DA465C65}">
  <sheetPr transitionEvaluation="1" codeName="Sheet6">
    <pageSetUpPr fitToPage="1"/>
  </sheetPr>
  <dimension ref="A1:W131"/>
  <sheetViews>
    <sheetView showZeros="0" tabSelected="1" defaultGridColor="0" colorId="22" zoomScale="55" zoomScaleNormal="55" zoomScaleSheetLayoutView="85" workbookViewId="0">
      <selection activeCell="A110" sqref="A110:K110"/>
    </sheetView>
  </sheetViews>
  <sheetFormatPr defaultColWidth="14.84375" defaultRowHeight="17.5" x14ac:dyDescent="0.35"/>
  <cols>
    <col min="1" max="1" width="40.765625" style="4" customWidth="1"/>
    <col min="2" max="2" width="1.07421875" style="1" hidden="1" customWidth="1"/>
    <col min="3" max="3" width="15.69140625" style="3" customWidth="1"/>
    <col min="4" max="5" width="15.84375" style="1" customWidth="1"/>
    <col min="6" max="6" width="15.84375" style="2" customWidth="1"/>
    <col min="7" max="8" width="15.84375" style="1" customWidth="1"/>
    <col min="9" max="9" width="15.84375" style="2" customWidth="1"/>
    <col min="10" max="10" width="15.84375" style="1" customWidth="1"/>
    <col min="11" max="11" width="17.4609375" style="2" bestFit="1" customWidth="1"/>
    <col min="12" max="12" width="1.84375" style="1" customWidth="1"/>
    <col min="13" max="13" width="2.84375" style="1" customWidth="1"/>
    <col min="14" max="14" width="1.84375" style="1" hidden="1" customWidth="1"/>
    <col min="15" max="15" width="17.84375" style="1" hidden="1" customWidth="1"/>
    <col min="16" max="16" width="16.53515625" style="1" hidden="1" customWidth="1"/>
    <col min="17" max="17" width="14.4609375" style="1" hidden="1" customWidth="1"/>
    <col min="18" max="20" width="7.84375" style="1" customWidth="1"/>
    <col min="21" max="21" width="6.84375" style="1" customWidth="1"/>
    <col min="22" max="22" width="4.84375" style="1" customWidth="1"/>
    <col min="23" max="23" width="5.84375" style="1" customWidth="1"/>
    <col min="24" max="16384" width="14.84375" style="1"/>
  </cols>
  <sheetData>
    <row r="1" spans="1:23" ht="21" x14ac:dyDescent="0.55000000000000004">
      <c r="A1" s="20" t="str">
        <f>[1]INFORMATION!A1</f>
        <v>M&amp;I 2021 Sch B-2 F.Z25.XLSM</v>
      </c>
      <c r="B1" s="21"/>
      <c r="C1" s="22"/>
      <c r="D1" s="23"/>
      <c r="E1" s="23"/>
      <c r="F1" s="24"/>
      <c r="G1" s="23"/>
      <c r="H1" s="23"/>
      <c r="I1" s="24"/>
      <c r="J1" s="23"/>
      <c r="K1" s="24"/>
    </row>
    <row r="2" spans="1:23" ht="21" x14ac:dyDescent="0.55000000000000004">
      <c r="A2" s="25" t="str">
        <f>[1]INFORMATION!$A$2</f>
        <v>08/09/2022</v>
      </c>
      <c r="B2" s="21"/>
      <c r="C2" s="22"/>
      <c r="D2" s="23"/>
      <c r="E2" s="23"/>
      <c r="F2" s="24"/>
      <c r="G2" s="23"/>
      <c r="H2" s="23"/>
      <c r="I2" s="24"/>
      <c r="J2" s="23"/>
      <c r="K2" s="24"/>
    </row>
    <row r="3" spans="1:23" ht="21" x14ac:dyDescent="0.55000000000000004">
      <c r="A3" s="20" t="s">
        <v>44</v>
      </c>
      <c r="B3" s="26"/>
      <c r="C3" s="27"/>
      <c r="D3" s="26"/>
      <c r="E3" s="26"/>
      <c r="F3" s="26"/>
      <c r="G3" s="26"/>
      <c r="H3" s="26"/>
      <c r="I3" s="26"/>
      <c r="J3" s="26"/>
      <c r="K3" s="26"/>
    </row>
    <row r="4" spans="1:23" ht="42" x14ac:dyDescent="0.55000000000000004">
      <c r="A4" s="20" t="s">
        <v>43</v>
      </c>
      <c r="B4" s="26"/>
      <c r="C4" s="27"/>
      <c r="D4" s="26"/>
      <c r="E4" s="26"/>
      <c r="F4" s="26"/>
      <c r="G4" s="26"/>
      <c r="H4" s="26"/>
      <c r="I4" s="26"/>
      <c r="J4" s="26"/>
      <c r="K4" s="26"/>
    </row>
    <row r="5" spans="1:23" ht="84" x14ac:dyDescent="0.55000000000000004">
      <c r="A5" s="35" t="s">
        <v>42</v>
      </c>
      <c r="B5" s="36" t="s">
        <v>41</v>
      </c>
      <c r="C5" s="37" t="s">
        <v>62</v>
      </c>
      <c r="D5" s="37" t="s">
        <v>40</v>
      </c>
      <c r="E5" s="37" t="s">
        <v>39</v>
      </c>
      <c r="F5" s="37" t="s">
        <v>38</v>
      </c>
      <c r="G5" s="37" t="s">
        <v>37</v>
      </c>
      <c r="H5" s="37" t="s">
        <v>36</v>
      </c>
      <c r="I5" s="38" t="s">
        <v>63</v>
      </c>
      <c r="J5" s="37" t="s">
        <v>35</v>
      </c>
      <c r="K5" s="37" t="s">
        <v>61</v>
      </c>
      <c r="Q5" s="14"/>
    </row>
    <row r="6" spans="1:23" ht="18.5" x14ac:dyDescent="0.45">
      <c r="A6" s="39" t="s">
        <v>45</v>
      </c>
      <c r="B6" s="40"/>
      <c r="C6" s="41"/>
      <c r="D6" s="42"/>
      <c r="E6" s="41"/>
      <c r="F6" s="42"/>
      <c r="G6" s="41"/>
      <c r="H6" s="42"/>
      <c r="I6" s="42"/>
      <c r="J6" s="41"/>
      <c r="K6" s="42"/>
      <c r="O6" s="17"/>
      <c r="Q6" s="14"/>
      <c r="R6" s="15"/>
      <c r="S6" s="15"/>
      <c r="T6" s="15"/>
      <c r="U6" s="15"/>
      <c r="V6" s="15"/>
      <c r="W6" s="15"/>
    </row>
    <row r="7" spans="1:23" ht="18.5" x14ac:dyDescent="0.45">
      <c r="A7" s="43" t="str">
        <f>'[1]MANUAL INPUT'!B16</f>
        <v>County of Colusa</v>
      </c>
      <c r="B7" s="40"/>
      <c r="C7" s="41">
        <f>+'[1]MANUAL INPUT'!H16</f>
        <v>10</v>
      </c>
      <c r="D7" s="42">
        <f>'[1]MANUAL INPUT'!L16</f>
        <v>249.74</v>
      </c>
      <c r="E7" s="41">
        <f>'[1]MANUAL INPUT'!P16</f>
        <v>0</v>
      </c>
      <c r="F7" s="42">
        <f>'[1]MANUAL INPUT'!T16</f>
        <v>0</v>
      </c>
      <c r="G7" s="41">
        <f>'[1]MANUAL INPUT'!X16</f>
        <v>0</v>
      </c>
      <c r="H7" s="42">
        <f>'[1]MANUAL INPUT'!AB16</f>
        <v>0</v>
      </c>
      <c r="I7" s="42">
        <f>'[1]MANUAL INPUT'!AF16</f>
        <v>0</v>
      </c>
      <c r="J7" s="41">
        <f>C7+E7+G7</f>
        <v>10</v>
      </c>
      <c r="K7" s="42">
        <f>D7+F7+H7+I7</f>
        <v>249.74</v>
      </c>
      <c r="O7" s="17"/>
      <c r="Q7" s="14"/>
      <c r="R7" s="15"/>
      <c r="S7" s="15"/>
      <c r="T7" s="15"/>
      <c r="U7" s="15"/>
      <c r="V7" s="15"/>
      <c r="W7" s="15"/>
    </row>
    <row r="8" spans="1:23" ht="18.5" x14ac:dyDescent="0.45">
      <c r="A8" s="43" t="str">
        <f>'[1]MANUAL INPUT'!B17</f>
        <v>Elk Creek CSD</v>
      </c>
      <c r="B8" s="40"/>
      <c r="C8" s="41">
        <f>'[1]MANUAL INPUT'!H17</f>
        <v>0</v>
      </c>
      <c r="D8" s="42">
        <f>'[1]MANUAL INPUT'!L17</f>
        <v>0</v>
      </c>
      <c r="E8" s="41">
        <f>'[1]MANUAL INPUT'!P17</f>
        <v>0</v>
      </c>
      <c r="F8" s="42">
        <f>'[1]MANUAL INPUT'!T17</f>
        <v>0</v>
      </c>
      <c r="G8" s="41">
        <f>'[1]MANUAL INPUT'!X17</f>
        <v>0</v>
      </c>
      <c r="H8" s="42">
        <f>'[1]MANUAL INPUT'!AB17</f>
        <v>0</v>
      </c>
      <c r="I8" s="42">
        <f>'[1]MANUAL INPUT'!AF17</f>
        <v>0</v>
      </c>
      <c r="J8" s="41">
        <f>C8+E8+G8</f>
        <v>0</v>
      </c>
      <c r="K8" s="42">
        <f>D8+F8+H8+I8</f>
        <v>0</v>
      </c>
      <c r="O8" s="17"/>
      <c r="Q8" s="14"/>
      <c r="R8" s="15"/>
      <c r="S8" s="15"/>
      <c r="T8" s="15"/>
      <c r="U8" s="15"/>
      <c r="V8" s="15"/>
      <c r="W8" s="15"/>
    </row>
    <row r="9" spans="1:23" ht="18.5" x14ac:dyDescent="0.45">
      <c r="A9" s="43" t="s">
        <v>34</v>
      </c>
      <c r="B9" s="40"/>
      <c r="C9" s="41">
        <f>'[1]MANUAL INPUT'!H18</f>
        <v>7</v>
      </c>
      <c r="D9" s="42">
        <f>'[1]MANUAL INPUT'!L18</f>
        <v>266.77999999999997</v>
      </c>
      <c r="E9" s="41">
        <f>'[1]MANUAL INPUT'!P18</f>
        <v>0</v>
      </c>
      <c r="F9" s="42">
        <f>'[1]MANUAL INPUT'!T18</f>
        <v>0</v>
      </c>
      <c r="G9" s="41">
        <f>'[1]MANUAL INPUT'!X18</f>
        <v>0</v>
      </c>
      <c r="H9" s="42">
        <f>'[1]MANUAL INPUT'!AB18</f>
        <v>0</v>
      </c>
      <c r="I9" s="42">
        <f>'[1]MANUAL INPUT'!AF18</f>
        <v>0</v>
      </c>
      <c r="J9" s="41">
        <f>C9+E9+G9</f>
        <v>7</v>
      </c>
      <c r="K9" s="42">
        <f>D9+F9+H9+I9</f>
        <v>266.77999999999997</v>
      </c>
      <c r="O9" s="17"/>
      <c r="Q9" s="14"/>
      <c r="R9" s="15"/>
      <c r="S9" s="15"/>
      <c r="T9" s="15"/>
      <c r="U9" s="15"/>
      <c r="V9" s="15"/>
      <c r="W9" s="15"/>
    </row>
    <row r="10" spans="1:23" ht="18.5" x14ac:dyDescent="0.45">
      <c r="A10" s="43" t="str">
        <f>'[1]MANUAL INPUT'!B19</f>
        <v>Whitney Const.</v>
      </c>
      <c r="B10" s="40"/>
      <c r="C10" s="41">
        <f>'[1]MANUAL INPUT'!H19</f>
        <v>0</v>
      </c>
      <c r="D10" s="42">
        <f>'[1]MANUAL INPUT'!L19</f>
        <v>0</v>
      </c>
      <c r="E10" s="41">
        <f>'[1]MANUAL INPUT'!P19</f>
        <v>0</v>
      </c>
      <c r="F10" s="42">
        <f>'[1]MANUAL INPUT'!T19</f>
        <v>0</v>
      </c>
      <c r="G10" s="41">
        <f>'[1]MANUAL INPUT'!X19</f>
        <v>0</v>
      </c>
      <c r="H10" s="42">
        <f>'[1]MANUAL INPUT'!AB19</f>
        <v>0</v>
      </c>
      <c r="I10" s="42">
        <f>'[1]MANUAL INPUT'!AF19</f>
        <v>0</v>
      </c>
      <c r="J10" s="41">
        <f>C10+E10+G10</f>
        <v>0</v>
      </c>
      <c r="K10" s="42">
        <f>D10+F10+H10+I10</f>
        <v>0</v>
      </c>
      <c r="Q10" s="14"/>
      <c r="U10" s="15"/>
    </row>
    <row r="11" spans="1:23" ht="18.5" x14ac:dyDescent="0.45">
      <c r="A11" s="43" t="s">
        <v>33</v>
      </c>
      <c r="B11" s="40"/>
      <c r="C11" s="44">
        <f t="shared" ref="C11:K11" si="0">SUBTOTAL(9,C7:C10)</f>
        <v>17</v>
      </c>
      <c r="D11" s="45">
        <f t="shared" si="0"/>
        <v>516.52</v>
      </c>
      <c r="E11" s="44">
        <f t="shared" si="0"/>
        <v>0</v>
      </c>
      <c r="F11" s="45">
        <f t="shared" si="0"/>
        <v>0</v>
      </c>
      <c r="G11" s="44">
        <f t="shared" si="0"/>
        <v>0</v>
      </c>
      <c r="H11" s="45">
        <f t="shared" si="0"/>
        <v>0</v>
      </c>
      <c r="I11" s="45">
        <f t="shared" si="0"/>
        <v>0</v>
      </c>
      <c r="J11" s="46">
        <f t="shared" si="0"/>
        <v>17</v>
      </c>
      <c r="K11" s="45">
        <f t="shared" si="0"/>
        <v>516.52</v>
      </c>
      <c r="Q11" s="14"/>
      <c r="U11" s="15"/>
    </row>
    <row r="12" spans="1:23" ht="18.5" x14ac:dyDescent="0.45">
      <c r="A12" s="39" t="s">
        <v>46</v>
      </c>
      <c r="B12" s="40"/>
      <c r="C12" s="41"/>
      <c r="D12" s="42"/>
      <c r="E12" s="41"/>
      <c r="F12" s="42"/>
      <c r="G12" s="41"/>
      <c r="H12" s="42"/>
      <c r="I12" s="42"/>
      <c r="J12" s="41"/>
      <c r="K12" s="42"/>
      <c r="O12" s="17"/>
      <c r="Q12" s="14"/>
      <c r="R12" s="15"/>
      <c r="S12" s="15"/>
      <c r="T12" s="15"/>
      <c r="U12" s="15"/>
      <c r="V12" s="15"/>
      <c r="W12" s="15"/>
    </row>
    <row r="13" spans="1:23" ht="18.5" x14ac:dyDescent="0.45">
      <c r="A13" s="43" t="str">
        <f>'[1]MANUAL INPUT'!B24</f>
        <v>Clear Creek CSD</v>
      </c>
      <c r="B13" s="40"/>
      <c r="C13" s="41">
        <f>'[1]MANUAL INPUT'!H24</f>
        <v>1747</v>
      </c>
      <c r="D13" s="42">
        <f>'[1]MANUAL INPUT'!L24</f>
        <v>47944.43</v>
      </c>
      <c r="E13" s="41">
        <f>'[1]MANUAL INPUT'!P24</f>
        <v>0</v>
      </c>
      <c r="F13" s="42">
        <f>'[1]MANUAL INPUT'!T24</f>
        <v>0</v>
      </c>
      <c r="G13" s="41">
        <f>'[1]MANUAL INPUT'!X24</f>
        <v>0</v>
      </c>
      <c r="H13" s="42">
        <f>'[1]MANUAL INPUT'!AB24</f>
        <v>0</v>
      </c>
      <c r="I13" s="42">
        <f>'[1]MANUAL INPUT'!AF24</f>
        <v>0</v>
      </c>
      <c r="J13" s="41">
        <f>C13+E13+G13</f>
        <v>1747</v>
      </c>
      <c r="K13" s="42">
        <f>D13+F13+H13+I13</f>
        <v>47944.43</v>
      </c>
      <c r="Q13" s="14"/>
      <c r="U13" s="15"/>
    </row>
    <row r="14" spans="1:23" ht="18.5" x14ac:dyDescent="0.45">
      <c r="A14" s="39" t="s">
        <v>32</v>
      </c>
      <c r="B14" s="40"/>
      <c r="C14" s="41"/>
      <c r="D14" s="42"/>
      <c r="E14" s="41"/>
      <c r="F14" s="42"/>
      <c r="G14" s="41"/>
      <c r="H14" s="42"/>
      <c r="I14" s="42"/>
      <c r="J14" s="41"/>
      <c r="K14" s="42"/>
      <c r="O14" s="17"/>
      <c r="Q14" s="14"/>
    </row>
    <row r="15" spans="1:23" ht="18.5" x14ac:dyDescent="0.45">
      <c r="A15" s="43" t="s">
        <v>31</v>
      </c>
      <c r="B15" s="47"/>
      <c r="C15" s="41">
        <f>'[1]MANUAL INPUT'!H28</f>
        <v>69644</v>
      </c>
      <c r="D15" s="42">
        <f>'[1]MANUAL INPUT'!L28</f>
        <v>1926146.8100000003</v>
      </c>
      <c r="E15" s="41">
        <f>'[1]MANUAL INPUT'!P28</f>
        <v>0</v>
      </c>
      <c r="F15" s="42">
        <f>'[1]MANUAL INPUT'!T28</f>
        <v>0</v>
      </c>
      <c r="G15" s="41">
        <f>'[1]MANUAL INPUT'!X28</f>
        <v>0</v>
      </c>
      <c r="H15" s="42">
        <f>'[1]MANUAL INPUT'!AB28</f>
        <v>0</v>
      </c>
      <c r="I15" s="42">
        <f>'[1]MANUAL INPUT'!AF28</f>
        <v>0</v>
      </c>
      <c r="J15" s="41">
        <f>C15+E15+G15</f>
        <v>69644</v>
      </c>
      <c r="K15" s="42">
        <f>D15+F15+H15+I15</f>
        <v>1926146.8100000003</v>
      </c>
      <c r="Q15" s="14"/>
      <c r="U15" s="15"/>
    </row>
    <row r="16" spans="1:23" ht="18.5" x14ac:dyDescent="0.45">
      <c r="A16" s="39" t="s">
        <v>47</v>
      </c>
      <c r="B16" s="40"/>
      <c r="C16" s="41"/>
      <c r="D16" s="42"/>
      <c r="E16" s="41"/>
      <c r="F16" s="42"/>
      <c r="G16" s="41"/>
      <c r="H16" s="42"/>
      <c r="I16" s="42"/>
      <c r="J16" s="41"/>
      <c r="K16" s="42"/>
      <c r="O16" s="17"/>
      <c r="Q16" s="14"/>
      <c r="R16" s="15"/>
      <c r="S16" s="15"/>
      <c r="T16" s="15"/>
      <c r="U16" s="15"/>
      <c r="V16" s="15"/>
      <c r="W16" s="15"/>
    </row>
    <row r="17" spans="1:23" ht="18.5" x14ac:dyDescent="0.45">
      <c r="A17" s="43" t="str">
        <f>'[1]MANUAL INPUT'!B32</f>
        <v>Bella Vista WD</v>
      </c>
      <c r="B17" s="40"/>
      <c r="C17" s="41">
        <f>'[1]MANUAL INPUT'!H32</f>
        <v>2904</v>
      </c>
      <c r="D17" s="42">
        <f>'[1]MANUAL INPUT'!L32</f>
        <v>127187.79000000001</v>
      </c>
      <c r="E17" s="41">
        <f>'[1]MANUAL INPUT'!P32</f>
        <v>0</v>
      </c>
      <c r="F17" s="42">
        <f>'[1]MANUAL INPUT'!T32</f>
        <v>0</v>
      </c>
      <c r="G17" s="41">
        <f>'[1]MANUAL INPUT'!X32</f>
        <v>0</v>
      </c>
      <c r="H17" s="42">
        <f>'[1]MANUAL INPUT'!AB32</f>
        <v>0</v>
      </c>
      <c r="I17" s="42">
        <f>'[1]MANUAL INPUT'!AF32</f>
        <v>30564</v>
      </c>
      <c r="J17" s="41">
        <f>C17+E17+G17</f>
        <v>2904</v>
      </c>
      <c r="K17" s="42">
        <f>D17+F17+H17+I17</f>
        <v>157751.79</v>
      </c>
      <c r="Q17" s="14"/>
      <c r="U17" s="15"/>
    </row>
    <row r="18" spans="1:23" ht="18.5" x14ac:dyDescent="0.45">
      <c r="A18" s="48" t="s">
        <v>30</v>
      </c>
      <c r="B18" s="40"/>
      <c r="C18" s="41"/>
      <c r="D18" s="42"/>
      <c r="E18" s="41"/>
      <c r="F18" s="42"/>
      <c r="G18" s="41"/>
      <c r="H18" s="42"/>
      <c r="I18" s="42"/>
      <c r="J18" s="41"/>
      <c r="K18" s="42"/>
      <c r="Q18" s="14"/>
      <c r="U18" s="15"/>
    </row>
    <row r="19" spans="1:23" ht="18.5" x14ac:dyDescent="0.45">
      <c r="A19" s="49" t="s">
        <v>29</v>
      </c>
      <c r="B19" s="40"/>
      <c r="C19" s="41">
        <f>'[1]MANUAL INPUT'!H36</f>
        <v>0</v>
      </c>
      <c r="D19" s="42">
        <f>'[1]MANUAL INPUT'!L36</f>
        <v>0</v>
      </c>
      <c r="E19" s="41">
        <f>'[1]MANUAL INPUT'!P36</f>
        <v>0</v>
      </c>
      <c r="F19" s="42">
        <f>'[1]MANUAL INPUT'!T36</f>
        <v>0</v>
      </c>
      <c r="G19" s="41">
        <f>'[1]MANUAL INPUT'!X36</f>
        <v>0</v>
      </c>
      <c r="H19" s="42">
        <f>'[1]MANUAL INPUT'!AB36</f>
        <v>0</v>
      </c>
      <c r="I19" s="42">
        <f>'[1]MANUAL INPUT'!AF36</f>
        <v>0</v>
      </c>
      <c r="J19" s="41">
        <f>C19+E19+G19</f>
        <v>0</v>
      </c>
      <c r="K19" s="42">
        <f>D19+F19+H19+I19</f>
        <v>0</v>
      </c>
      <c r="Q19" s="14"/>
      <c r="U19" s="15"/>
    </row>
    <row r="20" spans="1:23" ht="18.5" x14ac:dyDescent="0.45">
      <c r="A20" s="49" t="s">
        <v>28</v>
      </c>
      <c r="B20" s="40"/>
      <c r="C20" s="41">
        <f>'[1]MANUAL INPUT'!H37</f>
        <v>0</v>
      </c>
      <c r="D20" s="42">
        <f>'[1]MANUAL INPUT'!L37</f>
        <v>0</v>
      </c>
      <c r="E20" s="41">
        <f>'[1]MANUAL INPUT'!P37</f>
        <v>0</v>
      </c>
      <c r="F20" s="42">
        <f>'[1]MANUAL INPUT'!T37</f>
        <v>0</v>
      </c>
      <c r="G20" s="41">
        <f>'[1]MANUAL INPUT'!X37</f>
        <v>0</v>
      </c>
      <c r="H20" s="42">
        <f>'[1]MANUAL INPUT'!AB37</f>
        <v>0</v>
      </c>
      <c r="I20" s="42">
        <f>'[1]MANUAL INPUT'!AF37</f>
        <v>0</v>
      </c>
      <c r="J20" s="41">
        <f>C20+E20+G20</f>
        <v>0</v>
      </c>
      <c r="K20" s="42">
        <f>D20+F20+H20+I20</f>
        <v>0</v>
      </c>
      <c r="Q20" s="14"/>
      <c r="U20" s="15"/>
    </row>
    <row r="21" spans="1:23" ht="18.5" x14ac:dyDescent="0.45">
      <c r="A21" s="49" t="s">
        <v>27</v>
      </c>
      <c r="B21" s="40"/>
      <c r="C21" s="44">
        <f t="shared" ref="C21:K21" si="1">SUBTOTAL(9,C19:C20)</f>
        <v>0</v>
      </c>
      <c r="D21" s="45">
        <f t="shared" si="1"/>
        <v>0</v>
      </c>
      <c r="E21" s="44">
        <f t="shared" si="1"/>
        <v>0</v>
      </c>
      <c r="F21" s="45">
        <f t="shared" si="1"/>
        <v>0</v>
      </c>
      <c r="G21" s="44">
        <f t="shared" si="1"/>
        <v>0</v>
      </c>
      <c r="H21" s="45">
        <f t="shared" si="1"/>
        <v>0</v>
      </c>
      <c r="I21" s="45">
        <f t="shared" si="1"/>
        <v>0</v>
      </c>
      <c r="J21" s="44">
        <f t="shared" si="1"/>
        <v>0</v>
      </c>
      <c r="K21" s="45">
        <f t="shared" si="1"/>
        <v>0</v>
      </c>
      <c r="Q21" s="14"/>
      <c r="U21" s="15"/>
    </row>
    <row r="22" spans="1:23" ht="18.5" x14ac:dyDescent="0.45">
      <c r="A22" s="39" t="s">
        <v>48</v>
      </c>
      <c r="B22" s="40"/>
      <c r="C22" s="41"/>
      <c r="D22" s="42"/>
      <c r="E22" s="41"/>
      <c r="F22" s="42"/>
      <c r="G22" s="41"/>
      <c r="H22" s="42"/>
      <c r="I22" s="42"/>
      <c r="J22" s="41"/>
      <c r="K22" s="42"/>
      <c r="Q22" s="14"/>
      <c r="U22" s="15"/>
    </row>
    <row r="23" spans="1:23" ht="18.5" x14ac:dyDescent="0.45">
      <c r="A23" s="49" t="s">
        <v>26</v>
      </c>
      <c r="B23" s="40"/>
      <c r="C23" s="41">
        <f>'[1]MANUAL INPUT'!H42</f>
        <v>317</v>
      </c>
      <c r="D23" s="42">
        <f>'[1]MANUAL INPUT'!L42</f>
        <v>7612.99</v>
      </c>
      <c r="E23" s="41">
        <f>'[1]MANUAL INPUT'!P42</f>
        <v>0</v>
      </c>
      <c r="F23" s="42">
        <f>'[1]MANUAL INPUT'!T42</f>
        <v>0</v>
      </c>
      <c r="G23" s="41">
        <f>'[1]MANUAL INPUT'!X42</f>
        <v>0</v>
      </c>
      <c r="H23" s="42">
        <f>'[1]MANUAL INPUT'!AB42</f>
        <v>0</v>
      </c>
      <c r="I23" s="42">
        <f>'[1]MANUAL INPUT'!AF42</f>
        <v>0</v>
      </c>
      <c r="J23" s="41">
        <f t="shared" ref="J23:J28" si="2">C23+E23+G23</f>
        <v>317</v>
      </c>
      <c r="K23" s="42">
        <f t="shared" ref="K23:K28" si="3">D23+F23+H23+I23</f>
        <v>7612.99</v>
      </c>
      <c r="O23" s="17"/>
      <c r="Q23" s="14"/>
      <c r="R23" s="15"/>
      <c r="S23" s="15"/>
      <c r="T23" s="15"/>
      <c r="U23" s="15"/>
      <c r="V23" s="15"/>
      <c r="W23" s="15"/>
    </row>
    <row r="24" spans="1:23" ht="18.5" x14ac:dyDescent="0.45">
      <c r="A24" s="43" t="str">
        <f>'[1]MANUAL INPUT'!B43</f>
        <v>City of Tracy</v>
      </c>
      <c r="B24" s="40"/>
      <c r="C24" s="41">
        <f>'[1]MANUAL INPUT'!H43</f>
        <v>3083</v>
      </c>
      <c r="D24" s="42">
        <f>'[1]MANUAL INPUT'!L43</f>
        <v>107489.62</v>
      </c>
      <c r="E24" s="41">
        <f>'[1]MANUAL INPUT'!P43</f>
        <v>0</v>
      </c>
      <c r="F24" s="42">
        <f>'[1]MANUAL INPUT'!T43</f>
        <v>0</v>
      </c>
      <c r="G24" s="41">
        <f>'[1]MANUAL INPUT'!X43</f>
        <v>122</v>
      </c>
      <c r="H24" s="42">
        <f>'[1]MANUAL INPUT'!AB43</f>
        <v>2623</v>
      </c>
      <c r="I24" s="42">
        <f>'[1]MANUAL INPUT'!AF43</f>
        <v>0</v>
      </c>
      <c r="J24" s="41">
        <f t="shared" si="2"/>
        <v>3205</v>
      </c>
      <c r="K24" s="42">
        <f t="shared" si="3"/>
        <v>110112.62</v>
      </c>
      <c r="O24" s="17"/>
      <c r="Q24" s="14"/>
      <c r="R24" s="15"/>
      <c r="S24" s="15"/>
      <c r="T24" s="15"/>
      <c r="U24" s="15"/>
      <c r="V24" s="15"/>
      <c r="W24" s="15"/>
    </row>
    <row r="25" spans="1:23" ht="18.5" x14ac:dyDescent="0.45">
      <c r="A25" s="43" t="str">
        <f>'[1]MANUAL INPUT'!B44</f>
        <v>Del Puerto WD</v>
      </c>
      <c r="B25" s="40"/>
      <c r="C25" s="41">
        <f>'[1]MANUAL INPUT'!H44</f>
        <v>0</v>
      </c>
      <c r="D25" s="42">
        <f>'[1]MANUAL INPUT'!L44</f>
        <v>0</v>
      </c>
      <c r="E25" s="41">
        <f>'[1]MANUAL INPUT'!P44</f>
        <v>0</v>
      </c>
      <c r="F25" s="42">
        <f>'[1]MANUAL INPUT'!T44</f>
        <v>0</v>
      </c>
      <c r="G25" s="41">
        <f>'[1]MANUAL INPUT'!X44</f>
        <v>0</v>
      </c>
      <c r="H25" s="42">
        <f>'[1]MANUAL INPUT'!AB44</f>
        <v>0</v>
      </c>
      <c r="I25" s="42">
        <f>'[1]MANUAL INPUT'!AF44</f>
        <v>0</v>
      </c>
      <c r="J25" s="41">
        <f t="shared" si="2"/>
        <v>0</v>
      </c>
      <c r="K25" s="42">
        <f t="shared" si="3"/>
        <v>0</v>
      </c>
      <c r="O25" s="17"/>
      <c r="Q25" s="14"/>
      <c r="R25" s="15"/>
      <c r="S25" s="15"/>
      <c r="T25" s="15"/>
      <c r="U25" s="15"/>
      <c r="V25" s="15"/>
      <c r="W25" s="15"/>
    </row>
    <row r="26" spans="1:23" ht="18.5" x14ac:dyDescent="0.45">
      <c r="A26" s="43" t="str">
        <f>'[1]MANUAL INPUT'!B45</f>
        <v>Department of VA</v>
      </c>
      <c r="B26" s="40"/>
      <c r="C26" s="41">
        <f>'[1]MANUAL INPUT'!H45</f>
        <v>294</v>
      </c>
      <c r="D26" s="42">
        <f>'[1]MANUAL INPUT'!L45</f>
        <v>12028.92</v>
      </c>
      <c r="E26" s="41">
        <f>'[1]MANUAL INPUT'!P45</f>
        <v>0</v>
      </c>
      <c r="F26" s="42">
        <f>'[1]MANUAL INPUT'!T45</f>
        <v>0</v>
      </c>
      <c r="G26" s="41">
        <f>'[1]MANUAL INPUT'!X45</f>
        <v>0</v>
      </c>
      <c r="H26" s="42">
        <f>'[1]MANUAL INPUT'!AB45</f>
        <v>0</v>
      </c>
      <c r="I26" s="42">
        <f>'[1]MANUAL INPUT'!AF45</f>
        <v>0</v>
      </c>
      <c r="J26" s="41">
        <f t="shared" si="2"/>
        <v>294</v>
      </c>
      <c r="K26" s="42">
        <f t="shared" si="3"/>
        <v>12028.92</v>
      </c>
      <c r="O26" s="19"/>
      <c r="Q26" s="14"/>
      <c r="R26" s="15"/>
      <c r="S26" s="15"/>
      <c r="T26" s="15"/>
      <c r="U26" s="15"/>
      <c r="V26" s="15"/>
      <c r="W26" s="15"/>
    </row>
    <row r="27" spans="1:23" ht="18.5" x14ac:dyDescent="0.45">
      <c r="A27" s="43" t="str">
        <f>'[1]MANUAL INPUT'!B46</f>
        <v>Panoche WD - DMC</v>
      </c>
      <c r="B27" s="40"/>
      <c r="C27" s="41">
        <f>'[1]MANUAL INPUT'!H46</f>
        <v>12</v>
      </c>
      <c r="D27" s="42">
        <f>'[1]MANUAL INPUT'!L46</f>
        <v>272.04000000000002</v>
      </c>
      <c r="E27" s="41">
        <f>'[1]MANUAL INPUT'!P46</f>
        <v>0</v>
      </c>
      <c r="F27" s="42">
        <f>'[1]MANUAL INPUT'!T46</f>
        <v>0</v>
      </c>
      <c r="G27" s="41">
        <f>'[1]MANUAL INPUT'!X46</f>
        <v>12</v>
      </c>
      <c r="H27" s="42">
        <f>'[1]MANUAL INPUT'!AB46</f>
        <v>272.04000000000002</v>
      </c>
      <c r="I27" s="42">
        <f>'[1]MANUAL INPUT'!AF46</f>
        <v>0</v>
      </c>
      <c r="J27" s="41">
        <f t="shared" si="2"/>
        <v>24</v>
      </c>
      <c r="K27" s="42">
        <f t="shared" si="3"/>
        <v>544.08000000000004</v>
      </c>
      <c r="O27" s="17"/>
      <c r="Q27" s="14"/>
      <c r="R27" s="15"/>
      <c r="S27" s="15"/>
      <c r="T27" s="15"/>
      <c r="U27" s="15"/>
      <c r="V27" s="15"/>
      <c r="W27" s="15"/>
    </row>
    <row r="28" spans="1:23" ht="18.5" x14ac:dyDescent="0.45">
      <c r="A28" s="43" t="str">
        <f>'[1]MANUAL INPUT'!B47</f>
        <v>San Luis WD - DMC</v>
      </c>
      <c r="B28" s="40"/>
      <c r="C28" s="41">
        <f>'[1]MANUAL INPUT'!H47</f>
        <v>3</v>
      </c>
      <c r="D28" s="42">
        <f>'[1]MANUAL INPUT'!L47</f>
        <v>88.29</v>
      </c>
      <c r="E28" s="41">
        <f>'[1]MANUAL INPUT'!P47</f>
        <v>0</v>
      </c>
      <c r="F28" s="42">
        <f>'[1]MANUAL INPUT'!T47</f>
        <v>0</v>
      </c>
      <c r="G28" s="41">
        <f>'[1]MANUAL INPUT'!X47</f>
        <v>0</v>
      </c>
      <c r="H28" s="42">
        <f>'[1]MANUAL INPUT'!AB47</f>
        <v>0</v>
      </c>
      <c r="I28" s="42">
        <f>'[1]MANUAL INPUT'!AF47</f>
        <v>0</v>
      </c>
      <c r="J28" s="41">
        <f t="shared" si="2"/>
        <v>3</v>
      </c>
      <c r="K28" s="42">
        <f t="shared" si="3"/>
        <v>88.29</v>
      </c>
      <c r="Q28" s="14"/>
      <c r="U28" s="15"/>
    </row>
    <row r="29" spans="1:23" ht="18.5" x14ac:dyDescent="0.45">
      <c r="A29" s="43" t="str">
        <f>'[1]MANUAL INPUT'!C48</f>
        <v>Total DM Canal</v>
      </c>
      <c r="B29" s="40"/>
      <c r="C29" s="44">
        <f t="shared" ref="C29:K29" si="4">SUBTOTAL(9,C23:C28)</f>
        <v>3709</v>
      </c>
      <c r="D29" s="45">
        <f t="shared" si="4"/>
        <v>127491.85999999999</v>
      </c>
      <c r="E29" s="44">
        <f t="shared" si="4"/>
        <v>0</v>
      </c>
      <c r="F29" s="45">
        <f t="shared" si="4"/>
        <v>0</v>
      </c>
      <c r="G29" s="44">
        <f t="shared" si="4"/>
        <v>134</v>
      </c>
      <c r="H29" s="45">
        <f t="shared" si="4"/>
        <v>2895.04</v>
      </c>
      <c r="I29" s="45">
        <f t="shared" si="4"/>
        <v>0</v>
      </c>
      <c r="J29" s="46">
        <f t="shared" si="4"/>
        <v>3843</v>
      </c>
      <c r="K29" s="45">
        <f t="shared" si="4"/>
        <v>130386.9</v>
      </c>
      <c r="Q29" s="14"/>
      <c r="U29" s="15"/>
    </row>
    <row r="30" spans="1:23" ht="18.5" x14ac:dyDescent="0.45">
      <c r="A30" s="39" t="s">
        <v>49</v>
      </c>
      <c r="B30" s="40"/>
      <c r="C30" s="41"/>
      <c r="D30" s="42"/>
      <c r="E30" s="41"/>
      <c r="F30" s="42"/>
      <c r="G30" s="41"/>
      <c r="H30" s="42"/>
      <c r="I30" s="42"/>
      <c r="J30" s="41"/>
      <c r="K30" s="42"/>
      <c r="O30" s="17"/>
      <c r="Q30" s="14"/>
      <c r="R30" s="15"/>
      <c r="S30" s="15"/>
      <c r="T30" s="15"/>
      <c r="U30" s="15"/>
      <c r="V30" s="15"/>
      <c r="W30" s="15"/>
    </row>
    <row r="31" spans="1:23" ht="18.5" x14ac:dyDescent="0.45">
      <c r="A31" s="43" t="str">
        <f>'[1]MANUAL INPUT'!B52</f>
        <v>City of Folsom</v>
      </c>
      <c r="B31" s="40"/>
      <c r="C31" s="41">
        <f>'[1]MANUAL INPUT'!H52</f>
        <v>2100</v>
      </c>
      <c r="D31" s="42">
        <f>'[1]MANUAL INPUT'!L52</f>
        <v>58936</v>
      </c>
      <c r="E31" s="41">
        <f>'[1]MANUAL INPUT'!P52</f>
        <v>0</v>
      </c>
      <c r="F31" s="42">
        <f>'[1]MANUAL INPUT'!T52</f>
        <v>0</v>
      </c>
      <c r="G31" s="41">
        <f>'[1]MANUAL INPUT'!X52</f>
        <v>0</v>
      </c>
      <c r="H31" s="42">
        <f>'[1]MANUAL INPUT'!AB52</f>
        <v>0</v>
      </c>
      <c r="I31" s="42">
        <f>'[1]MANUAL INPUT'!AF52</f>
        <v>0</v>
      </c>
      <c r="J31" s="41">
        <f t="shared" ref="J31:J36" si="5">C31+E31+G31</f>
        <v>2100</v>
      </c>
      <c r="K31" s="42">
        <f t="shared" ref="K31:K36" si="6">D31+F31+H31+I31</f>
        <v>58936</v>
      </c>
      <c r="O31" s="17"/>
      <c r="Q31" s="14"/>
      <c r="R31" s="15"/>
      <c r="S31" s="15"/>
      <c r="T31" s="15"/>
      <c r="U31" s="15"/>
      <c r="V31" s="15"/>
      <c r="W31" s="15"/>
    </row>
    <row r="32" spans="1:23" ht="18.5" x14ac:dyDescent="0.45">
      <c r="A32" s="43" t="str">
        <f>'[1]MANUAL INPUT'!B53</f>
        <v>City of Roseville</v>
      </c>
      <c r="B32" s="40"/>
      <c r="C32" s="41">
        <f>'[1]MANUAL INPUT'!H53</f>
        <v>13410</v>
      </c>
      <c r="D32" s="42">
        <f>'[1]MANUAL INPUT'!L53</f>
        <v>463315.5</v>
      </c>
      <c r="E32" s="41">
        <f>'[1]MANUAL INPUT'!P53</f>
        <v>0</v>
      </c>
      <c r="F32" s="42">
        <f>'[1]MANUAL INPUT'!T53</f>
        <v>0</v>
      </c>
      <c r="G32" s="41">
        <f>'[1]MANUAL INPUT'!X53</f>
        <v>0</v>
      </c>
      <c r="H32" s="42">
        <f>'[1]MANUAL INPUT'!AB53</f>
        <v>0</v>
      </c>
      <c r="I32" s="42">
        <f>'[1]MANUAL INPUT'!AF53</f>
        <v>0</v>
      </c>
      <c r="J32" s="41">
        <f t="shared" si="5"/>
        <v>13410</v>
      </c>
      <c r="K32" s="42">
        <f t="shared" si="6"/>
        <v>463315.5</v>
      </c>
      <c r="O32" s="17"/>
      <c r="Q32" s="14"/>
      <c r="R32" s="15"/>
      <c r="S32" s="15"/>
      <c r="T32" s="15"/>
      <c r="U32" s="15"/>
      <c r="V32" s="15"/>
      <c r="W32" s="15"/>
    </row>
    <row r="33" spans="1:23" ht="18.5" x14ac:dyDescent="0.45">
      <c r="A33" s="43" t="str">
        <f>'[1]MANUAL INPUT'!B54</f>
        <v>El Dorado ID - FD&amp;R</v>
      </c>
      <c r="B33" s="40"/>
      <c r="C33" s="41">
        <f>'[1]MANUAL INPUT'!H54</f>
        <v>0</v>
      </c>
      <c r="D33" s="42">
        <f>'[1]MANUAL INPUT'!L54</f>
        <v>0</v>
      </c>
      <c r="E33" s="41">
        <f>'[1]MANUAL INPUT'!P54</f>
        <v>0</v>
      </c>
      <c r="F33" s="42">
        <f>'[1]MANUAL INPUT'!T54</f>
        <v>0</v>
      </c>
      <c r="G33" s="41">
        <f>'[1]MANUAL INPUT'!X54</f>
        <v>0</v>
      </c>
      <c r="H33" s="42">
        <f>'[1]MANUAL INPUT'!AB54</f>
        <v>0</v>
      </c>
      <c r="I33" s="42">
        <f>'[1]MANUAL INPUT'!AF54</f>
        <v>0</v>
      </c>
      <c r="J33" s="41">
        <f t="shared" si="5"/>
        <v>0</v>
      </c>
      <c r="K33" s="42">
        <f t="shared" si="6"/>
        <v>0</v>
      </c>
      <c r="O33" s="17"/>
      <c r="Q33" s="14"/>
      <c r="R33" s="15"/>
      <c r="S33" s="15"/>
      <c r="T33" s="15"/>
      <c r="U33" s="15"/>
      <c r="V33" s="15"/>
      <c r="W33" s="15"/>
    </row>
    <row r="34" spans="1:23" ht="18.5" x14ac:dyDescent="0.45">
      <c r="A34" s="43" t="str">
        <f>'[1]MANUAL INPUT'!B55</f>
        <v>Placer County WA</v>
      </c>
      <c r="B34" s="40"/>
      <c r="C34" s="41">
        <f>'[1]MANUAL INPUT'!H55</f>
        <v>0</v>
      </c>
      <c r="D34" s="42">
        <f>'[1]MANUAL INPUT'!L55</f>
        <v>0</v>
      </c>
      <c r="E34" s="41">
        <f>'[1]MANUAL INPUT'!P55</f>
        <v>0</v>
      </c>
      <c r="F34" s="42">
        <f>'[1]MANUAL INPUT'!T55</f>
        <v>0</v>
      </c>
      <c r="G34" s="41">
        <f>'[1]MANUAL INPUT'!X55</f>
        <v>0</v>
      </c>
      <c r="H34" s="42">
        <f>'[1]MANUAL INPUT'!AB55</f>
        <v>0</v>
      </c>
      <c r="I34" s="42">
        <f>'[1]MANUAL INPUT'!AF55</f>
        <v>0</v>
      </c>
      <c r="J34" s="41">
        <f t="shared" si="5"/>
        <v>0</v>
      </c>
      <c r="K34" s="42">
        <f t="shared" si="6"/>
        <v>0</v>
      </c>
      <c r="O34" s="17"/>
      <c r="Q34" s="14"/>
      <c r="R34" s="15"/>
      <c r="S34" s="15"/>
      <c r="T34" s="15"/>
      <c r="U34" s="15"/>
      <c r="V34" s="15"/>
      <c r="W34" s="15"/>
    </row>
    <row r="35" spans="1:23" ht="18.5" x14ac:dyDescent="0.45">
      <c r="A35" s="43" t="str">
        <f>'[1]MANUAL INPUT'!B56</f>
        <v>Sacramento County WA</v>
      </c>
      <c r="B35" s="40"/>
      <c r="C35" s="41">
        <f>'[1]MANUAL INPUT'!H56</f>
        <v>1369</v>
      </c>
      <c r="D35" s="42">
        <f>'[1]MANUAL INPUT'!L56</f>
        <v>39626.94</v>
      </c>
      <c r="E35" s="41">
        <f>'[1]MANUAL INPUT'!P56</f>
        <v>0</v>
      </c>
      <c r="F35" s="42">
        <f>'[1]MANUAL INPUT'!T56</f>
        <v>0</v>
      </c>
      <c r="G35" s="41">
        <f>'[1]MANUAL INPUT'!X56</f>
        <v>0</v>
      </c>
      <c r="H35" s="42">
        <f>'[1]MANUAL INPUT'!AB56</f>
        <v>0</v>
      </c>
      <c r="I35" s="42">
        <f>'[1]MANUAL INPUT'!AF56</f>
        <v>0</v>
      </c>
      <c r="J35" s="41">
        <f t="shared" si="5"/>
        <v>1369</v>
      </c>
      <c r="K35" s="42">
        <f t="shared" si="6"/>
        <v>39626.94</v>
      </c>
      <c r="O35" s="17"/>
      <c r="Q35" s="14"/>
      <c r="R35" s="15"/>
      <c r="S35" s="15"/>
      <c r="T35" s="15"/>
      <c r="U35" s="15"/>
      <c r="V35" s="15"/>
      <c r="W35" s="15"/>
    </row>
    <row r="36" spans="1:23" ht="18.5" x14ac:dyDescent="0.45">
      <c r="A36" s="43" t="str">
        <f>'[1]MANUAL INPUT'!B57</f>
        <v>San Juan WD</v>
      </c>
      <c r="B36" s="40"/>
      <c r="C36" s="41">
        <f>'[1]MANUAL INPUT'!H57</f>
        <v>0</v>
      </c>
      <c r="D36" s="42">
        <f>'[1]MANUAL INPUT'!L57</f>
        <v>0</v>
      </c>
      <c r="E36" s="41">
        <f>'[1]MANUAL INPUT'!P57</f>
        <v>0</v>
      </c>
      <c r="F36" s="42">
        <f>'[1]MANUAL INPUT'!T57</f>
        <v>0</v>
      </c>
      <c r="G36" s="41">
        <f>'[1]MANUAL INPUT'!X57</f>
        <v>0</v>
      </c>
      <c r="H36" s="42">
        <f>'[1]MANUAL INPUT'!AB57</f>
        <v>0</v>
      </c>
      <c r="I36" s="42">
        <f>'[1]MANUAL INPUT'!AF57</f>
        <v>0</v>
      </c>
      <c r="J36" s="41">
        <f t="shared" si="5"/>
        <v>0</v>
      </c>
      <c r="K36" s="42">
        <f t="shared" si="6"/>
        <v>0</v>
      </c>
      <c r="Q36" s="14"/>
      <c r="U36" s="15"/>
    </row>
    <row r="37" spans="1:23" ht="18.5" x14ac:dyDescent="0.45">
      <c r="A37" s="43" t="str">
        <f>'[1]MANUAL INPUT'!C58</f>
        <v>Total Folsom D &amp; R</v>
      </c>
      <c r="B37" s="40"/>
      <c r="C37" s="44">
        <f t="shared" ref="C37:K37" si="7">SUBTOTAL(9,C31:C36)</f>
        <v>16879</v>
      </c>
      <c r="D37" s="45">
        <f t="shared" si="7"/>
        <v>561878.43999999994</v>
      </c>
      <c r="E37" s="44">
        <f t="shared" si="7"/>
        <v>0</v>
      </c>
      <c r="F37" s="45">
        <f t="shared" si="7"/>
        <v>0</v>
      </c>
      <c r="G37" s="44">
        <f t="shared" si="7"/>
        <v>0</v>
      </c>
      <c r="H37" s="45">
        <f t="shared" si="7"/>
        <v>0</v>
      </c>
      <c r="I37" s="45">
        <f t="shared" si="7"/>
        <v>0</v>
      </c>
      <c r="J37" s="44">
        <f t="shared" si="7"/>
        <v>16879</v>
      </c>
      <c r="K37" s="45">
        <f t="shared" si="7"/>
        <v>561878.43999999994</v>
      </c>
      <c r="Q37" s="14"/>
    </row>
    <row r="38" spans="1:23" ht="18.5" x14ac:dyDescent="0.45">
      <c r="A38" s="39" t="s">
        <v>50</v>
      </c>
      <c r="B38" s="40"/>
      <c r="C38" s="41"/>
      <c r="D38" s="42"/>
      <c r="E38" s="41"/>
      <c r="F38" s="42"/>
      <c r="G38" s="41"/>
      <c r="H38" s="42"/>
      <c r="I38" s="42"/>
      <c r="J38" s="41"/>
      <c r="K38" s="42"/>
      <c r="Q38" s="14"/>
    </row>
    <row r="39" spans="1:23" ht="18.5" x14ac:dyDescent="0.45">
      <c r="A39" s="49" t="s">
        <v>25</v>
      </c>
      <c r="B39" s="40"/>
      <c r="C39" s="41">
        <f>'[1]MANUAL INPUT'!H62</f>
        <v>0</v>
      </c>
      <c r="D39" s="42">
        <f>'[1]MANUAL INPUT'!L62</f>
        <v>0</v>
      </c>
      <c r="E39" s="41">
        <f>'[1]MANUAL INPUT'!P62</f>
        <v>0</v>
      </c>
      <c r="F39" s="42">
        <f>'[1]MANUAL INPUT'!T62</f>
        <v>0</v>
      </c>
      <c r="G39" s="41">
        <f>'[1]MANUAL INPUT'!X62</f>
        <v>0</v>
      </c>
      <c r="H39" s="42">
        <f>'[1]MANUAL INPUT'!AB62</f>
        <v>0</v>
      </c>
      <c r="I39" s="42">
        <f>'[1]MANUAL INPUT'!AF62</f>
        <v>0</v>
      </c>
      <c r="J39" s="41">
        <f>C39+E39+G39</f>
        <v>0</v>
      </c>
      <c r="K39" s="42">
        <f>D39+F39+H39+I39</f>
        <v>0</v>
      </c>
      <c r="Q39" s="14"/>
    </row>
    <row r="40" spans="1:23" ht="18.5" x14ac:dyDescent="0.45">
      <c r="A40" s="43" t="s">
        <v>24</v>
      </c>
      <c r="B40" s="40"/>
      <c r="C40" s="41">
        <f>'[1]MANUAL INPUT'!H63</f>
        <v>3879</v>
      </c>
      <c r="D40" s="42">
        <f>'[1]MANUAL INPUT'!L63</f>
        <v>147103.91999999998</v>
      </c>
      <c r="E40" s="41">
        <f>'[1]MANUAL INPUT'!P63</f>
        <v>0</v>
      </c>
      <c r="F40" s="42">
        <f>'[1]MANUAL INPUT'!T63</f>
        <v>0</v>
      </c>
      <c r="G40" s="41">
        <f>'[1]MANUAL INPUT'!X63</f>
        <v>0</v>
      </c>
      <c r="H40" s="42">
        <f>'[1]MANUAL INPUT'!AB63</f>
        <v>0</v>
      </c>
      <c r="I40" s="42">
        <f>'[1]MANUAL INPUT'!AF63</f>
        <v>0</v>
      </c>
      <c r="J40" s="41">
        <f>C40+E40+G40</f>
        <v>3879</v>
      </c>
      <c r="K40" s="42">
        <f>D40+F40+H40+I40</f>
        <v>147103.91999999998</v>
      </c>
      <c r="O40" s="17"/>
      <c r="Q40" s="14"/>
      <c r="U40" s="15"/>
    </row>
    <row r="41" spans="1:23" ht="18.5" x14ac:dyDescent="0.45">
      <c r="A41" s="43" t="str">
        <f>'[1]MANUAL INPUT'!B64</f>
        <v>Sacramento MUD</v>
      </c>
      <c r="B41" s="40"/>
      <c r="C41" s="41">
        <f>'[1]MANUAL INPUT'!H64</f>
        <v>5252</v>
      </c>
      <c r="D41" s="42">
        <f>'[1]MANUAL INPUT'!L64</f>
        <v>168384.36000000002</v>
      </c>
      <c r="E41" s="41">
        <f>'[1]MANUAL INPUT'!P64</f>
        <v>0</v>
      </c>
      <c r="F41" s="42">
        <f>'[1]MANUAL INPUT'!T64</f>
        <v>0</v>
      </c>
      <c r="G41" s="41">
        <f>'[1]MANUAL INPUT'!X64</f>
        <v>0</v>
      </c>
      <c r="H41" s="42">
        <f>'[1]MANUAL INPUT'!AB64</f>
        <v>0</v>
      </c>
      <c r="I41" s="42">
        <f>'[1]MANUAL INPUT'!AF64</f>
        <v>0</v>
      </c>
      <c r="J41" s="41">
        <f>C41+E41+G41</f>
        <v>5252</v>
      </c>
      <c r="K41" s="42">
        <f>D41+F41+H41+I41</f>
        <v>168384.36000000002</v>
      </c>
      <c r="Q41" s="14"/>
      <c r="U41" s="15"/>
    </row>
    <row r="42" spans="1:23" ht="18.5" x14ac:dyDescent="0.45">
      <c r="A42" s="43" t="str">
        <f>'[1]MANUAL INPUT'!C65</f>
        <v>Total FS Canal</v>
      </c>
      <c r="B42" s="40"/>
      <c r="C42" s="44">
        <f t="shared" ref="C42:K42" si="8">SUBTOTAL(9,C39:C41)</f>
        <v>9131</v>
      </c>
      <c r="D42" s="45">
        <f t="shared" si="8"/>
        <v>315488.28000000003</v>
      </c>
      <c r="E42" s="44">
        <f t="shared" si="8"/>
        <v>0</v>
      </c>
      <c r="F42" s="45">
        <f t="shared" si="8"/>
        <v>0</v>
      </c>
      <c r="G42" s="45">
        <f t="shared" si="8"/>
        <v>0</v>
      </c>
      <c r="H42" s="45">
        <f t="shared" si="8"/>
        <v>0</v>
      </c>
      <c r="I42" s="45">
        <f t="shared" si="8"/>
        <v>0</v>
      </c>
      <c r="J42" s="44">
        <f t="shared" si="8"/>
        <v>9131</v>
      </c>
      <c r="K42" s="45">
        <f t="shared" si="8"/>
        <v>315488.28000000003</v>
      </c>
      <c r="Q42" s="14"/>
      <c r="U42" s="15"/>
    </row>
    <row r="43" spans="1:23" ht="18.5" x14ac:dyDescent="0.45">
      <c r="A43" s="39" t="s">
        <v>51</v>
      </c>
      <c r="B43" s="40"/>
      <c r="C43" s="41"/>
      <c r="D43" s="42"/>
      <c r="E43" s="41"/>
      <c r="F43" s="42"/>
      <c r="G43" s="41"/>
      <c r="H43" s="42"/>
      <c r="I43" s="42"/>
      <c r="J43" s="41"/>
      <c r="K43" s="42"/>
      <c r="O43" s="17"/>
      <c r="Q43" s="14"/>
      <c r="R43" s="15"/>
      <c r="S43" s="15"/>
      <c r="T43" s="15"/>
      <c r="U43" s="15"/>
      <c r="V43" s="15"/>
      <c r="W43" s="15"/>
    </row>
    <row r="44" spans="1:23" ht="18.5" x14ac:dyDescent="0.45">
      <c r="A44" s="43" t="str">
        <f>'[1]MANUAL INPUT'!B69</f>
        <v>County of Madera</v>
      </c>
      <c r="B44" s="40"/>
      <c r="C44" s="41">
        <f>'[1]MANUAL INPUT'!H69</f>
        <v>13</v>
      </c>
      <c r="D44" s="42">
        <f>'[1]MANUAL INPUT'!L69</f>
        <v>239.46000000000004</v>
      </c>
      <c r="E44" s="41">
        <f>'[1]MANUAL INPUT'!P69</f>
        <v>0</v>
      </c>
      <c r="F44" s="42">
        <f>'[1]MANUAL INPUT'!T69</f>
        <v>0</v>
      </c>
      <c r="G44" s="41">
        <f>'[1]MANUAL INPUT'!X69</f>
        <v>22</v>
      </c>
      <c r="H44" s="42">
        <f>'[1]MANUAL INPUT'!AB69</f>
        <v>405.24</v>
      </c>
      <c r="I44" s="42">
        <f>'[1]MANUAL INPUT'!AF69</f>
        <v>0</v>
      </c>
      <c r="J44" s="41">
        <f>C44+E44+G44</f>
        <v>35</v>
      </c>
      <c r="K44" s="42">
        <f>D44+F44+H44+I44</f>
        <v>644.70000000000005</v>
      </c>
      <c r="O44" s="17"/>
      <c r="Q44" s="14"/>
      <c r="R44" s="15"/>
      <c r="S44" s="15"/>
      <c r="T44" s="15"/>
      <c r="U44" s="15"/>
      <c r="V44" s="15"/>
      <c r="W44" s="15"/>
    </row>
    <row r="45" spans="1:23" ht="18.5" x14ac:dyDescent="0.45">
      <c r="A45" s="43" t="str">
        <f>'[1]MANUAL INPUT'!B70</f>
        <v>Fresno County WW #18</v>
      </c>
      <c r="B45" s="40"/>
      <c r="C45" s="41">
        <f>'[1]MANUAL INPUT'!H70</f>
        <v>12</v>
      </c>
      <c r="D45" s="42">
        <f>'[1]MANUAL INPUT'!L70</f>
        <v>235.44</v>
      </c>
      <c r="E45" s="41">
        <f>'[1]MANUAL INPUT'!P70</f>
        <v>0</v>
      </c>
      <c r="F45" s="42">
        <f>'[1]MANUAL INPUT'!T70</f>
        <v>0</v>
      </c>
      <c r="G45" s="41">
        <f>'[1]MANUAL INPUT'!X70</f>
        <v>0</v>
      </c>
      <c r="H45" s="42">
        <f>'[1]MANUAL INPUT'!AB70</f>
        <v>0</v>
      </c>
      <c r="I45" s="42">
        <f>'[1]MANUAL INPUT'!AF70</f>
        <v>0</v>
      </c>
      <c r="J45" s="41">
        <f>C45+E45+G45</f>
        <v>12</v>
      </c>
      <c r="K45" s="42">
        <f>D45+F45+H45+I45</f>
        <v>235.44</v>
      </c>
      <c r="Q45" s="14"/>
      <c r="U45" s="15"/>
    </row>
    <row r="46" spans="1:23" ht="18.5" x14ac:dyDescent="0.45">
      <c r="A46" s="43" t="str">
        <f>'[1]MANUAL INPUT'!C71</f>
        <v>Total Friant Dam</v>
      </c>
      <c r="B46" s="40"/>
      <c r="C46" s="44">
        <f t="shared" ref="C46:K46" si="9">SUBTOTAL(9,C44:C45)</f>
        <v>25</v>
      </c>
      <c r="D46" s="45">
        <f t="shared" si="9"/>
        <v>474.90000000000003</v>
      </c>
      <c r="E46" s="44">
        <f t="shared" si="9"/>
        <v>0</v>
      </c>
      <c r="F46" s="45">
        <f t="shared" si="9"/>
        <v>0</v>
      </c>
      <c r="G46" s="44">
        <f t="shared" si="9"/>
        <v>22</v>
      </c>
      <c r="H46" s="45">
        <f t="shared" si="9"/>
        <v>405.24</v>
      </c>
      <c r="I46" s="45">
        <f t="shared" si="9"/>
        <v>0</v>
      </c>
      <c r="J46" s="44">
        <f t="shared" si="9"/>
        <v>47</v>
      </c>
      <c r="K46" s="45">
        <f t="shared" si="9"/>
        <v>880.1400000000001</v>
      </c>
      <c r="Q46" s="14"/>
      <c r="U46" s="15"/>
    </row>
    <row r="47" spans="1:23" ht="18.5" x14ac:dyDescent="0.45">
      <c r="A47" s="39" t="s">
        <v>52</v>
      </c>
      <c r="B47" s="40"/>
      <c r="C47" s="41"/>
      <c r="D47" s="42"/>
      <c r="E47" s="41"/>
      <c r="F47" s="42"/>
      <c r="G47" s="41"/>
      <c r="H47" s="42"/>
      <c r="I47" s="42"/>
      <c r="J47" s="41"/>
      <c r="K47" s="42"/>
      <c r="Q47" s="14"/>
      <c r="R47" s="15"/>
      <c r="S47" s="15"/>
      <c r="T47" s="15"/>
      <c r="U47" s="15"/>
      <c r="V47" s="15"/>
      <c r="W47" s="15"/>
    </row>
    <row r="48" spans="1:23" ht="18.5" x14ac:dyDescent="0.45">
      <c r="A48" s="43" t="str">
        <f>'[1]MANUAL INPUT'!B75</f>
        <v>Arvin Edison WSD</v>
      </c>
      <c r="B48" s="40"/>
      <c r="C48" s="41">
        <f>'[1]MANUAL INPUT'!H75</f>
        <v>90</v>
      </c>
      <c r="D48" s="42">
        <f>'[1]MANUAL INPUT'!L75</f>
        <v>1629.8999999999999</v>
      </c>
      <c r="E48" s="41">
        <f>'[1]MANUAL INPUT'!P75</f>
        <v>0</v>
      </c>
      <c r="F48" s="42">
        <f>'[1]MANUAL INPUT'!T75</f>
        <v>0</v>
      </c>
      <c r="G48" s="41">
        <f>'[1]MANUAL INPUT'!X75</f>
        <v>460</v>
      </c>
      <c r="H48" s="42">
        <f>'[1]MANUAL INPUT'!AB75</f>
        <v>8330.5999999999985</v>
      </c>
      <c r="I48" s="42">
        <f>'[1]MANUAL INPUT'!AF75</f>
        <v>0</v>
      </c>
      <c r="J48" s="41">
        <f t="shared" ref="J48:J55" si="10">C48+E48+G48</f>
        <v>550</v>
      </c>
      <c r="K48" s="42">
        <f t="shared" ref="K48:K55" si="11">D48+F48+H48+I48</f>
        <v>9960.4999999999982</v>
      </c>
      <c r="O48" s="17"/>
      <c r="Q48" s="14"/>
      <c r="R48" s="15"/>
      <c r="S48" s="15"/>
      <c r="T48" s="15"/>
      <c r="U48" s="15"/>
      <c r="V48" s="15"/>
      <c r="W48" s="15"/>
    </row>
    <row r="49" spans="1:23" ht="18.5" x14ac:dyDescent="0.45">
      <c r="A49" s="43" t="str">
        <f>'[1]MANUAL INPUT'!B76</f>
        <v>City of Fresno</v>
      </c>
      <c r="B49" s="40"/>
      <c r="C49" s="41">
        <f>'[1]MANUAL INPUT'!H76</f>
        <v>11140</v>
      </c>
      <c r="D49" s="42">
        <f>'[1]MANUAL INPUT'!L76</f>
        <v>304430.83999999997</v>
      </c>
      <c r="E49" s="41">
        <f>'[1]MANUAL INPUT'!P76</f>
        <v>0</v>
      </c>
      <c r="F49" s="42">
        <f>'[1]MANUAL INPUT'!T76</f>
        <v>0</v>
      </c>
      <c r="G49" s="41">
        <f>'[1]MANUAL INPUT'!X76</f>
        <v>5612</v>
      </c>
      <c r="H49" s="42">
        <f>'[1]MANUAL INPUT'!AB76</f>
        <v>101633.31999999999</v>
      </c>
      <c r="I49" s="42">
        <f>'[1]MANUAL INPUT'!AF76</f>
        <v>0</v>
      </c>
      <c r="J49" s="41">
        <f t="shared" si="10"/>
        <v>16752</v>
      </c>
      <c r="K49" s="42">
        <f t="shared" si="11"/>
        <v>406064.16</v>
      </c>
      <c r="L49" s="1" t="s">
        <v>21</v>
      </c>
      <c r="O49" s="17"/>
      <c r="Q49" s="14"/>
      <c r="U49" s="15"/>
    </row>
    <row r="50" spans="1:23" ht="18.5" x14ac:dyDescent="0.45">
      <c r="A50" s="43" t="str">
        <f>'[1]MANUAL INPUT'!B77</f>
        <v>City of Lindsay</v>
      </c>
      <c r="B50" s="40"/>
      <c r="C50" s="41">
        <f>'[1]MANUAL INPUT'!H77</f>
        <v>894</v>
      </c>
      <c r="D50" s="42">
        <f>'[1]MANUAL INPUT'!L77</f>
        <v>25102.239999999998</v>
      </c>
      <c r="E50" s="41">
        <f>'[1]MANUAL INPUT'!P77</f>
        <v>0</v>
      </c>
      <c r="F50" s="42">
        <f>'[1]MANUAL INPUT'!T77</f>
        <v>0</v>
      </c>
      <c r="G50" s="41">
        <f>'[1]MANUAL INPUT'!X77</f>
        <v>120</v>
      </c>
      <c r="H50" s="42">
        <f>'[1]MANUAL INPUT'!AB77</f>
        <v>2173.1999999999998</v>
      </c>
      <c r="I50" s="42">
        <f>'[1]MANUAL INPUT'!AF77</f>
        <v>0</v>
      </c>
      <c r="J50" s="41">
        <f t="shared" si="10"/>
        <v>1014</v>
      </c>
      <c r="K50" s="42">
        <f t="shared" si="11"/>
        <v>27275.439999999999</v>
      </c>
      <c r="O50" s="17"/>
      <c r="Q50" s="14"/>
      <c r="U50" s="15"/>
    </row>
    <row r="51" spans="1:23" ht="18.5" x14ac:dyDescent="0.45">
      <c r="A51" s="43" t="str">
        <f>'[1]MANUAL INPUT'!B78</f>
        <v>City of Orange Cove</v>
      </c>
      <c r="B51" s="40"/>
      <c r="C51" s="41">
        <f>'[1]MANUAL INPUT'!H78</f>
        <v>455</v>
      </c>
      <c r="D51" s="42">
        <f>'[1]MANUAL INPUT'!L78</f>
        <v>12646.919999999998</v>
      </c>
      <c r="E51" s="41">
        <f>'[1]MANUAL INPUT'!P78</f>
        <v>0</v>
      </c>
      <c r="F51" s="42">
        <f>'[1]MANUAL INPUT'!T78</f>
        <v>0</v>
      </c>
      <c r="G51" s="41">
        <f>'[1]MANUAL INPUT'!X78</f>
        <v>28</v>
      </c>
      <c r="H51" s="42">
        <f>'[1]MANUAL INPUT'!AB78</f>
        <v>527.52</v>
      </c>
      <c r="I51" s="42">
        <f>'[1]MANUAL INPUT'!AF78</f>
        <v>0</v>
      </c>
      <c r="J51" s="41">
        <f t="shared" si="10"/>
        <v>483</v>
      </c>
      <c r="K51" s="42">
        <f t="shared" si="11"/>
        <v>13174.439999999999</v>
      </c>
      <c r="O51" s="17"/>
      <c r="Q51" s="14"/>
      <c r="U51" s="15"/>
    </row>
    <row r="52" spans="1:23" ht="18.5" x14ac:dyDescent="0.45">
      <c r="A52" s="43" t="str">
        <f>'[1]MANUAL INPUT'!B79</f>
        <v>Delano-Earlimart ID</v>
      </c>
      <c r="B52" s="40"/>
      <c r="C52" s="41">
        <f>'[1]MANUAL INPUT'!H79</f>
        <v>280</v>
      </c>
      <c r="D52" s="42">
        <f>'[1]MANUAL INPUT'!L79</f>
        <v>7654.1600000000008</v>
      </c>
      <c r="E52" s="41">
        <f>'[1]MANUAL INPUT'!P79</f>
        <v>0</v>
      </c>
      <c r="F52" s="42">
        <f>'[1]MANUAL INPUT'!T79</f>
        <v>0</v>
      </c>
      <c r="G52" s="41">
        <f>'[1]MANUAL INPUT'!X79</f>
        <v>0</v>
      </c>
      <c r="H52" s="42">
        <f>'[1]MANUAL INPUT'!AB79</f>
        <v>0</v>
      </c>
      <c r="I52" s="42">
        <f>'[1]MANUAL INPUT'!AF79</f>
        <v>0</v>
      </c>
      <c r="J52" s="41">
        <f t="shared" si="10"/>
        <v>280</v>
      </c>
      <c r="K52" s="42">
        <f t="shared" si="11"/>
        <v>7654.1600000000008</v>
      </c>
      <c r="O52" s="17"/>
      <c r="Q52" s="14"/>
      <c r="U52" s="15"/>
    </row>
    <row r="53" spans="1:23" ht="18.5" x14ac:dyDescent="0.45">
      <c r="A53" s="43" t="str">
        <f>'[1]MANUAL INPUT'!B80</f>
        <v>Lindsay-Strathmore ID</v>
      </c>
      <c r="B53" s="40"/>
      <c r="C53" s="41">
        <f>'[1]MANUAL INPUT'!H80</f>
        <v>371</v>
      </c>
      <c r="D53" s="42">
        <f>'[1]MANUAL INPUT'!L80</f>
        <v>10854.57</v>
      </c>
      <c r="E53" s="41">
        <f>'[1]MANUAL INPUT'!P80</f>
        <v>0</v>
      </c>
      <c r="F53" s="42">
        <f>'[1]MANUAL INPUT'!T80</f>
        <v>0</v>
      </c>
      <c r="G53" s="41">
        <f>'[1]MANUAL INPUT'!X80</f>
        <v>85</v>
      </c>
      <c r="H53" s="42">
        <f>'[1]MANUAL INPUT'!AB80</f>
        <v>1772.25</v>
      </c>
      <c r="I53" s="42">
        <f>'[1]MANUAL INPUT'!AF80</f>
        <v>0</v>
      </c>
      <c r="J53" s="41">
        <f t="shared" si="10"/>
        <v>456</v>
      </c>
      <c r="K53" s="42">
        <f t="shared" si="11"/>
        <v>12626.82</v>
      </c>
      <c r="O53" s="17"/>
      <c r="Q53" s="14"/>
      <c r="U53" s="15"/>
    </row>
    <row r="54" spans="1:23" ht="18.5" x14ac:dyDescent="0.45">
      <c r="A54" s="43" t="str">
        <f>'[1]MANUAL INPUT'!B81</f>
        <v>Shafter-Wasco ID</v>
      </c>
      <c r="B54" s="40"/>
      <c r="C54" s="41">
        <f>'[1]MANUAL INPUT'!H81</f>
        <v>38</v>
      </c>
      <c r="D54" s="42">
        <f>'[1]MANUAL INPUT'!L81</f>
        <v>971.05</v>
      </c>
      <c r="E54" s="41">
        <f>'[1]MANUAL INPUT'!P81</f>
        <v>0</v>
      </c>
      <c r="F54" s="42">
        <f>'[1]MANUAL INPUT'!T81</f>
        <v>0</v>
      </c>
      <c r="G54" s="41">
        <f>'[1]MANUAL INPUT'!X81</f>
        <v>66</v>
      </c>
      <c r="H54" s="42">
        <f>'[1]MANUAL INPUT'!AB81</f>
        <v>1195.26</v>
      </c>
      <c r="I54" s="42">
        <f>'[1]MANUAL INPUT'!AF81</f>
        <v>0</v>
      </c>
      <c r="J54" s="41">
        <f t="shared" si="10"/>
        <v>104</v>
      </c>
      <c r="K54" s="42">
        <f t="shared" si="11"/>
        <v>2166.31</v>
      </c>
      <c r="O54" s="17"/>
      <c r="Q54" s="14"/>
      <c r="R54" s="15"/>
      <c r="S54" s="15"/>
      <c r="T54" s="15"/>
      <c r="U54" s="15"/>
      <c r="V54" s="15"/>
      <c r="W54" s="15"/>
    </row>
    <row r="55" spans="1:23" ht="18.5" x14ac:dyDescent="0.45">
      <c r="A55" s="43" t="str">
        <f>'[1]MANUAL INPUT'!B82</f>
        <v>Terra Bella ID</v>
      </c>
      <c r="B55" s="40"/>
      <c r="C55" s="41">
        <f>'[1]MANUAL INPUT'!H82</f>
        <v>1476</v>
      </c>
      <c r="D55" s="42">
        <f>'[1]MANUAL INPUT'!L82</f>
        <v>39659.64</v>
      </c>
      <c r="E55" s="41">
        <f>'[1]MANUAL INPUT'!P82</f>
        <v>0</v>
      </c>
      <c r="F55" s="42">
        <f>'[1]MANUAL INPUT'!T82</f>
        <v>0</v>
      </c>
      <c r="G55" s="41">
        <f>'[1]MANUAL INPUT'!X82</f>
        <v>0</v>
      </c>
      <c r="H55" s="42">
        <f>'[1]MANUAL INPUT'!AB82</f>
        <v>0</v>
      </c>
      <c r="I55" s="42">
        <f>'[1]MANUAL INPUT'!AF82</f>
        <v>0</v>
      </c>
      <c r="J55" s="41">
        <f t="shared" si="10"/>
        <v>1476</v>
      </c>
      <c r="K55" s="42">
        <f t="shared" si="11"/>
        <v>39659.64</v>
      </c>
      <c r="Q55" s="14"/>
      <c r="U55" s="15"/>
    </row>
    <row r="56" spans="1:23" ht="18.5" x14ac:dyDescent="0.45">
      <c r="A56" s="43" t="str">
        <f>'[1]MANUAL INPUT'!C83</f>
        <v>Total FK Canal</v>
      </c>
      <c r="B56" s="40"/>
      <c r="C56" s="44">
        <f t="shared" ref="C56:K56" si="12">SUBTOTAL(9,C48:C55)</f>
        <v>14744</v>
      </c>
      <c r="D56" s="45">
        <f t="shared" si="12"/>
        <v>402949.31999999995</v>
      </c>
      <c r="E56" s="50">
        <f t="shared" si="12"/>
        <v>0</v>
      </c>
      <c r="F56" s="45">
        <f t="shared" si="12"/>
        <v>0</v>
      </c>
      <c r="G56" s="50">
        <f t="shared" si="12"/>
        <v>6371</v>
      </c>
      <c r="H56" s="45">
        <f t="shared" si="12"/>
        <v>115632.14999999998</v>
      </c>
      <c r="I56" s="45">
        <f t="shared" si="12"/>
        <v>0</v>
      </c>
      <c r="J56" s="50">
        <f t="shared" si="12"/>
        <v>21115</v>
      </c>
      <c r="K56" s="45">
        <f t="shared" si="12"/>
        <v>518581.47</v>
      </c>
      <c r="Q56" s="14"/>
      <c r="R56" s="15"/>
      <c r="S56" s="15"/>
      <c r="T56" s="15"/>
      <c r="U56" s="15"/>
      <c r="V56" s="15"/>
      <c r="W56" s="15"/>
    </row>
    <row r="57" spans="1:23" ht="18.5" x14ac:dyDescent="0.45">
      <c r="A57" s="39" t="s">
        <v>23</v>
      </c>
      <c r="B57" s="40"/>
      <c r="C57" s="41"/>
      <c r="D57" s="42"/>
      <c r="E57" s="41"/>
      <c r="F57" s="42"/>
      <c r="G57" s="41"/>
      <c r="H57" s="42"/>
      <c r="I57" s="42"/>
      <c r="J57" s="41"/>
      <c r="K57" s="42"/>
      <c r="Q57" s="14"/>
      <c r="R57" s="15"/>
      <c r="S57" s="15"/>
      <c r="T57" s="15"/>
      <c r="U57" s="15"/>
      <c r="V57" s="15"/>
      <c r="W57" s="15"/>
    </row>
    <row r="58" spans="1:23" ht="18.5" x14ac:dyDescent="0.45">
      <c r="A58" s="43" t="s">
        <v>22</v>
      </c>
      <c r="B58" s="40"/>
      <c r="C58" s="41">
        <f>'[1]MANUAL INPUT'!H87</f>
        <v>40634</v>
      </c>
      <c r="D58" s="42">
        <f>'[1]MANUAL INPUT'!L87</f>
        <v>1300898.6200000001</v>
      </c>
      <c r="E58" s="41">
        <f>'[1]MANUAL INPUT'!P87</f>
        <v>0</v>
      </c>
      <c r="F58" s="42">
        <f>'[1]MANUAL INPUT'!T87</f>
        <v>0</v>
      </c>
      <c r="G58" s="41">
        <f>'[1]MANUAL INPUT'!X87</f>
        <v>0</v>
      </c>
      <c r="H58" s="42">
        <f>'[1]MANUAL INPUT'!AB87</f>
        <v>0</v>
      </c>
      <c r="I58" s="42">
        <f>'[1]MANUAL INPUT'!AF87</f>
        <v>0</v>
      </c>
      <c r="J58" s="41">
        <f>C58+E58+G58</f>
        <v>40634</v>
      </c>
      <c r="K58" s="42">
        <f>D58+F58+H58+I58</f>
        <v>1300898.6200000001</v>
      </c>
      <c r="Q58" s="14"/>
      <c r="U58" s="15"/>
    </row>
    <row r="59" spans="1:23" ht="18.5" x14ac:dyDescent="0.45">
      <c r="A59" s="39" t="s">
        <v>53</v>
      </c>
      <c r="B59" s="40"/>
      <c r="C59" s="41"/>
      <c r="D59" s="42"/>
      <c r="E59" s="41"/>
      <c r="F59" s="42"/>
      <c r="G59" s="41"/>
      <c r="H59" s="42"/>
      <c r="I59" s="42"/>
      <c r="J59" s="41"/>
      <c r="K59" s="42"/>
      <c r="Q59" s="14"/>
      <c r="U59" s="15"/>
    </row>
    <row r="60" spans="1:23" ht="18.5" x14ac:dyDescent="0.45">
      <c r="A60" s="43" t="str">
        <f>'[1]MANUAL INPUT'!B91</f>
        <v xml:space="preserve">City of Redding - SR </v>
      </c>
      <c r="B60" s="40"/>
      <c r="C60" s="41">
        <f>'[1]MANUAL INPUT'!H91</f>
        <v>1007</v>
      </c>
      <c r="D60" s="42">
        <f>'[1]MANUAL INPUT'!L91</f>
        <v>27969.87</v>
      </c>
      <c r="E60" s="41">
        <f>'[1]MANUAL INPUT'!P91</f>
        <v>490</v>
      </c>
      <c r="F60" s="42">
        <f>'[1]MANUAL INPUT'!T91</f>
        <v>12156.900000000001</v>
      </c>
      <c r="G60" s="41">
        <f>'[1]MANUAL INPUT'!X91</f>
        <v>0</v>
      </c>
      <c r="H60" s="42">
        <f>'[1]MANUAL INPUT'!AB91</f>
        <v>0</v>
      </c>
      <c r="I60" s="42">
        <f>'[1]MANUAL INPUT'!AF91</f>
        <v>0</v>
      </c>
      <c r="J60" s="41">
        <f>C60+E60+G60</f>
        <v>1497</v>
      </c>
      <c r="K60" s="42">
        <f>D60+F60+H60+I60</f>
        <v>40126.770000000004</v>
      </c>
      <c r="O60" s="17"/>
      <c r="Q60" s="14"/>
      <c r="U60" s="15"/>
    </row>
    <row r="61" spans="1:23" ht="18.5" x14ac:dyDescent="0.45">
      <c r="A61" s="43" t="str">
        <f>'[1]MANUAL INPUT'!B92</f>
        <v>City of West Sacramento</v>
      </c>
      <c r="B61" s="40"/>
      <c r="C61" s="41">
        <f>'[1]MANUAL INPUT'!H92</f>
        <v>2073</v>
      </c>
      <c r="D61" s="42">
        <f>'[1]MANUAL INPUT'!L92</f>
        <v>50072.229999999996</v>
      </c>
      <c r="E61" s="41">
        <f>'[1]MANUAL INPUT'!P92</f>
        <v>0</v>
      </c>
      <c r="F61" s="42">
        <f>'[1]MANUAL INPUT'!T92</f>
        <v>0</v>
      </c>
      <c r="G61" s="41">
        <f>'[1]MANUAL INPUT'!X92</f>
        <v>0</v>
      </c>
      <c r="H61" s="42">
        <f>'[1]MANUAL INPUT'!AB92</f>
        <v>0</v>
      </c>
      <c r="I61" s="42">
        <f>'[1]MANUAL INPUT'!AF92</f>
        <v>0</v>
      </c>
      <c r="J61" s="41">
        <f>C61+E61+G61</f>
        <v>2073</v>
      </c>
      <c r="K61" s="42">
        <f>D61+F61+H61+I61</f>
        <v>50072.229999999996</v>
      </c>
      <c r="O61" s="17"/>
      <c r="Q61" s="14"/>
      <c r="U61" s="15"/>
    </row>
    <row r="62" spans="1:23" ht="18.5" x14ac:dyDescent="0.45">
      <c r="A62" s="43" t="str">
        <f>'[1]MANUAL INPUT'!B93</f>
        <v>Lake California P.O.A.</v>
      </c>
      <c r="B62" s="40"/>
      <c r="C62" s="41">
        <f>'[1]MANUAL INPUT'!H93</f>
        <v>150</v>
      </c>
      <c r="D62" s="42">
        <f>'[1]MANUAL INPUT'!L93</f>
        <v>5673</v>
      </c>
      <c r="E62" s="41">
        <f>'[1]MANUAL INPUT'!P93</f>
        <v>0</v>
      </c>
      <c r="F62" s="42">
        <f>'[1]MANUAL INPUT'!T93</f>
        <v>0</v>
      </c>
      <c r="G62" s="41">
        <f>'[1]MANUAL INPUT'!X93</f>
        <v>0</v>
      </c>
      <c r="H62" s="42">
        <f>'[1]MANUAL INPUT'!AB93</f>
        <v>0</v>
      </c>
      <c r="I62" s="42">
        <f>'[1]MANUAL INPUT'!AF93</f>
        <v>0</v>
      </c>
      <c r="J62" s="41">
        <f>C62+E62+G62</f>
        <v>150</v>
      </c>
      <c r="K62" s="42">
        <f>D62+F62+H62+I62</f>
        <v>5673</v>
      </c>
      <c r="O62" s="17"/>
      <c r="Q62" s="14"/>
      <c r="U62" s="15"/>
    </row>
    <row r="63" spans="1:23" ht="18.5" x14ac:dyDescent="0.45">
      <c r="A63" s="43" t="str">
        <f>'[1]MANUAL INPUT'!B94</f>
        <v>Riverview Golf &amp; CC</v>
      </c>
      <c r="B63" s="40"/>
      <c r="C63" s="41">
        <f>'[1]MANUAL INPUT'!H94</f>
        <v>19</v>
      </c>
      <c r="D63" s="42">
        <f>'[1]MANUAL INPUT'!L94</f>
        <v>704.1400000000001</v>
      </c>
      <c r="E63" s="41">
        <f>'[1]MANUAL INPUT'!P94</f>
        <v>0</v>
      </c>
      <c r="F63" s="42">
        <f>'[1]MANUAL INPUT'!T94</f>
        <v>0</v>
      </c>
      <c r="G63" s="41">
        <f>'[1]MANUAL INPUT'!X94</f>
        <v>0</v>
      </c>
      <c r="H63" s="42">
        <f>'[1]MANUAL INPUT'!AB94</f>
        <v>0</v>
      </c>
      <c r="I63" s="42">
        <f>'[1]MANUAL INPUT'!AF94</f>
        <v>0</v>
      </c>
      <c r="J63" s="41">
        <f>C63+E63+G63</f>
        <v>19</v>
      </c>
      <c r="K63" s="42">
        <f>D63+F63+H63+I63</f>
        <v>704.1400000000001</v>
      </c>
      <c r="O63" s="17"/>
      <c r="Q63" s="14"/>
      <c r="U63" s="15"/>
    </row>
    <row r="64" spans="1:23" ht="18.5" x14ac:dyDescent="0.45">
      <c r="A64" s="51" t="str">
        <f>'[1]MANUAL INPUT'!C95</f>
        <v>Total Sacramento River</v>
      </c>
      <c r="B64" s="40"/>
      <c r="C64" s="44">
        <f t="shared" ref="C64:K64" si="13">SUBTOTAL(9,C60:C63)</f>
        <v>3249</v>
      </c>
      <c r="D64" s="45">
        <f t="shared" si="13"/>
        <v>84419.239999999991</v>
      </c>
      <c r="E64" s="44">
        <f t="shared" si="13"/>
        <v>490</v>
      </c>
      <c r="F64" s="45">
        <f t="shared" si="13"/>
        <v>12156.900000000001</v>
      </c>
      <c r="G64" s="44">
        <f t="shared" si="13"/>
        <v>0</v>
      </c>
      <c r="H64" s="45">
        <f t="shared" si="13"/>
        <v>0</v>
      </c>
      <c r="I64" s="45">
        <f t="shared" si="13"/>
        <v>0</v>
      </c>
      <c r="J64" s="44">
        <f t="shared" si="13"/>
        <v>3739</v>
      </c>
      <c r="K64" s="45">
        <f t="shared" si="13"/>
        <v>96576.14</v>
      </c>
      <c r="Q64" s="14"/>
      <c r="R64" s="15"/>
      <c r="S64" s="15"/>
      <c r="T64" s="15"/>
      <c r="U64" s="15"/>
      <c r="V64" s="15"/>
      <c r="W64" s="15"/>
    </row>
    <row r="65" spans="1:23" ht="18.5" x14ac:dyDescent="0.45">
      <c r="A65" s="39" t="s">
        <v>54</v>
      </c>
      <c r="B65" s="47"/>
      <c r="C65" s="41"/>
      <c r="D65" s="42"/>
      <c r="E65" s="41"/>
      <c r="F65" s="42"/>
      <c r="G65" s="41"/>
      <c r="H65" s="42"/>
      <c r="I65" s="42"/>
      <c r="J65" s="41"/>
      <c r="K65" s="42"/>
      <c r="O65" s="17"/>
      <c r="Q65" s="14"/>
      <c r="R65" s="15"/>
      <c r="S65" s="15"/>
      <c r="T65" s="15"/>
      <c r="U65" s="15"/>
      <c r="V65" s="15"/>
      <c r="W65" s="15"/>
    </row>
    <row r="66" spans="1:23" ht="18.5" x14ac:dyDescent="0.45">
      <c r="A66" s="51" t="str">
        <f>'[1]MANUAL INPUT'!B99</f>
        <v>SB County WD - IB</v>
      </c>
      <c r="B66" s="40"/>
      <c r="C66" s="41">
        <f>'[1]MANUAL INPUT'!H99</f>
        <v>1407</v>
      </c>
      <c r="D66" s="42">
        <f>'[1]MANUAL INPUT'!L99</f>
        <v>43588.86</v>
      </c>
      <c r="E66" s="41">
        <f>'[1]MANUAL INPUT'!P99</f>
        <v>0</v>
      </c>
      <c r="F66" s="42">
        <f>'[1]MANUAL INPUT'!T99</f>
        <v>0</v>
      </c>
      <c r="G66" s="41">
        <f>'[1]MANUAL INPUT'!X99</f>
        <v>0</v>
      </c>
      <c r="H66" s="42">
        <f>'[1]MANUAL INPUT'!AB99</f>
        <v>0</v>
      </c>
      <c r="I66" s="42">
        <f>'[1]MANUAL INPUT'!AF99</f>
        <v>0</v>
      </c>
      <c r="J66" s="41">
        <f>C66+E66+G66</f>
        <v>1407</v>
      </c>
      <c r="K66" s="42">
        <f>D66+F66+H66+I66</f>
        <v>43588.86</v>
      </c>
      <c r="L66" s="1" t="s">
        <v>21</v>
      </c>
      <c r="O66" s="17"/>
      <c r="Q66" s="14"/>
      <c r="U66" s="15"/>
    </row>
    <row r="67" spans="1:23" ht="18.5" x14ac:dyDescent="0.45">
      <c r="A67" s="51" t="str">
        <f>'[1]MANUAL INPUT'!B100</f>
        <v>SC Valley WD - IB</v>
      </c>
      <c r="B67" s="47"/>
      <c r="C67" s="41">
        <f>'[1]MANUAL INPUT'!H100</f>
        <v>67262</v>
      </c>
      <c r="D67" s="42">
        <f>'[1]MANUAL INPUT'!L100</f>
        <v>2109509.3199999998</v>
      </c>
      <c r="E67" s="41">
        <f>'[1]MANUAL INPUT'!P100</f>
        <v>0</v>
      </c>
      <c r="F67" s="42">
        <f>'[1]MANUAL INPUT'!T100</f>
        <v>0</v>
      </c>
      <c r="G67" s="41">
        <f>'[1]MANUAL INPUT'!X100</f>
        <v>6729</v>
      </c>
      <c r="H67" s="42">
        <f>'[1]MANUAL INPUT'!AB100</f>
        <v>143125.82999999999</v>
      </c>
      <c r="I67" s="42">
        <f>'[1]MANUAL INPUT'!AF100</f>
        <v>0</v>
      </c>
      <c r="J67" s="41">
        <f>C67+E67+G67</f>
        <v>73991</v>
      </c>
      <c r="K67" s="42">
        <f>D67+F67+H67+I67</f>
        <v>2252635.15</v>
      </c>
      <c r="Q67" s="14"/>
      <c r="U67" s="15"/>
    </row>
    <row r="68" spans="1:23" ht="18.5" x14ac:dyDescent="0.45">
      <c r="A68" s="51" t="str">
        <f>'[1]MANUAL INPUT'!C101</f>
        <v>Total SF Unit</v>
      </c>
      <c r="B68" s="40"/>
      <c r="C68" s="44">
        <f t="shared" ref="C68:K68" si="14">SUBTOTAL(9,C66:C67)</f>
        <v>68669</v>
      </c>
      <c r="D68" s="45">
        <f t="shared" si="14"/>
        <v>2153098.1799999997</v>
      </c>
      <c r="E68" s="44">
        <f t="shared" si="14"/>
        <v>0</v>
      </c>
      <c r="F68" s="45">
        <f t="shared" si="14"/>
        <v>0</v>
      </c>
      <c r="G68" s="44">
        <f t="shared" si="14"/>
        <v>6729</v>
      </c>
      <c r="H68" s="45">
        <f t="shared" si="14"/>
        <v>143125.82999999999</v>
      </c>
      <c r="I68" s="45">
        <f t="shared" si="14"/>
        <v>0</v>
      </c>
      <c r="J68" s="44">
        <f t="shared" si="14"/>
        <v>75398</v>
      </c>
      <c r="K68" s="45">
        <f t="shared" si="14"/>
        <v>2296224.0099999998</v>
      </c>
      <c r="Q68" s="14"/>
      <c r="U68" s="15"/>
    </row>
    <row r="69" spans="1:23" ht="18.5" x14ac:dyDescent="0.45">
      <c r="A69" s="39" t="s">
        <v>55</v>
      </c>
      <c r="B69" s="40"/>
      <c r="C69" s="41"/>
      <c r="D69" s="42"/>
      <c r="E69" s="41"/>
      <c r="F69" s="42"/>
      <c r="G69" s="41"/>
      <c r="H69" s="42"/>
      <c r="I69" s="42"/>
      <c r="J69" s="41"/>
      <c r="K69" s="42"/>
      <c r="O69" s="17"/>
      <c r="Q69" s="14"/>
      <c r="U69" s="15"/>
    </row>
    <row r="70" spans="1:23" ht="18.5" x14ac:dyDescent="0.45">
      <c r="A70" s="51" t="str">
        <f>'[1]MANUAL INPUT'!B105</f>
        <v>City of Avenal</v>
      </c>
      <c r="B70" s="40"/>
      <c r="C70" s="41">
        <f>'[1]MANUAL INPUT'!H105</f>
        <v>2243</v>
      </c>
      <c r="D70" s="42">
        <f>'[1]MANUAL INPUT'!L105</f>
        <v>83130.920000000013</v>
      </c>
      <c r="E70" s="41">
        <f>'[1]MANUAL INPUT'!P105</f>
        <v>0</v>
      </c>
      <c r="F70" s="42">
        <f>'[1]MANUAL INPUT'!T105</f>
        <v>0</v>
      </c>
      <c r="G70" s="41">
        <f>'[1]MANUAL INPUT'!X105</f>
        <v>0</v>
      </c>
      <c r="H70" s="42">
        <f>'[1]MANUAL INPUT'!AB105</f>
        <v>0</v>
      </c>
      <c r="I70" s="42">
        <f>'[1]MANUAL INPUT'!AF105</f>
        <v>0</v>
      </c>
      <c r="J70" s="41">
        <f>C70+E70+G70</f>
        <v>2243</v>
      </c>
      <c r="K70" s="42">
        <f>D70+F70+H70+I70</f>
        <v>83130.920000000013</v>
      </c>
      <c r="O70" s="17"/>
      <c r="Q70" s="14"/>
      <c r="U70" s="15"/>
    </row>
    <row r="71" spans="1:23" ht="18.5" x14ac:dyDescent="0.45">
      <c r="A71" s="51" t="str">
        <f>'[1]MANUAL INPUT'!B106</f>
        <v>City of Coalinga</v>
      </c>
      <c r="B71" s="40"/>
      <c r="C71" s="41">
        <f>'[1]MANUAL INPUT'!H106</f>
        <v>4675</v>
      </c>
      <c r="D71" s="42">
        <f>'[1]MANUAL INPUT'!L106</f>
        <v>445615.76</v>
      </c>
      <c r="E71" s="41">
        <f>'[1]MANUAL INPUT'!P106</f>
        <v>0</v>
      </c>
      <c r="F71" s="42">
        <f>'[1]MANUAL INPUT'!T106</f>
        <v>0</v>
      </c>
      <c r="G71" s="41">
        <f>'[1]MANUAL INPUT'!X106</f>
        <v>0</v>
      </c>
      <c r="H71" s="42">
        <f>'[1]MANUAL INPUT'!AB106</f>
        <v>0</v>
      </c>
      <c r="I71" s="42">
        <f>'[1]MANUAL INPUT'!AF106</f>
        <v>27156.600000000002</v>
      </c>
      <c r="J71" s="41">
        <f>C71+E71+G71</f>
        <v>4675</v>
      </c>
      <c r="K71" s="42">
        <f>D71+F71+H71+I71</f>
        <v>472772.36</v>
      </c>
      <c r="O71" s="17"/>
      <c r="Q71" s="14"/>
      <c r="U71" s="15"/>
    </row>
    <row r="72" spans="1:23" ht="18.5" x14ac:dyDescent="0.45">
      <c r="A72" s="51" t="str">
        <f>'[1]MANUAL INPUT'!B107</f>
        <v>City of Huron</v>
      </c>
      <c r="B72" s="40"/>
      <c r="C72" s="41">
        <f>'[1]MANUAL INPUT'!H107</f>
        <v>918</v>
      </c>
      <c r="D72" s="42">
        <f>'[1]MANUAL INPUT'!L107</f>
        <v>90984.58</v>
      </c>
      <c r="E72" s="41">
        <f>'[1]MANUAL INPUT'!P107</f>
        <v>0</v>
      </c>
      <c r="F72" s="42">
        <f>'[1]MANUAL INPUT'!T107</f>
        <v>0</v>
      </c>
      <c r="G72" s="41">
        <f>'[1]MANUAL INPUT'!X107</f>
        <v>0</v>
      </c>
      <c r="H72" s="42">
        <f>'[1]MANUAL INPUT'!AB107</f>
        <v>0</v>
      </c>
      <c r="I72" s="42">
        <f>'[1]MANUAL INPUT'!AF107</f>
        <v>0</v>
      </c>
      <c r="J72" s="41">
        <f>C72+E72+G72</f>
        <v>918</v>
      </c>
      <c r="K72" s="42">
        <f>D72+F72+H72+I72</f>
        <v>90984.58</v>
      </c>
      <c r="O72" s="17"/>
      <c r="Q72" s="14"/>
    </row>
    <row r="73" spans="1:23" ht="18.5" x14ac:dyDescent="0.45">
      <c r="A73" s="51" t="str">
        <f>'[1]MANUAL INPUT'!B108</f>
        <v>State of CA</v>
      </c>
      <c r="B73" s="40"/>
      <c r="C73" s="41">
        <f>'[1]MANUAL INPUT'!H108</f>
        <v>2</v>
      </c>
      <c r="D73" s="42">
        <f>'[1]MANUAL INPUT'!L108</f>
        <v>60.58</v>
      </c>
      <c r="E73" s="41">
        <f>'[1]MANUAL INPUT'!P108</f>
        <v>0</v>
      </c>
      <c r="F73" s="42">
        <f>'[1]MANUAL INPUT'!T108</f>
        <v>0</v>
      </c>
      <c r="G73" s="41">
        <f>'[1]MANUAL INPUT'!X108</f>
        <v>0</v>
      </c>
      <c r="H73" s="42">
        <f>'[1]MANUAL INPUT'!AB108</f>
        <v>0</v>
      </c>
      <c r="I73" s="42">
        <f>'[1]MANUAL INPUT'!AF108</f>
        <v>0</v>
      </c>
      <c r="J73" s="41">
        <f>C73+E73+G73</f>
        <v>2</v>
      </c>
      <c r="K73" s="42">
        <f>D73+F73+H73+I73</f>
        <v>60.58</v>
      </c>
      <c r="O73" s="17"/>
      <c r="Q73" s="14"/>
    </row>
    <row r="74" spans="1:23" ht="18.5" x14ac:dyDescent="0.45">
      <c r="A74" s="51" t="str">
        <f>'[1]MANUAL INPUT'!B109</f>
        <v>Westlands WD</v>
      </c>
      <c r="B74" s="47"/>
      <c r="C74" s="41">
        <f>'[1]MANUAL INPUT'!H109</f>
        <v>3442</v>
      </c>
      <c r="D74" s="42">
        <f>'[1]MANUAL INPUT'!L109</f>
        <v>97732.5</v>
      </c>
      <c r="E74" s="41">
        <f>'[1]MANUAL INPUT'!P109</f>
        <v>0</v>
      </c>
      <c r="F74" s="42">
        <f>'[1]MANUAL INPUT'!T109</f>
        <v>0</v>
      </c>
      <c r="G74" s="41">
        <f>'[1]MANUAL INPUT'!X109</f>
        <v>0</v>
      </c>
      <c r="H74" s="42">
        <f>'[1]MANUAL INPUT'!AB109</f>
        <v>0</v>
      </c>
      <c r="I74" s="42">
        <f>'[1]MANUAL INPUT'!AF109</f>
        <v>0</v>
      </c>
      <c r="J74" s="41">
        <f>C74+E74+G74</f>
        <v>3442</v>
      </c>
      <c r="K74" s="42">
        <f>D74+F74+H74+I74</f>
        <v>97732.5</v>
      </c>
      <c r="Q74" s="14"/>
      <c r="U74" s="15"/>
    </row>
    <row r="75" spans="1:23" ht="18.5" x14ac:dyDescent="0.45">
      <c r="A75" s="51" t="str">
        <f>'[1]MANUAL INPUT'!C110</f>
        <v>Total SLC - Fresno</v>
      </c>
      <c r="B75" s="40"/>
      <c r="C75" s="44">
        <f t="shared" ref="C75:K75" si="15">SUBTOTAL(9,C70:C74)</f>
        <v>11280</v>
      </c>
      <c r="D75" s="45">
        <f t="shared" si="15"/>
        <v>717524.34</v>
      </c>
      <c r="E75" s="44">
        <f t="shared" si="15"/>
        <v>0</v>
      </c>
      <c r="F75" s="45">
        <f t="shared" si="15"/>
        <v>0</v>
      </c>
      <c r="G75" s="44">
        <f t="shared" si="15"/>
        <v>0</v>
      </c>
      <c r="H75" s="45">
        <f t="shared" si="15"/>
        <v>0</v>
      </c>
      <c r="I75" s="45">
        <f t="shared" si="15"/>
        <v>27156.600000000002</v>
      </c>
      <c r="J75" s="44">
        <f t="shared" si="15"/>
        <v>11280</v>
      </c>
      <c r="K75" s="45">
        <f t="shared" si="15"/>
        <v>744680.94</v>
      </c>
      <c r="Q75" s="14"/>
      <c r="U75" s="15"/>
    </row>
    <row r="76" spans="1:23" ht="18.5" x14ac:dyDescent="0.45">
      <c r="A76" s="39" t="s">
        <v>56</v>
      </c>
      <c r="B76" s="40"/>
      <c r="C76" s="41"/>
      <c r="D76" s="42"/>
      <c r="E76" s="41"/>
      <c r="F76" s="42"/>
      <c r="G76" s="41"/>
      <c r="H76" s="42"/>
      <c r="I76" s="42"/>
      <c r="J76" s="41"/>
      <c r="K76" s="42"/>
      <c r="O76" s="17"/>
      <c r="Q76" s="14"/>
      <c r="U76" s="15"/>
    </row>
    <row r="77" spans="1:23" ht="18.5" x14ac:dyDescent="0.45">
      <c r="A77" s="51" t="str">
        <f>'[1]MANUAL INPUT'!B114</f>
        <v>Pacheco WD - SLC</v>
      </c>
      <c r="B77" s="40"/>
      <c r="C77" s="41">
        <f>'[1]MANUAL INPUT'!H114</f>
        <v>0</v>
      </c>
      <c r="D77" s="42">
        <f>'[1]MANUAL INPUT'!L114</f>
        <v>0</v>
      </c>
      <c r="E77" s="41">
        <f>'[1]MANUAL INPUT'!P114</f>
        <v>0</v>
      </c>
      <c r="F77" s="42">
        <f>'[1]MANUAL INPUT'!T114</f>
        <v>0</v>
      </c>
      <c r="G77" s="41">
        <f>'[1]MANUAL INPUT'!X114</f>
        <v>0</v>
      </c>
      <c r="H77" s="42">
        <f>'[1]MANUAL INPUT'!AB114</f>
        <v>0</v>
      </c>
      <c r="I77" s="42">
        <f>'[1]MANUAL INPUT'!AF114</f>
        <v>0</v>
      </c>
      <c r="J77" s="41">
        <f>C77+E77+G77</f>
        <v>0</v>
      </c>
      <c r="K77" s="42">
        <f>D77+F77+H77+I77</f>
        <v>0</v>
      </c>
      <c r="O77" s="17"/>
      <c r="Q77" s="14"/>
      <c r="R77" s="15"/>
      <c r="S77" s="15"/>
      <c r="T77" s="15"/>
      <c r="U77" s="15"/>
      <c r="V77" s="15"/>
      <c r="W77" s="15"/>
    </row>
    <row r="78" spans="1:23" ht="18.5" x14ac:dyDescent="0.45">
      <c r="A78" s="51" t="str">
        <f>'[1]MANUAL INPUT'!B115</f>
        <v>Panoche WD - SLC</v>
      </c>
      <c r="B78" s="40"/>
      <c r="C78" s="41">
        <f>'[1]MANUAL INPUT'!H115</f>
        <v>47</v>
      </c>
      <c r="D78" s="42">
        <f>'[1]MANUAL INPUT'!L115</f>
        <v>1362.5299999999997</v>
      </c>
      <c r="E78" s="41">
        <f>'[1]MANUAL INPUT'!P115</f>
        <v>0</v>
      </c>
      <c r="F78" s="42">
        <f>'[1]MANUAL INPUT'!T115</f>
        <v>0</v>
      </c>
      <c r="G78" s="41">
        <f>'[1]MANUAL INPUT'!X115</f>
        <v>246</v>
      </c>
      <c r="H78" s="42">
        <f>'[1]MANUAL INPUT'!AB115</f>
        <v>7131.54</v>
      </c>
      <c r="I78" s="42">
        <f>'[1]MANUAL INPUT'!AF115</f>
        <v>0</v>
      </c>
      <c r="J78" s="41">
        <f>C78+E78+G78</f>
        <v>293</v>
      </c>
      <c r="K78" s="42">
        <f>D78+F78+H78+I78</f>
        <v>8494.07</v>
      </c>
      <c r="O78" s="18"/>
      <c r="Q78" s="14"/>
      <c r="R78" s="15"/>
      <c r="S78" s="15"/>
      <c r="T78" s="15"/>
      <c r="U78" s="15"/>
      <c r="V78" s="15"/>
      <c r="W78" s="15"/>
    </row>
    <row r="79" spans="1:23" ht="18.5" x14ac:dyDescent="0.45">
      <c r="A79" s="51" t="str">
        <f>'[1]MANUAL INPUT'!B116</f>
        <v>San Luis WD - SLC</v>
      </c>
      <c r="B79" s="40"/>
      <c r="C79" s="41">
        <f>'[1]MANUAL INPUT'!H116</f>
        <v>175</v>
      </c>
      <c r="D79" s="42">
        <f>'[1]MANUAL INPUT'!L116</f>
        <v>4806.62</v>
      </c>
      <c r="E79" s="41">
        <f>'[1]MANUAL INPUT'!P116</f>
        <v>0</v>
      </c>
      <c r="F79" s="42">
        <f>'[1]MANUAL INPUT'!T116</f>
        <v>0</v>
      </c>
      <c r="G79" s="41">
        <f>'[1]MANUAL INPUT'!X116</f>
        <v>53</v>
      </c>
      <c r="H79" s="42">
        <f>'[1]MANUAL INPUT'!AB116</f>
        <v>907.36</v>
      </c>
      <c r="I79" s="42">
        <f>'[1]MANUAL INPUT'!AF116</f>
        <v>0</v>
      </c>
      <c r="J79" s="41">
        <f>C79+E79+G79</f>
        <v>228</v>
      </c>
      <c r="K79" s="42">
        <f>D79+F79+H79+I79</f>
        <v>5713.98</v>
      </c>
      <c r="Q79" s="14"/>
      <c r="U79" s="15"/>
    </row>
    <row r="80" spans="1:23" ht="18.5" x14ac:dyDescent="0.45">
      <c r="A80" s="51" t="str">
        <f>'[1]MANUAL INPUT'!C117</f>
        <v>Total SLC - Tracy</v>
      </c>
      <c r="B80" s="40"/>
      <c r="C80" s="44">
        <f t="shared" ref="C80:K80" si="16">SUBTOTAL(9,C77:C79)</f>
        <v>222</v>
      </c>
      <c r="D80" s="45">
        <f t="shared" si="16"/>
        <v>6169.15</v>
      </c>
      <c r="E80" s="44">
        <f t="shared" si="16"/>
        <v>0</v>
      </c>
      <c r="F80" s="45">
        <f t="shared" si="16"/>
        <v>0</v>
      </c>
      <c r="G80" s="44">
        <f t="shared" si="16"/>
        <v>299</v>
      </c>
      <c r="H80" s="45">
        <f t="shared" si="16"/>
        <v>8038.9</v>
      </c>
      <c r="I80" s="45">
        <f t="shared" si="16"/>
        <v>0</v>
      </c>
      <c r="J80" s="44">
        <f t="shared" si="16"/>
        <v>521</v>
      </c>
      <c r="K80" s="45">
        <f t="shared" si="16"/>
        <v>14208.05</v>
      </c>
      <c r="Q80" s="14"/>
      <c r="U80" s="15"/>
    </row>
    <row r="81" spans="1:23" ht="18.5" x14ac:dyDescent="0.45">
      <c r="A81" s="39" t="s">
        <v>57</v>
      </c>
      <c r="B81" s="40"/>
      <c r="C81" s="41"/>
      <c r="D81" s="42"/>
      <c r="E81" s="41"/>
      <c r="F81" s="42"/>
      <c r="G81" s="41"/>
      <c r="H81" s="42"/>
      <c r="I81" s="42"/>
      <c r="J81" s="41"/>
      <c r="K81" s="42"/>
      <c r="O81" s="17"/>
      <c r="Q81" s="14"/>
      <c r="U81" s="15"/>
    </row>
    <row r="82" spans="1:23" ht="18.5" x14ac:dyDescent="0.45">
      <c r="A82" s="51" t="str">
        <f>'[1]MANUAL INPUT'!B121</f>
        <v>Centerville CSD</v>
      </c>
      <c r="B82" s="40"/>
      <c r="C82" s="41">
        <f>'[1]MANUAL INPUT'!H121</f>
        <v>448</v>
      </c>
      <c r="D82" s="42">
        <f>'[1]MANUAL INPUT'!L121</f>
        <v>15626.240000000002</v>
      </c>
      <c r="E82" s="41">
        <f>'[1]MANUAL INPUT'!P121</f>
        <v>0</v>
      </c>
      <c r="F82" s="42">
        <f>'[1]MANUAL INPUT'!T121</f>
        <v>0</v>
      </c>
      <c r="G82" s="41">
        <f>'[1]MANUAL INPUT'!X121</f>
        <v>0</v>
      </c>
      <c r="H82" s="42">
        <f>'[1]MANUAL INPUT'!AB121</f>
        <v>0</v>
      </c>
      <c r="I82" s="42">
        <f>'[1]MANUAL INPUT'!AF121</f>
        <v>0</v>
      </c>
      <c r="J82" s="41">
        <f>C82+E82+G82</f>
        <v>448</v>
      </c>
      <c r="K82" s="42">
        <f>D82+F82+H82+I82</f>
        <v>15626.240000000002</v>
      </c>
      <c r="O82" s="17"/>
      <c r="Q82" s="14"/>
      <c r="U82" s="15"/>
    </row>
    <row r="83" spans="1:23" ht="18.5" x14ac:dyDescent="0.45">
      <c r="A83" s="51" t="str">
        <f>'[1]MANUAL INPUT'!B122</f>
        <v>Mountain Gate CSD</v>
      </c>
      <c r="B83" s="40"/>
      <c r="C83" s="41">
        <f>'[1]MANUAL INPUT'!H122</f>
        <v>342</v>
      </c>
      <c r="D83" s="42">
        <f>'[1]MANUAL INPUT'!L122</f>
        <v>10820.880000000001</v>
      </c>
      <c r="E83" s="41">
        <f>'[1]MANUAL INPUT'!P122</f>
        <v>0</v>
      </c>
      <c r="F83" s="42">
        <f>'[1]MANUAL INPUT'!T122</f>
        <v>0</v>
      </c>
      <c r="G83" s="41">
        <f>'[1]MANUAL INPUT'!X122</f>
        <v>0</v>
      </c>
      <c r="H83" s="42">
        <f>'[1]MANUAL INPUT'!AB122</f>
        <v>0</v>
      </c>
      <c r="I83" s="42">
        <f>'[1]MANUAL INPUT'!AF122</f>
        <v>0</v>
      </c>
      <c r="J83" s="41">
        <f>C83+E83+G83</f>
        <v>342</v>
      </c>
      <c r="K83" s="42">
        <f>D83+F83+H83+I83</f>
        <v>10820.880000000001</v>
      </c>
      <c r="O83" s="17"/>
      <c r="Q83" s="14"/>
      <c r="U83" s="15"/>
    </row>
    <row r="84" spans="1:23" ht="18.5" x14ac:dyDescent="0.45">
      <c r="A84" s="51" t="str">
        <f>'[1]MANUAL INPUT'!B123</f>
        <v xml:space="preserve">Shasta CWA  </v>
      </c>
      <c r="B84" s="40"/>
      <c r="C84" s="41">
        <f>'[1]MANUAL INPUT'!H123</f>
        <v>63</v>
      </c>
      <c r="D84" s="42">
        <f>'[1]MANUAL INPUT'!L123</f>
        <v>2032.28</v>
      </c>
      <c r="E84" s="41">
        <f>'[1]MANUAL INPUT'!P123</f>
        <v>0</v>
      </c>
      <c r="F84" s="42">
        <f>'[1]MANUAL INPUT'!T123</f>
        <v>0</v>
      </c>
      <c r="G84" s="41">
        <f>'[1]MANUAL INPUT'!X123</f>
        <v>0</v>
      </c>
      <c r="H84" s="42">
        <f>'[1]MANUAL INPUT'!AB123</f>
        <v>0</v>
      </c>
      <c r="I84" s="42">
        <f>'[1]MANUAL INPUT'!AF123</f>
        <v>0</v>
      </c>
      <c r="J84" s="41">
        <f>C84+E84+G84</f>
        <v>63</v>
      </c>
      <c r="K84" s="42">
        <f>D84+F84+H84+I84</f>
        <v>2032.28</v>
      </c>
      <c r="Q84" s="14"/>
      <c r="U84" s="15"/>
    </row>
    <row r="85" spans="1:23" ht="18.5" x14ac:dyDescent="0.45">
      <c r="A85" s="51" t="str">
        <f>'[1]MANUAL INPUT'!C124</f>
        <v>Total Shasta Dam</v>
      </c>
      <c r="B85" s="40"/>
      <c r="C85" s="44">
        <f t="shared" ref="C85:K85" si="17">SUBTOTAL(9,C82:C84)</f>
        <v>853</v>
      </c>
      <c r="D85" s="45">
        <f t="shared" si="17"/>
        <v>28479.4</v>
      </c>
      <c r="E85" s="44">
        <f t="shared" si="17"/>
        <v>0</v>
      </c>
      <c r="F85" s="45">
        <f t="shared" si="17"/>
        <v>0</v>
      </c>
      <c r="G85" s="44">
        <f t="shared" si="17"/>
        <v>0</v>
      </c>
      <c r="H85" s="45">
        <f t="shared" si="17"/>
        <v>0</v>
      </c>
      <c r="I85" s="45">
        <f t="shared" si="17"/>
        <v>0</v>
      </c>
      <c r="J85" s="44">
        <f t="shared" si="17"/>
        <v>853</v>
      </c>
      <c r="K85" s="45">
        <f t="shared" si="17"/>
        <v>28479.4</v>
      </c>
      <c r="Q85" s="14"/>
      <c r="U85" s="15"/>
    </row>
    <row r="86" spans="1:23" ht="18.5" x14ac:dyDescent="0.45">
      <c r="A86" s="39" t="s">
        <v>58</v>
      </c>
      <c r="B86" s="40"/>
      <c r="C86" s="41"/>
      <c r="D86" s="42"/>
      <c r="E86" s="41"/>
      <c r="F86" s="42"/>
      <c r="G86" s="41"/>
      <c r="H86" s="42"/>
      <c r="I86" s="42"/>
      <c r="J86" s="41"/>
      <c r="K86" s="42"/>
      <c r="O86" s="17"/>
      <c r="Q86" s="14"/>
      <c r="U86" s="15"/>
    </row>
    <row r="87" spans="1:23" ht="18.5" x14ac:dyDescent="0.45">
      <c r="A87" s="51" t="str">
        <f>'[1]MANUAL INPUT'!B128</f>
        <v>City of Redding - SCC</v>
      </c>
      <c r="B87" s="40"/>
      <c r="C87" s="41">
        <f>'[1]MANUAL INPUT'!H128</f>
        <v>3983</v>
      </c>
      <c r="D87" s="42">
        <f>'[1]MANUAL INPUT'!L128</f>
        <v>120114.75</v>
      </c>
      <c r="E87" s="41">
        <f>'[1]MANUAL INPUT'!P128</f>
        <v>0</v>
      </c>
      <c r="F87" s="42">
        <f>'[1]MANUAL INPUT'!T128</f>
        <v>0</v>
      </c>
      <c r="G87" s="41">
        <f>'[1]MANUAL INPUT'!X128</f>
        <v>0</v>
      </c>
      <c r="H87" s="42">
        <f>'[1]MANUAL INPUT'!AB128</f>
        <v>0</v>
      </c>
      <c r="I87" s="42">
        <f>'[1]MANUAL INPUT'!AF128</f>
        <v>0</v>
      </c>
      <c r="J87" s="41">
        <f>C87+E87+G87</f>
        <v>3983</v>
      </c>
      <c r="K87" s="42">
        <f>D87+F87+H87+I87</f>
        <v>120114.75</v>
      </c>
      <c r="O87" s="17"/>
      <c r="Q87" s="14"/>
      <c r="R87" s="15"/>
      <c r="S87" s="15"/>
      <c r="T87" s="15"/>
      <c r="U87" s="15"/>
      <c r="V87" s="15"/>
      <c r="W87" s="15"/>
    </row>
    <row r="88" spans="1:23" ht="18.5" x14ac:dyDescent="0.45">
      <c r="A88" s="51" t="str">
        <f>'[1]MANUAL INPUT'!B129</f>
        <v>Shasta CWA - SCC</v>
      </c>
      <c r="B88" s="47"/>
      <c r="C88" s="41">
        <f>'[1]MANUAL INPUT'!H129</f>
        <v>44</v>
      </c>
      <c r="D88" s="42">
        <f>'[1]MANUAL INPUT'!L129</f>
        <v>1331.69</v>
      </c>
      <c r="E88" s="41">
        <f>'[1]MANUAL INPUT'!P129</f>
        <v>0</v>
      </c>
      <c r="F88" s="42">
        <f>'[1]MANUAL INPUT'!T129</f>
        <v>0</v>
      </c>
      <c r="G88" s="41">
        <f>'[1]MANUAL INPUT'!X129</f>
        <v>0</v>
      </c>
      <c r="H88" s="42">
        <f>'[1]MANUAL INPUT'!AB129</f>
        <v>0</v>
      </c>
      <c r="I88" s="42">
        <f>'[1]MANUAL INPUT'!AF129</f>
        <v>0</v>
      </c>
      <c r="J88" s="41">
        <f>C88+E88+G88</f>
        <v>44</v>
      </c>
      <c r="K88" s="42">
        <f>D88+F88+H88+I88</f>
        <v>1331.69</v>
      </c>
      <c r="O88" s="17"/>
      <c r="Q88" s="14"/>
      <c r="R88" s="15"/>
      <c r="S88" s="15"/>
      <c r="T88" s="15"/>
      <c r="U88" s="15"/>
      <c r="V88" s="15"/>
      <c r="W88" s="15"/>
    </row>
    <row r="89" spans="1:23" ht="18.5" x14ac:dyDescent="0.45">
      <c r="A89" s="51" t="str">
        <f>'[1]MANUAL INPUT'!B130</f>
        <v xml:space="preserve">Shasta CSD  </v>
      </c>
      <c r="B89" s="40"/>
      <c r="C89" s="41">
        <f>'[1]MANUAL INPUT'!H130</f>
        <v>219</v>
      </c>
      <c r="D89" s="42">
        <f>'[1]MANUAL INPUT'!L130</f>
        <v>6161.39</v>
      </c>
      <c r="E89" s="41">
        <f>'[1]MANUAL INPUT'!P130</f>
        <v>0</v>
      </c>
      <c r="F89" s="42">
        <f>'[1]MANUAL INPUT'!T130</f>
        <v>0</v>
      </c>
      <c r="G89" s="41">
        <f>'[1]MANUAL INPUT'!X130</f>
        <v>0</v>
      </c>
      <c r="H89" s="42">
        <f>'[1]MANUAL INPUT'!AB130</f>
        <v>0</v>
      </c>
      <c r="I89" s="42">
        <f>'[1]MANUAL INPUT'!AF130</f>
        <v>0</v>
      </c>
      <c r="J89" s="41">
        <f>C89+E89+G89</f>
        <v>219</v>
      </c>
      <c r="K89" s="42">
        <f>D89+F89+H89+I89</f>
        <v>6161.39</v>
      </c>
      <c r="Q89" s="14"/>
      <c r="U89" s="15"/>
    </row>
    <row r="90" spans="1:23" ht="18.5" x14ac:dyDescent="0.45">
      <c r="A90" s="51" t="str">
        <f>'[1]MANUAL INPUT'!C131</f>
        <v>Total SC Conduit</v>
      </c>
      <c r="B90" s="40"/>
      <c r="C90" s="44">
        <f t="shared" ref="C90:K90" si="18">SUBTOTAL(9,C87:C89)</f>
        <v>4246</v>
      </c>
      <c r="D90" s="45">
        <f t="shared" si="18"/>
        <v>127607.83</v>
      </c>
      <c r="E90" s="44">
        <f t="shared" si="18"/>
        <v>0</v>
      </c>
      <c r="F90" s="45">
        <f t="shared" si="18"/>
        <v>0</v>
      </c>
      <c r="G90" s="44">
        <f t="shared" si="18"/>
        <v>0</v>
      </c>
      <c r="H90" s="45">
        <f t="shared" si="18"/>
        <v>0</v>
      </c>
      <c r="I90" s="45">
        <f t="shared" si="18"/>
        <v>0</v>
      </c>
      <c r="J90" s="44">
        <f t="shared" si="18"/>
        <v>4246</v>
      </c>
      <c r="K90" s="45">
        <f t="shared" si="18"/>
        <v>127607.83</v>
      </c>
      <c r="Q90" s="14"/>
    </row>
    <row r="91" spans="1:23" ht="18.5" x14ac:dyDescent="0.45">
      <c r="A91" s="39" t="s">
        <v>59</v>
      </c>
      <c r="B91" s="40"/>
      <c r="C91" s="41"/>
      <c r="D91" s="42"/>
      <c r="E91" s="41"/>
      <c r="F91" s="42"/>
      <c r="G91" s="41"/>
      <c r="H91" s="42"/>
      <c r="I91" s="42"/>
      <c r="J91" s="41"/>
      <c r="K91" s="42"/>
      <c r="O91" s="17"/>
      <c r="Q91" s="14"/>
      <c r="R91" s="15"/>
      <c r="S91" s="15"/>
      <c r="T91" s="15"/>
      <c r="U91" s="15"/>
      <c r="V91" s="15"/>
      <c r="W91" s="15"/>
    </row>
    <row r="92" spans="1:23" ht="18.5" x14ac:dyDescent="0.45">
      <c r="A92" s="51" t="str">
        <f>'[1]MANUAL INPUT'!B135</f>
        <v>Colusa County WD</v>
      </c>
      <c r="B92" s="40"/>
      <c r="C92" s="41">
        <f>'[1]MANUAL INPUT'!H135</f>
        <v>128</v>
      </c>
      <c r="D92" s="42">
        <f>'[1]MANUAL INPUT'!L135</f>
        <v>3829.1800000000003</v>
      </c>
      <c r="E92" s="41">
        <f>'[1]MANUAL INPUT'!P135</f>
        <v>0</v>
      </c>
      <c r="F92" s="42">
        <f>'[1]MANUAL INPUT'!T135</f>
        <v>0</v>
      </c>
      <c r="G92" s="41">
        <f>'[1]MANUAL INPUT'!X135</f>
        <v>0</v>
      </c>
      <c r="H92" s="42">
        <f>'[1]MANUAL INPUT'!AB135</f>
        <v>0</v>
      </c>
      <c r="I92" s="42">
        <f>'[1]MANUAL INPUT'!AF135</f>
        <v>0</v>
      </c>
      <c r="J92" s="41">
        <f>C92+E92+G92</f>
        <v>128</v>
      </c>
      <c r="K92" s="42">
        <f>D92+F92+H92+I92</f>
        <v>3829.1800000000003</v>
      </c>
      <c r="O92" s="17"/>
      <c r="Q92" s="14"/>
      <c r="R92" s="15"/>
      <c r="S92" s="15"/>
      <c r="T92" s="15"/>
      <c r="U92" s="15"/>
      <c r="V92" s="15"/>
      <c r="W92" s="15"/>
    </row>
    <row r="93" spans="1:23" ht="18.5" x14ac:dyDescent="0.45">
      <c r="A93" s="51" t="str">
        <f>+'[1]MANUAL INPUT'!B136</f>
        <v>Kanawha WD</v>
      </c>
      <c r="B93" s="40"/>
      <c r="C93" s="41">
        <f>'[1]MANUAL INPUT'!H136</f>
        <v>49</v>
      </c>
      <c r="D93" s="42">
        <f>'[1]MANUAL INPUT'!L136</f>
        <v>1467.31</v>
      </c>
      <c r="E93" s="41">
        <f>'[1]MANUAL INPUT'!P136</f>
        <v>0</v>
      </c>
      <c r="F93" s="42">
        <f>'[1]MANUAL INPUT'!T136</f>
        <v>0</v>
      </c>
      <c r="G93" s="41">
        <f>'[1]MANUAL INPUT'!X136</f>
        <v>0</v>
      </c>
      <c r="H93" s="42">
        <f>'[1]MANUAL INPUT'!AB136</f>
        <v>0</v>
      </c>
      <c r="I93" s="42">
        <f>'[1]MANUAL INPUT'!AF136</f>
        <v>0</v>
      </c>
      <c r="J93" s="41">
        <f>C93+E93+G93</f>
        <v>49</v>
      </c>
      <c r="K93" s="42">
        <f>D93+F93+H93+I93</f>
        <v>1467.31</v>
      </c>
      <c r="O93" s="17"/>
      <c r="Q93" s="14"/>
      <c r="R93" s="15"/>
      <c r="S93" s="15"/>
      <c r="T93" s="15"/>
      <c r="U93" s="15"/>
      <c r="V93" s="15"/>
      <c r="W93" s="15"/>
    </row>
    <row r="94" spans="1:23" ht="18.5" x14ac:dyDescent="0.45">
      <c r="A94" s="49" t="str">
        <f>+'[1]MANUAL INPUT'!C137</f>
        <v>Total Tehama-Colusa Canal</v>
      </c>
      <c r="B94" s="40"/>
      <c r="C94" s="44">
        <f t="shared" ref="C94:K94" si="19">SUBTOTAL(9,C92:C93)</f>
        <v>177</v>
      </c>
      <c r="D94" s="45">
        <f t="shared" si="19"/>
        <v>5296.49</v>
      </c>
      <c r="E94" s="44">
        <f t="shared" si="19"/>
        <v>0</v>
      </c>
      <c r="F94" s="45">
        <f t="shared" si="19"/>
        <v>0</v>
      </c>
      <c r="G94" s="44">
        <f t="shared" si="19"/>
        <v>0</v>
      </c>
      <c r="H94" s="45">
        <f t="shared" si="19"/>
        <v>0</v>
      </c>
      <c r="I94" s="45">
        <f t="shared" si="19"/>
        <v>0</v>
      </c>
      <c r="J94" s="46">
        <f t="shared" si="19"/>
        <v>177</v>
      </c>
      <c r="K94" s="45">
        <f t="shared" si="19"/>
        <v>5296.49</v>
      </c>
      <c r="Q94" s="14"/>
      <c r="U94" s="15"/>
    </row>
    <row r="95" spans="1:23" ht="18.5" x14ac:dyDescent="0.45">
      <c r="A95" s="39" t="s">
        <v>60</v>
      </c>
      <c r="B95" s="40"/>
      <c r="C95" s="41"/>
      <c r="D95" s="42"/>
      <c r="E95" s="41"/>
      <c r="F95" s="42"/>
      <c r="G95" s="41"/>
      <c r="H95" s="42"/>
      <c r="I95" s="42"/>
      <c r="J95" s="41"/>
      <c r="K95" s="42"/>
      <c r="O95" s="17"/>
      <c r="Q95" s="14"/>
      <c r="R95" s="15"/>
      <c r="S95" s="15"/>
      <c r="T95" s="15"/>
      <c r="U95" s="15"/>
      <c r="V95" s="15"/>
      <c r="W95" s="15"/>
    </row>
    <row r="96" spans="1:23" ht="18.5" x14ac:dyDescent="0.45">
      <c r="A96" s="51" t="str">
        <f>'[1]MANUAL INPUT'!B141</f>
        <v>City of Redding - TP</v>
      </c>
      <c r="B96" s="40"/>
      <c r="C96" s="41">
        <f>'[1]MANUAL INPUT'!H141</f>
        <v>19</v>
      </c>
      <c r="D96" s="42">
        <f>'[1]MANUAL INPUT'!L141</f>
        <v>572.17000000000007</v>
      </c>
      <c r="E96" s="41">
        <f>'[1]MANUAL INPUT'!P141</f>
        <v>0</v>
      </c>
      <c r="F96" s="42">
        <f>'[1]MANUAL INPUT'!T141</f>
        <v>0</v>
      </c>
      <c r="G96" s="41">
        <f>'[1]MANUAL INPUT'!X141</f>
        <v>0</v>
      </c>
      <c r="H96" s="42">
        <f>'[1]MANUAL INPUT'!AB141</f>
        <v>0</v>
      </c>
      <c r="I96" s="42">
        <f>'[1]MANUAL INPUT'!AF141</f>
        <v>0</v>
      </c>
      <c r="J96" s="41">
        <f>C96+E96+G96</f>
        <v>19</v>
      </c>
      <c r="K96" s="42">
        <f>D96+F96+H96+I96</f>
        <v>572.17000000000007</v>
      </c>
      <c r="O96" s="17"/>
      <c r="Q96" s="14"/>
      <c r="U96" s="15"/>
    </row>
    <row r="97" spans="1:21" ht="18.5" x14ac:dyDescent="0.45">
      <c r="A97" s="51" t="str">
        <f>'[1]MANUAL INPUT'!B142</f>
        <v xml:space="preserve">City of Shasta Lake  </v>
      </c>
      <c r="B97" s="40"/>
      <c r="C97" s="41">
        <f>'[1]MANUAL INPUT'!H142</f>
        <v>646</v>
      </c>
      <c r="D97" s="42">
        <f>'[1]MANUAL INPUT'!L142</f>
        <v>55822.52</v>
      </c>
      <c r="E97" s="41">
        <f>'[1]MANUAL INPUT'!P142</f>
        <v>0</v>
      </c>
      <c r="F97" s="42">
        <f>'[1]MANUAL INPUT'!T142</f>
        <v>0</v>
      </c>
      <c r="G97" s="41">
        <f>'[1]MANUAL INPUT'!X142</f>
        <v>0</v>
      </c>
      <c r="H97" s="42">
        <f>'[1]MANUAL INPUT'!AB142</f>
        <v>0</v>
      </c>
      <c r="I97" s="42">
        <f>'[1]MANUAL INPUT'!AF142</f>
        <v>8245.74</v>
      </c>
      <c r="J97" s="41">
        <f>C97+E97+G97</f>
        <v>646</v>
      </c>
      <c r="K97" s="42">
        <f>D97+F97+H97+I97</f>
        <v>64068.259999999995</v>
      </c>
      <c r="O97" s="17"/>
      <c r="Q97" s="14"/>
      <c r="U97" s="15"/>
    </row>
    <row r="98" spans="1:21" ht="18.5" x14ac:dyDescent="0.45">
      <c r="A98" s="51" t="str">
        <f>'[1]MANUAL INPUT'!B143</f>
        <v>US Forest Service - TP</v>
      </c>
      <c r="B98" s="40"/>
      <c r="C98" s="41">
        <f>'[1]MANUAL INPUT'!H143</f>
        <v>0</v>
      </c>
      <c r="D98" s="42">
        <f>'[1]MANUAL INPUT'!L143</f>
        <v>0</v>
      </c>
      <c r="E98" s="41">
        <f>'[1]MANUAL INPUT'!P143</f>
        <v>0</v>
      </c>
      <c r="F98" s="42">
        <f>'[1]MANUAL INPUT'!T143</f>
        <v>0</v>
      </c>
      <c r="G98" s="41">
        <f>'[1]MANUAL INPUT'!X143</f>
        <v>0</v>
      </c>
      <c r="H98" s="42">
        <f>'[1]MANUAL INPUT'!AB143</f>
        <v>0</v>
      </c>
      <c r="I98" s="42">
        <f>'[1]MANUAL INPUT'!AF143</f>
        <v>0</v>
      </c>
      <c r="J98" s="41">
        <f>C98+E98+G98</f>
        <v>0</v>
      </c>
      <c r="K98" s="42">
        <f>D98+F98+H98+I98</f>
        <v>0</v>
      </c>
      <c r="O98" s="5"/>
      <c r="P98" s="5"/>
      <c r="Q98" s="14"/>
      <c r="U98" s="15"/>
    </row>
    <row r="99" spans="1:21" ht="18.5" x14ac:dyDescent="0.45">
      <c r="A99" s="51" t="str">
        <f>'[1]MANUAL INPUT'!C144</f>
        <v>Total Toyon Pipeline</v>
      </c>
      <c r="B99" s="40"/>
      <c r="C99" s="44">
        <f t="shared" ref="C99:K99" si="20">SUBTOTAL(9,C96:C98)</f>
        <v>665</v>
      </c>
      <c r="D99" s="45">
        <f t="shared" si="20"/>
        <v>56394.689999999995</v>
      </c>
      <c r="E99" s="44">
        <f t="shared" si="20"/>
        <v>0</v>
      </c>
      <c r="F99" s="45">
        <f t="shared" si="20"/>
        <v>0</v>
      </c>
      <c r="G99" s="44">
        <f t="shared" si="20"/>
        <v>0</v>
      </c>
      <c r="H99" s="45">
        <f t="shared" si="20"/>
        <v>0</v>
      </c>
      <c r="I99" s="45">
        <f t="shared" si="20"/>
        <v>8245.74</v>
      </c>
      <c r="J99" s="44">
        <f t="shared" si="20"/>
        <v>665</v>
      </c>
      <c r="K99" s="45">
        <f t="shared" si="20"/>
        <v>64640.429999999993</v>
      </c>
      <c r="L99" s="1" t="s">
        <v>21</v>
      </c>
      <c r="O99" s="2"/>
      <c r="P99" s="2"/>
      <c r="Q99" s="14"/>
      <c r="U99" s="15"/>
    </row>
    <row r="100" spans="1:21" ht="18.5" x14ac:dyDescent="0.45">
      <c r="A100" s="52" t="str">
        <f>'[1]MANUAL INPUT'!B147</f>
        <v>Total Permanent Contractors</v>
      </c>
      <c r="B100" s="40"/>
      <c r="C100" s="44">
        <f t="shared" ref="C100:K100" si="21">SUBTOTAL(9,C7:C99)</f>
        <v>248795</v>
      </c>
      <c r="D100" s="45">
        <f t="shared" si="21"/>
        <v>7989966.29</v>
      </c>
      <c r="E100" s="46">
        <f t="shared" si="21"/>
        <v>490</v>
      </c>
      <c r="F100" s="45">
        <f t="shared" si="21"/>
        <v>12156.900000000001</v>
      </c>
      <c r="G100" s="46">
        <f t="shared" si="21"/>
        <v>13555</v>
      </c>
      <c r="H100" s="45">
        <f t="shared" si="21"/>
        <v>270097.15999999992</v>
      </c>
      <c r="I100" s="45">
        <f t="shared" si="21"/>
        <v>65966.340000000011</v>
      </c>
      <c r="J100" s="46">
        <f t="shared" si="21"/>
        <v>262840</v>
      </c>
      <c r="K100" s="45">
        <f t="shared" si="21"/>
        <v>8338186.6900000013</v>
      </c>
      <c r="O100" s="2"/>
      <c r="Q100" s="14"/>
    </row>
    <row r="101" spans="1:21" ht="18.5" x14ac:dyDescent="0.45">
      <c r="A101" s="51" t="s">
        <v>20</v>
      </c>
      <c r="B101" s="40"/>
      <c r="C101" s="41">
        <f>+'[1]MANUAL INPUT'!H170</f>
        <v>20737</v>
      </c>
      <c r="D101" s="42">
        <f>+'[1]MANUAL INPUT'!L170</f>
        <v>202322.81000000003</v>
      </c>
      <c r="E101" s="41">
        <f>'[1]MANUAL INPUT'!P151</f>
        <v>0</v>
      </c>
      <c r="F101" s="42">
        <f>'[1]MANUAL INPUT'!T151</f>
        <v>0</v>
      </c>
      <c r="G101" s="41">
        <f>'[1]MANUAL INPUT'!X151</f>
        <v>0</v>
      </c>
      <c r="H101" s="42">
        <f>'[1]MANUAL INPUT'!AB151</f>
        <v>0</v>
      </c>
      <c r="I101" s="42">
        <f>'[1]MANUAL INPUT'!AF151</f>
        <v>0</v>
      </c>
      <c r="J101" s="41">
        <f t="shared" ref="J101:J112" si="22">C101+E101+G101</f>
        <v>20737</v>
      </c>
      <c r="K101" s="42">
        <f>D101+F101+H101+I101</f>
        <v>202322.81000000003</v>
      </c>
      <c r="O101" s="16"/>
      <c r="Q101" s="14"/>
    </row>
    <row r="102" spans="1:21" ht="18.5" x14ac:dyDescent="0.45">
      <c r="A102" s="51" t="s">
        <v>19</v>
      </c>
      <c r="B102" s="40"/>
      <c r="C102" s="41">
        <f>+'[1]MANUAL INPUT'!H191</f>
        <v>50439</v>
      </c>
      <c r="D102" s="42">
        <f>+'[1]MANUAL INPUT'!L191</f>
        <v>1433197.32</v>
      </c>
      <c r="E102" s="41">
        <f>'[1]MANUAL INPUT'!P152</f>
        <v>0</v>
      </c>
      <c r="F102" s="42">
        <f>'[1]MANUAL INPUT'!T152</f>
        <v>0</v>
      </c>
      <c r="G102" s="41">
        <f>'[1]MANUAL INPUT'!X152</f>
        <v>0</v>
      </c>
      <c r="H102" s="42">
        <f>'[1]MANUAL INPUT'!AB152</f>
        <v>0</v>
      </c>
      <c r="I102" s="42">
        <f>'[1]MANUAL INPUT'!AF152</f>
        <v>0</v>
      </c>
      <c r="J102" s="41">
        <f t="shared" si="22"/>
        <v>50439</v>
      </c>
      <c r="K102" s="42">
        <f>D102+F102+H102+I102</f>
        <v>1433197.32</v>
      </c>
      <c r="O102" s="2"/>
      <c r="Q102" s="14"/>
    </row>
    <row r="103" spans="1:21" ht="18.5" x14ac:dyDescent="0.45">
      <c r="A103" s="51" t="s">
        <v>18</v>
      </c>
      <c r="B103" s="40"/>
      <c r="C103" s="41">
        <v>0</v>
      </c>
      <c r="D103" s="42">
        <f>+'[1]MANUAL INPUT'!L216</f>
        <v>0</v>
      </c>
      <c r="E103" s="41">
        <v>0</v>
      </c>
      <c r="F103" s="42">
        <f>+'[1]MANUAL INPUT'!T216</f>
        <v>0</v>
      </c>
      <c r="G103" s="41">
        <v>0</v>
      </c>
      <c r="H103" s="42">
        <f>+'[1]MANUAL INPUT'!AB216</f>
        <v>154768.16999999998</v>
      </c>
      <c r="I103" s="42">
        <f>+'[1]MANUAL INPUT'!AF216</f>
        <v>0</v>
      </c>
      <c r="J103" s="41">
        <f t="shared" si="22"/>
        <v>0</v>
      </c>
      <c r="K103" s="42">
        <f>D103+F103+H103+I103</f>
        <v>154768.16999999998</v>
      </c>
      <c r="O103" s="2"/>
      <c r="Q103" s="14"/>
    </row>
    <row r="104" spans="1:21" ht="18.5" x14ac:dyDescent="0.45">
      <c r="A104" s="51" t="s">
        <v>17</v>
      </c>
      <c r="B104" s="40"/>
      <c r="C104" s="41">
        <f>+'[1]MANUAL INPUT'!H222</f>
        <v>0</v>
      </c>
      <c r="D104" s="42">
        <f>+'[1]MANUAL INPUT'!L222</f>
        <v>0</v>
      </c>
      <c r="E104" s="41">
        <f>'[1]MANUAL INPUT'!P222</f>
        <v>0</v>
      </c>
      <c r="F104" s="42">
        <f>'[1]MANUAL INPUT'!T222</f>
        <v>0</v>
      </c>
      <c r="G104" s="41">
        <f>'[1]MANUAL INPUT'!X222</f>
        <v>0</v>
      </c>
      <c r="H104" s="42">
        <f>'[1]MANUAL INPUT'!AB222</f>
        <v>0</v>
      </c>
      <c r="I104" s="42">
        <f>'[1]MANUAL INPUT'!AF222</f>
        <v>0</v>
      </c>
      <c r="J104" s="41">
        <f t="shared" si="22"/>
        <v>0</v>
      </c>
      <c r="K104" s="42">
        <f>D104+F104+H104+I104</f>
        <v>0</v>
      </c>
      <c r="Q104" s="14"/>
    </row>
    <row r="105" spans="1:21" ht="18.5" x14ac:dyDescent="0.45">
      <c r="A105" s="51" t="s">
        <v>16</v>
      </c>
      <c r="B105" s="40"/>
      <c r="C105" s="41"/>
      <c r="D105" s="42"/>
      <c r="E105" s="41"/>
      <c r="F105" s="42"/>
      <c r="G105" s="41"/>
      <c r="H105" s="42"/>
      <c r="I105" s="42"/>
      <c r="J105" s="41">
        <f t="shared" si="22"/>
        <v>0</v>
      </c>
      <c r="K105" s="42"/>
      <c r="O105" s="2"/>
      <c r="Q105" s="14"/>
    </row>
    <row r="106" spans="1:21" ht="18.5" x14ac:dyDescent="0.45">
      <c r="A106" s="51" t="s">
        <v>15</v>
      </c>
      <c r="B106" s="40"/>
      <c r="C106" s="41">
        <v>0</v>
      </c>
      <c r="D106" s="42">
        <f>+'[1]Incremental Rev'!S48</f>
        <v>20641.849999999999</v>
      </c>
      <c r="E106" s="41">
        <v>0</v>
      </c>
      <c r="F106" s="42">
        <v>0</v>
      </c>
      <c r="G106" s="41">
        <v>0</v>
      </c>
      <c r="H106" s="42">
        <v>0</v>
      </c>
      <c r="I106" s="42">
        <v>0</v>
      </c>
      <c r="J106" s="41">
        <f t="shared" si="22"/>
        <v>0</v>
      </c>
      <c r="K106" s="42">
        <f t="shared" ref="K106:K116" si="23">D106+F106+H106+I106</f>
        <v>20641.849999999999</v>
      </c>
      <c r="Q106" s="14"/>
    </row>
    <row r="107" spans="1:21" ht="18.5" x14ac:dyDescent="0.45">
      <c r="A107" s="51" t="s">
        <v>14</v>
      </c>
      <c r="B107" s="40"/>
      <c r="C107" s="41">
        <v>0</v>
      </c>
      <c r="D107" s="42">
        <f>+'[1]Incremental Rev'!K48</f>
        <v>14250.050000000007</v>
      </c>
      <c r="E107" s="41">
        <v>0</v>
      </c>
      <c r="F107" s="42">
        <v>0</v>
      </c>
      <c r="G107" s="41">
        <v>0</v>
      </c>
      <c r="H107" s="42">
        <v>0</v>
      </c>
      <c r="I107" s="42">
        <v>0</v>
      </c>
      <c r="J107" s="41">
        <f t="shared" si="22"/>
        <v>0</v>
      </c>
      <c r="K107" s="42">
        <f t="shared" si="23"/>
        <v>14250.050000000007</v>
      </c>
      <c r="Q107" s="14"/>
    </row>
    <row r="108" spans="1:21" ht="18.5" x14ac:dyDescent="0.45">
      <c r="A108" s="51" t="s">
        <v>13</v>
      </c>
      <c r="B108" s="40"/>
      <c r="C108" s="41">
        <v>0</v>
      </c>
      <c r="D108" s="42">
        <f>'[1]Incremental Rev'!M48</f>
        <v>8700</v>
      </c>
      <c r="E108" s="41">
        <v>0</v>
      </c>
      <c r="F108" s="42">
        <v>0</v>
      </c>
      <c r="G108" s="41">
        <v>0</v>
      </c>
      <c r="H108" s="42">
        <v>0</v>
      </c>
      <c r="I108" s="42">
        <v>0</v>
      </c>
      <c r="J108" s="41">
        <f t="shared" si="22"/>
        <v>0</v>
      </c>
      <c r="K108" s="42">
        <f t="shared" si="23"/>
        <v>8700</v>
      </c>
      <c r="Q108" s="14"/>
    </row>
    <row r="109" spans="1:21" ht="18.5" x14ac:dyDescent="0.45">
      <c r="A109" s="51" t="s">
        <v>12</v>
      </c>
      <c r="B109" s="40"/>
      <c r="C109" s="41">
        <v>0</v>
      </c>
      <c r="D109" s="42">
        <f>+'[1]Incremental Rev'!O48</f>
        <v>4350</v>
      </c>
      <c r="E109" s="41">
        <v>0</v>
      </c>
      <c r="F109" s="42">
        <v>0</v>
      </c>
      <c r="G109" s="41">
        <v>0</v>
      </c>
      <c r="H109" s="42">
        <v>0</v>
      </c>
      <c r="I109" s="42">
        <v>0</v>
      </c>
      <c r="J109" s="41">
        <f t="shared" si="22"/>
        <v>0</v>
      </c>
      <c r="K109" s="42">
        <f t="shared" si="23"/>
        <v>4350</v>
      </c>
      <c r="Q109" s="14"/>
    </row>
    <row r="110" spans="1:21" ht="19.5" customHeight="1" x14ac:dyDescent="0.45">
      <c r="A110" s="51" t="s">
        <v>11</v>
      </c>
      <c r="B110" s="40"/>
      <c r="C110" s="41">
        <v>0</v>
      </c>
      <c r="D110" s="42">
        <f>+'[1]Incremental Rev'!Q48</f>
        <v>0</v>
      </c>
      <c r="E110" s="41">
        <v>0</v>
      </c>
      <c r="F110" s="42">
        <v>0</v>
      </c>
      <c r="G110" s="41">
        <v>0</v>
      </c>
      <c r="H110" s="42">
        <v>0</v>
      </c>
      <c r="I110" s="42">
        <v>0</v>
      </c>
      <c r="J110" s="41">
        <f t="shared" si="22"/>
        <v>0</v>
      </c>
      <c r="K110" s="42">
        <f t="shared" si="23"/>
        <v>0</v>
      </c>
      <c r="Q110" s="14"/>
    </row>
    <row r="111" spans="1:21" ht="18.5" x14ac:dyDescent="0.45">
      <c r="A111" s="51" t="s">
        <v>10</v>
      </c>
      <c r="B111" s="40"/>
      <c r="C111" s="41">
        <v>0</v>
      </c>
      <c r="D111" s="42">
        <f>'[1]Incremental Rev'!U48</f>
        <v>0</v>
      </c>
      <c r="E111" s="41">
        <v>0</v>
      </c>
      <c r="F111" s="42">
        <v>0</v>
      </c>
      <c r="G111" s="41">
        <v>0</v>
      </c>
      <c r="H111" s="42">
        <v>0</v>
      </c>
      <c r="I111" s="42">
        <v>0</v>
      </c>
      <c r="J111" s="41">
        <f t="shared" si="22"/>
        <v>0</v>
      </c>
      <c r="K111" s="42">
        <f t="shared" si="23"/>
        <v>0</v>
      </c>
      <c r="O111" s="2"/>
      <c r="Q111" s="14"/>
    </row>
    <row r="112" spans="1:21" ht="18.5" x14ac:dyDescent="0.45">
      <c r="A112" s="51" t="s">
        <v>9</v>
      </c>
      <c r="B112" s="40"/>
      <c r="C112" s="41">
        <v>0</v>
      </c>
      <c r="D112" s="42">
        <f>+'[1]Incremental Rev'!W48+'[1]Incremental Rev'!Y48+'[1]Incremental Rev'!Z48+'[1]Incremental Rev'!AA48</f>
        <v>0</v>
      </c>
      <c r="E112" s="41">
        <v>0</v>
      </c>
      <c r="F112" s="42">
        <v>0</v>
      </c>
      <c r="G112" s="41">
        <v>0</v>
      </c>
      <c r="H112" s="42">
        <v>0</v>
      </c>
      <c r="I112" s="42">
        <v>0</v>
      </c>
      <c r="J112" s="41">
        <f t="shared" si="22"/>
        <v>0</v>
      </c>
      <c r="K112" s="42">
        <f t="shared" si="23"/>
        <v>0</v>
      </c>
      <c r="O112" s="2"/>
      <c r="Q112" s="14"/>
    </row>
    <row r="113" spans="1:17" ht="18.5" x14ac:dyDescent="0.45">
      <c r="A113" s="51" t="s">
        <v>8</v>
      </c>
      <c r="B113" s="40"/>
      <c r="C113" s="41"/>
      <c r="D113" s="42">
        <f>+'[1]Incremental Rev'!AI48</f>
        <v>0</v>
      </c>
      <c r="E113" s="41"/>
      <c r="F113" s="42"/>
      <c r="G113" s="41"/>
      <c r="H113" s="42"/>
      <c r="I113" s="42"/>
      <c r="J113" s="41"/>
      <c r="K113" s="42">
        <f t="shared" si="23"/>
        <v>0</v>
      </c>
      <c r="Q113" s="14"/>
    </row>
    <row r="114" spans="1:17" ht="18.5" x14ac:dyDescent="0.45">
      <c r="A114" s="51" t="s">
        <v>7</v>
      </c>
      <c r="B114" s="40"/>
      <c r="C114" s="41"/>
      <c r="D114" s="42"/>
      <c r="E114" s="41"/>
      <c r="F114" s="42"/>
      <c r="G114" s="41"/>
      <c r="H114" s="42"/>
      <c r="I114" s="42"/>
      <c r="J114" s="41">
        <f>C114+E114+G114</f>
        <v>0</v>
      </c>
      <c r="K114" s="42">
        <f t="shared" si="23"/>
        <v>0</v>
      </c>
      <c r="Q114" s="14"/>
    </row>
    <row r="115" spans="1:17" ht="18.5" x14ac:dyDescent="0.45">
      <c r="A115" s="51" t="s">
        <v>6</v>
      </c>
      <c r="B115" s="40"/>
      <c r="C115" s="41">
        <f>+'[1]MANUAL INPUT'!H226</f>
        <v>0</v>
      </c>
      <c r="D115" s="42">
        <f>+'[1]MANUAL INPUT'!L226</f>
        <v>0</v>
      </c>
      <c r="E115" s="41">
        <f>+'[1]MANUAL INPUT'!P226</f>
        <v>0</v>
      </c>
      <c r="F115" s="42">
        <f>+'[1]MANUAL INPUT'!T226</f>
        <v>0</v>
      </c>
      <c r="G115" s="41">
        <f>+'[1]MANUAL INPUT'!X226</f>
        <v>0</v>
      </c>
      <c r="H115" s="42">
        <f>+'[1]MANUAL INPUT'!AB226</f>
        <v>0</v>
      </c>
      <c r="I115" s="42">
        <f>+'[1]MANUAL INPUT'!AF226</f>
        <v>0</v>
      </c>
      <c r="J115" s="41">
        <f>C115+E115+G115</f>
        <v>0</v>
      </c>
      <c r="K115" s="42">
        <f t="shared" si="23"/>
        <v>0</v>
      </c>
      <c r="O115" s="2"/>
      <c r="Q115" s="14"/>
    </row>
    <row r="116" spans="1:17" ht="18.5" x14ac:dyDescent="0.45">
      <c r="A116" s="51" t="s">
        <v>5</v>
      </c>
      <c r="B116" s="40"/>
      <c r="C116" s="41">
        <f>+'[1]MANUAL INPUT'!H231</f>
        <v>20497</v>
      </c>
      <c r="D116" s="42">
        <f>+'[1]MANUAL INPUT'!L231+'[1]PY ADJ'!H231</f>
        <v>172429.59</v>
      </c>
      <c r="E116" s="41">
        <f>+'[1]MANUAL INPUT'!P231</f>
        <v>0</v>
      </c>
      <c r="F116" s="42">
        <f>+'[1]MANUAL INPUT'!T231</f>
        <v>0</v>
      </c>
      <c r="G116" s="41">
        <f>+'[1]MANUAL INPUT'!X231</f>
        <v>0</v>
      </c>
      <c r="H116" s="42">
        <f>+'[1]MANUAL INPUT'!AB231</f>
        <v>0</v>
      </c>
      <c r="I116" s="42">
        <f>+'[1]MANUAL INPUT'!AF231</f>
        <v>0</v>
      </c>
      <c r="J116" s="41">
        <f>C116+E116+G116</f>
        <v>20497</v>
      </c>
      <c r="K116" s="42">
        <f t="shared" si="23"/>
        <v>172429.59</v>
      </c>
      <c r="M116" s="2">
        <f>+'[1]MANUAL INPUT'!AI238</f>
        <v>10300904.58</v>
      </c>
      <c r="O116" s="2">
        <f>+'[1]MANUAL INPUT'!AI238</f>
        <v>10300904.58</v>
      </c>
      <c r="P116" s="1" t="s">
        <v>3</v>
      </c>
      <c r="Q116" s="14"/>
    </row>
    <row r="117" spans="1:17" ht="19" thickBot="1" x14ac:dyDescent="0.5">
      <c r="A117" s="52" t="s">
        <v>4</v>
      </c>
      <c r="B117" s="40"/>
      <c r="C117" s="53">
        <f t="shared" ref="C117:K117" si="24">+C100+SUM(C101:C116)</f>
        <v>340468</v>
      </c>
      <c r="D117" s="54">
        <f t="shared" si="24"/>
        <v>9845857.9100000001</v>
      </c>
      <c r="E117" s="53">
        <f t="shared" si="24"/>
        <v>490</v>
      </c>
      <c r="F117" s="55">
        <f t="shared" si="24"/>
        <v>12156.900000000001</v>
      </c>
      <c r="G117" s="53">
        <f t="shared" si="24"/>
        <v>13555</v>
      </c>
      <c r="H117" s="55">
        <f t="shared" si="24"/>
        <v>424865.3299999999</v>
      </c>
      <c r="I117" s="54">
        <f t="shared" si="24"/>
        <v>65966.340000000011</v>
      </c>
      <c r="J117" s="56">
        <f t="shared" si="24"/>
        <v>354513</v>
      </c>
      <c r="K117" s="54">
        <f t="shared" si="24"/>
        <v>10348846.480000002</v>
      </c>
      <c r="Q117" s="14"/>
    </row>
    <row r="118" spans="1:17" ht="71.5" thickTop="1" x14ac:dyDescent="0.55000000000000004">
      <c r="A118" s="29" t="s">
        <v>2</v>
      </c>
      <c r="B118" s="32"/>
      <c r="C118" s="28"/>
      <c r="D118" s="31"/>
      <c r="E118" s="30"/>
      <c r="F118" s="31"/>
      <c r="G118" s="33"/>
      <c r="H118" s="33"/>
      <c r="I118" s="31"/>
      <c r="J118" s="34"/>
      <c r="K118" s="31"/>
      <c r="O118" s="2">
        <f>+SUM('[1]Incremental Rev'!K48:AE48)+'[1]Incremental Rev'!AI48</f>
        <v>47941.900000000009</v>
      </c>
      <c r="P118" s="13" t="s">
        <v>1</v>
      </c>
    </row>
    <row r="119" spans="1:17" ht="18.5" thickBot="1" x14ac:dyDescent="0.45">
      <c r="A119" s="12"/>
      <c r="C119" s="11"/>
      <c r="D119" s="10"/>
      <c r="E119" s="10"/>
      <c r="G119" s="10"/>
      <c r="H119" s="10"/>
      <c r="J119" s="10"/>
      <c r="O119" s="9">
        <f>+O116+O118</f>
        <v>10348846.48</v>
      </c>
      <c r="P119" s="1" t="s">
        <v>0</v>
      </c>
    </row>
    <row r="120" spans="1:17" ht="18.5" thickTop="1" x14ac:dyDescent="0.4">
      <c r="A120" s="12"/>
      <c r="C120" s="11"/>
      <c r="D120" s="10"/>
      <c r="E120" s="10"/>
      <c r="G120" s="10"/>
      <c r="H120" s="10"/>
      <c r="J120" s="10"/>
    </row>
    <row r="121" spans="1:17" x14ac:dyDescent="0.35">
      <c r="D121" s="7"/>
    </row>
    <row r="122" spans="1:17" x14ac:dyDescent="0.35">
      <c r="D122" s="7"/>
    </row>
    <row r="123" spans="1:17" x14ac:dyDescent="0.35">
      <c r="D123" s="7"/>
    </row>
    <row r="124" spans="1:17" x14ac:dyDescent="0.35">
      <c r="D124" s="7"/>
    </row>
    <row r="125" spans="1:17" x14ac:dyDescent="0.35">
      <c r="D125" s="7"/>
      <c r="L125" s="5"/>
    </row>
    <row r="126" spans="1:17" ht="18" x14ac:dyDescent="0.4">
      <c r="D126" s="8"/>
      <c r="E126" s="5"/>
      <c r="F126" s="8"/>
      <c r="G126" s="5"/>
      <c r="H126" s="8"/>
      <c r="I126" s="8"/>
      <c r="J126" s="5"/>
      <c r="K126" s="8"/>
      <c r="L126" s="5"/>
    </row>
    <row r="127" spans="1:17" x14ac:dyDescent="0.35">
      <c r="D127" s="5"/>
      <c r="E127" s="5"/>
      <c r="F127" s="5"/>
      <c r="G127" s="5"/>
      <c r="H127" s="5"/>
      <c r="I127" s="5"/>
      <c r="J127" s="5"/>
      <c r="K127" s="5"/>
      <c r="L127" s="5"/>
    </row>
    <row r="128" spans="1:17" x14ac:dyDescent="0.35">
      <c r="D128" s="7"/>
      <c r="E128" s="5"/>
      <c r="F128" s="7"/>
      <c r="G128" s="5"/>
      <c r="H128" s="7"/>
      <c r="I128" s="7"/>
      <c r="J128" s="5"/>
      <c r="K128" s="6"/>
    </row>
    <row r="129" spans="10:10" x14ac:dyDescent="0.35">
      <c r="J129" s="5"/>
    </row>
    <row r="130" spans="10:10" x14ac:dyDescent="0.35">
      <c r="J130" s="5"/>
    </row>
    <row r="131" spans="10:10" x14ac:dyDescent="0.35">
      <c r="J131" s="5"/>
    </row>
  </sheetData>
  <printOptions horizontalCentered="1"/>
  <pageMargins left="0.7" right="0.7" top="0.75" bottom="0.75" header="0.3" footer="0.3"/>
  <pageSetup scale="56" fitToHeight="7" orientation="landscape" horizontalDpi="200" verticalDpi="200" r:id="rId1"/>
  <headerFooter>
    <oddFooter xml:space="preserve">&amp;RSchedule B-2
Page &amp;P of &amp;N
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OUTPUT TABLE</vt:lpstr>
      <vt:lpstr>'OUTPUT TABLE'!Print_Area</vt:lpstr>
      <vt:lpstr>'OUTPUT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M&amp;I 2021 Sch B-2</dc:title>
  <dc:creator>Hawkins, Travis Aaron</dc:creator>
  <cp:lastModifiedBy>Savignano, Diana L</cp:lastModifiedBy>
  <cp:lastPrinted>2022-12-29T20:40:41Z</cp:lastPrinted>
  <dcterms:created xsi:type="dcterms:W3CDTF">2022-09-16T22:46:37Z</dcterms:created>
  <dcterms:modified xsi:type="dcterms:W3CDTF">2022-12-30T20:55:43Z</dcterms:modified>
</cp:coreProperties>
</file>