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cvpwaterrates\ratebooks\mi\2023\"/>
    </mc:Choice>
  </mc:AlternateContent>
  <xr:revisionPtr revIDLastSave="0" documentId="13_ncr:1_{9B34D1C7-B088-49E8-AE33-4C91A4E3AE62}" xr6:coauthVersionLast="47" xr6:coauthVersionMax="47" xr10:uidLastSave="{00000000-0000-0000-0000-000000000000}"/>
  <bookViews>
    <workbookView xWindow="-120" yWindow="-120" windowWidth="29040" windowHeight="15840" xr2:uid="{34DB3A63-441F-4F35-9942-0CD2384D401F}"/>
  </bookViews>
  <sheets>
    <sheet name="Output TABLE" sheetId="1" r:id="rId1"/>
  </sheets>
  <externalReferences>
    <externalReference r:id="rId2"/>
  </externalReferences>
  <definedNames>
    <definedName name="\E">#REF!</definedName>
    <definedName name="\L">#REF!</definedName>
    <definedName name="INPUT">#REF!</definedName>
    <definedName name="MACRO">#REF!</definedName>
    <definedName name="OUTPUT">#REF!</definedName>
    <definedName name="_xlnm.Print_Area" localSheetId="0">'Output TABLE'!$A$1:$D$102</definedName>
    <definedName name="_xlnm.Print_Titles" localSheetId="0">'Output TABLE'!$1:$6</definedName>
    <definedName name="TEXT1">#REF!</definedName>
    <definedName name="TEXT2">#REF!</definedName>
    <definedName name="TEXT3">#REF!</definedName>
    <definedName name="TEXT4">#REF!</definedName>
    <definedName name="TEXT5">#REF!</definedName>
    <definedName name="WOR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A2" i="1"/>
  <c r="A3" i="1"/>
  <c r="A4" i="1"/>
  <c r="A5" i="1"/>
  <c r="B8" i="1"/>
  <c r="D8" i="1" s="1"/>
  <c r="C8" i="1"/>
  <c r="B9" i="1"/>
  <c r="C9" i="1"/>
  <c r="D9" i="1"/>
  <c r="B10" i="1"/>
  <c r="D10" i="1" s="1"/>
  <c r="C10" i="1"/>
  <c r="B11" i="1"/>
  <c r="C11" i="1"/>
  <c r="B14" i="1"/>
  <c r="C14" i="1"/>
  <c r="D14" i="1"/>
  <c r="B16" i="1"/>
  <c r="D16" i="1" s="1"/>
  <c r="C16" i="1"/>
  <c r="B18" i="1"/>
  <c r="D18" i="1" s="1"/>
  <c r="C18" i="1"/>
  <c r="B20" i="1"/>
  <c r="C20" i="1"/>
  <c r="B21" i="1"/>
  <c r="C21" i="1"/>
  <c r="D21" i="1" s="1"/>
  <c r="B22" i="1"/>
  <c r="B24" i="1"/>
  <c r="C24" i="1"/>
  <c r="B25" i="1"/>
  <c r="C25" i="1"/>
  <c r="D25" i="1" s="1"/>
  <c r="B26" i="1"/>
  <c r="D26" i="1" s="1"/>
  <c r="C26" i="1"/>
  <c r="B27" i="1"/>
  <c r="D27" i="1" s="1"/>
  <c r="C27" i="1"/>
  <c r="B28" i="1"/>
  <c r="C28" i="1"/>
  <c r="B29" i="1"/>
  <c r="C29" i="1"/>
  <c r="B32" i="1"/>
  <c r="B33" i="1"/>
  <c r="D33" i="1" s="1"/>
  <c r="C33" i="1"/>
  <c r="B34" i="1"/>
  <c r="C34" i="1"/>
  <c r="B35" i="1"/>
  <c r="C35" i="1"/>
  <c r="B36" i="1"/>
  <c r="D36" i="1" s="1"/>
  <c r="C36" i="1"/>
  <c r="B37" i="1"/>
  <c r="C37" i="1"/>
  <c r="D37" i="1"/>
  <c r="B40" i="1"/>
  <c r="C40" i="1"/>
  <c r="B41" i="1"/>
  <c r="D41" i="1" s="1"/>
  <c r="C41" i="1"/>
  <c r="B42" i="1"/>
  <c r="D42" i="1" s="1"/>
  <c r="C42" i="1"/>
  <c r="B45" i="1"/>
  <c r="C45" i="1"/>
  <c r="C47" i="1" s="1"/>
  <c r="B46" i="1"/>
  <c r="C46" i="1"/>
  <c r="D46" i="1" s="1"/>
  <c r="B49" i="1"/>
  <c r="C49" i="1"/>
  <c r="D49" i="1"/>
  <c r="B50" i="1"/>
  <c r="C50" i="1"/>
  <c r="B51" i="1"/>
  <c r="D51" i="1" s="1"/>
  <c r="C51" i="1"/>
  <c r="B52" i="1"/>
  <c r="D52" i="1" s="1"/>
  <c r="C52" i="1"/>
  <c r="B53" i="1"/>
  <c r="C53" i="1"/>
  <c r="B54" i="1"/>
  <c r="C54" i="1"/>
  <c r="B55" i="1"/>
  <c r="D55" i="1" s="1"/>
  <c r="C55" i="1"/>
  <c r="B56" i="1"/>
  <c r="C56" i="1"/>
  <c r="D56" i="1"/>
  <c r="B59" i="1"/>
  <c r="C59" i="1"/>
  <c r="B61" i="1"/>
  <c r="D61" i="1" s="1"/>
  <c r="C61" i="1"/>
  <c r="B62" i="1"/>
  <c r="C62" i="1"/>
  <c r="D62" i="1"/>
  <c r="B63" i="1"/>
  <c r="C63" i="1"/>
  <c r="D63" i="1"/>
  <c r="B64" i="1"/>
  <c r="C64" i="1"/>
  <c r="B67" i="1"/>
  <c r="D67" i="1" s="1"/>
  <c r="C67" i="1"/>
  <c r="B68" i="1"/>
  <c r="C68" i="1"/>
  <c r="B71" i="1"/>
  <c r="D71" i="1" s="1"/>
  <c r="B72" i="1"/>
  <c r="D72" i="1" s="1"/>
  <c r="C72" i="1"/>
  <c r="B73" i="1"/>
  <c r="D73" i="1" s="1"/>
  <c r="B74" i="1"/>
  <c r="D74" i="1" s="1"/>
  <c r="B75" i="1"/>
  <c r="C75" i="1"/>
  <c r="B78" i="1"/>
  <c r="D78" i="1"/>
  <c r="B79" i="1"/>
  <c r="D79" i="1" s="1"/>
  <c r="B80" i="1"/>
  <c r="C80" i="1"/>
  <c r="C81" i="1" s="1"/>
  <c r="B83" i="1"/>
  <c r="D83" i="1"/>
  <c r="B84" i="1"/>
  <c r="D84" i="1" s="1"/>
  <c r="B85" i="1"/>
  <c r="D85" i="1" s="1"/>
  <c r="C86" i="1"/>
  <c r="B88" i="1"/>
  <c r="D88" i="1"/>
  <c r="B89" i="1"/>
  <c r="D89" i="1" s="1"/>
  <c r="B90" i="1"/>
  <c r="D90" i="1"/>
  <c r="C91" i="1"/>
  <c r="B93" i="1"/>
  <c r="B95" i="1" s="1"/>
  <c r="C93" i="1"/>
  <c r="C95" i="1" s="1"/>
  <c r="B94" i="1"/>
  <c r="C94" i="1"/>
  <c r="B97" i="1"/>
  <c r="D97" i="1"/>
  <c r="B98" i="1"/>
  <c r="C98" i="1"/>
  <c r="C100" i="1" s="1"/>
  <c r="B99" i="1"/>
  <c r="D99" i="1" s="1"/>
  <c r="D68" i="1" l="1"/>
  <c r="D53" i="1"/>
  <c r="D45" i="1"/>
  <c r="D47" i="1" s="1"/>
  <c r="D34" i="1"/>
  <c r="D20" i="1"/>
  <c r="D22" i="1" s="1"/>
  <c r="D80" i="1"/>
  <c r="D81" i="1" s="1"/>
  <c r="C69" i="1"/>
  <c r="C30" i="1"/>
  <c r="D11" i="1"/>
  <c r="D98" i="1"/>
  <c r="B38" i="1"/>
  <c r="D54" i="1"/>
  <c r="D29" i="1"/>
  <c r="C22" i="1"/>
  <c r="D69" i="1"/>
  <c r="D93" i="1"/>
  <c r="D75" i="1"/>
  <c r="C65" i="1"/>
  <c r="D35" i="1"/>
  <c r="D24" i="1"/>
  <c r="C43" i="1"/>
  <c r="D28" i="1"/>
  <c r="B69" i="1"/>
  <c r="B47" i="1"/>
  <c r="D64" i="1"/>
  <c r="D65" i="1" s="1"/>
  <c r="B43" i="1"/>
  <c r="C76" i="1"/>
  <c r="C38" i="1"/>
  <c r="D59" i="1"/>
  <c r="B91" i="1"/>
  <c r="D76" i="1"/>
  <c r="D100" i="1"/>
  <c r="B76" i="1"/>
  <c r="B86" i="1"/>
  <c r="B100" i="1"/>
  <c r="C57" i="1"/>
  <c r="C101" i="1" s="1"/>
  <c r="D32" i="1"/>
  <c r="D38" i="1" s="1"/>
  <c r="D91" i="1"/>
  <c r="C12" i="1"/>
  <c r="D94" i="1"/>
  <c r="D95" i="1" s="1"/>
  <c r="B81" i="1"/>
  <c r="B65" i="1"/>
  <c r="B57" i="1"/>
  <c r="B12" i="1"/>
  <c r="D86" i="1"/>
  <c r="D12" i="1"/>
  <c r="D50" i="1"/>
  <c r="D57" i="1" s="1"/>
  <c r="D40" i="1"/>
  <c r="D43" i="1" s="1"/>
  <c r="B30" i="1"/>
  <c r="B101" i="1" l="1"/>
  <c r="D30" i="1"/>
  <c r="D101" i="1" s="1"/>
</calcChain>
</file>

<file path=xl/sharedStrings.xml><?xml version="1.0" encoding="utf-8"?>
<sst xmlns="http://schemas.openxmlformats.org/spreadsheetml/2006/main" count="100" uniqueCount="99">
  <si>
    <t>1/  Deliveries used to allocate storage Extraordinary O&amp;M are the same as for routine O&amp;M (see Schedule B-4A).</t>
  </si>
  <si>
    <t>Grand Total  *</t>
  </si>
  <si>
    <t>Total Toyon Pipeline</t>
  </si>
  <si>
    <t>U.S. Forest Service</t>
  </si>
  <si>
    <t>City of Shasta Lake</t>
  </si>
  <si>
    <t>City of Redding - TP</t>
  </si>
  <si>
    <t>Toyon Pipeline</t>
  </si>
  <si>
    <t>Total TC Canal</t>
  </si>
  <si>
    <t>Kanawha WD</t>
  </si>
  <si>
    <t>Colusa County WD</t>
  </si>
  <si>
    <t>Tehama-Colusa Canal</t>
  </si>
  <si>
    <t>Total SC Conduit</t>
  </si>
  <si>
    <t>Shasta CSD</t>
  </si>
  <si>
    <t>Shasta CWA - SCC</t>
  </si>
  <si>
    <t>City of Redding - SCC</t>
  </si>
  <si>
    <t>Spring Creek Conduit</t>
  </si>
  <si>
    <t>Total Shasta Dam</t>
  </si>
  <si>
    <t>Shasta CWA</t>
  </si>
  <si>
    <t>Mountain Gate CSD</t>
  </si>
  <si>
    <t>Centerville CSD</t>
  </si>
  <si>
    <t>Shasta D&amp;R</t>
  </si>
  <si>
    <t>Total SLC - Tracy</t>
  </si>
  <si>
    <t>San Luis WD - SLC</t>
  </si>
  <si>
    <t>Panoche WD - SLC</t>
  </si>
  <si>
    <t>San Luis Canal - Tracy</t>
  </si>
  <si>
    <t>Total SLC - Fresno</t>
  </si>
  <si>
    <t xml:space="preserve">Westlands WD  </t>
  </si>
  <si>
    <t>State of CA</t>
  </si>
  <si>
    <t>City of Huron</t>
  </si>
  <si>
    <t xml:space="preserve">City of Coalinga  </t>
  </si>
  <si>
    <t>City of Avenal</t>
  </si>
  <si>
    <t>San Luis Canal - Fresno</t>
  </si>
  <si>
    <t>Total SF Unit - IB</t>
  </si>
  <si>
    <t>Santa Clara Valley WD</t>
  </si>
  <si>
    <t>San Benito County WD</t>
  </si>
  <si>
    <t>San Felipe Unit</t>
  </si>
  <si>
    <t>Total Sacramento River</t>
  </si>
  <si>
    <t>Riverview Golf &amp; CC</t>
  </si>
  <si>
    <t>Lake California P.O.A.</t>
  </si>
  <si>
    <t>City of West Sacramento</t>
  </si>
  <si>
    <t>City of Redding - SR</t>
  </si>
  <si>
    <t>Sacramento River</t>
  </si>
  <si>
    <t>Stockton East WD</t>
  </si>
  <si>
    <t>New Melones D &amp; R</t>
  </si>
  <si>
    <t>Total FK Canal</t>
  </si>
  <si>
    <t>Terra Bella ID</t>
  </si>
  <si>
    <t>Shafter-Wasco ID</t>
  </si>
  <si>
    <t>Lindsay-Strathmore ID</t>
  </si>
  <si>
    <t>Delano-Earlimart ID</t>
  </si>
  <si>
    <t>City of Orange Cove</t>
  </si>
  <si>
    <t>City of Lindsay</t>
  </si>
  <si>
    <t>City of Fresno</t>
  </si>
  <si>
    <t>Arvin-Edison WSD</t>
  </si>
  <si>
    <t>Friant-Kern Canal</t>
  </si>
  <si>
    <t>Total Friant Dam</t>
  </si>
  <si>
    <t>Fresno County WW#18</t>
  </si>
  <si>
    <t>County of Madera</t>
  </si>
  <si>
    <t>Friant Dam</t>
  </si>
  <si>
    <t>Total FS Canal</t>
  </si>
  <si>
    <t>Sacramento MUD</t>
  </si>
  <si>
    <t>Sacramento County WA - FSC</t>
  </si>
  <si>
    <t>East Bay MUD</t>
  </si>
  <si>
    <t>Folsom-South Canal</t>
  </si>
  <si>
    <t>Total Folsom D &amp; R</t>
  </si>
  <si>
    <t>San Juan WD</t>
  </si>
  <si>
    <t>Sacramento County WA</t>
  </si>
  <si>
    <t>Placer County WA</t>
  </si>
  <si>
    <t>El Dorado ID - FD&amp;R</t>
  </si>
  <si>
    <t>City of Roseville</t>
  </si>
  <si>
    <t>City of Folsom</t>
  </si>
  <si>
    <t>Folsom D&amp;R</t>
  </si>
  <si>
    <t>Total DM Canal</t>
  </si>
  <si>
    <t>San Luis WD - DMC</t>
  </si>
  <si>
    <t>Panoche WD - DMC</t>
  </si>
  <si>
    <t>Department of VA</t>
  </si>
  <si>
    <t>Del Puerto WD</t>
  </si>
  <si>
    <t>City of Tracy</t>
  </si>
  <si>
    <t>Byron Bethany ID</t>
  </si>
  <si>
    <t>Delta-Mendota Canal</t>
  </si>
  <si>
    <t>Total CV Canal</t>
  </si>
  <si>
    <t>County of Tulare</t>
  </si>
  <si>
    <t>County of Fresno</t>
  </si>
  <si>
    <t>Cross Valley Canal</t>
  </si>
  <si>
    <t>Bella Vista WD</t>
  </si>
  <si>
    <t>Cow Creek Unit</t>
  </si>
  <si>
    <t>Contra Costa WD</t>
  </si>
  <si>
    <t>Contra Costa Canal</t>
  </si>
  <si>
    <t>Clear Creek CSD</t>
  </si>
  <si>
    <t>Clear Creek Unit</t>
  </si>
  <si>
    <t>Total BB D &amp; R</t>
  </si>
  <si>
    <t>Whitney Const.</t>
  </si>
  <si>
    <t>U.S. Forest Service - BB</t>
  </si>
  <si>
    <t>Elk Creek CSD</t>
  </si>
  <si>
    <t>County of Colusa</t>
  </si>
  <si>
    <t>Black Butte D &amp; R</t>
  </si>
  <si>
    <t>Direct Pumping</t>
  </si>
  <si>
    <t>Facility/Contractor</t>
  </si>
  <si>
    <r>
      <t xml:space="preserve">Storage </t>
    </r>
    <r>
      <rPr>
        <vertAlign val="superscript"/>
        <sz val="12"/>
        <color indexed="8"/>
        <rFont val="Segoe UI"/>
        <family val="2"/>
      </rPr>
      <t>1/</t>
    </r>
  </si>
  <si>
    <t>Contractor's Total Allocable Share of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</si>
</sst>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2"/>
      <name val="Arial"/>
    </font>
    <font>
      <sz val="12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sz val="14"/>
      <name val="Segoe UI"/>
      <family val="2"/>
    </font>
    <font>
      <b/>
      <sz val="14"/>
      <name val="Segoe UI"/>
      <family val="2"/>
    </font>
    <font>
      <vertAlign val="superscript"/>
      <sz val="12"/>
      <color indexed="8"/>
      <name val="Segoe UI"/>
      <family val="2"/>
    </font>
    <font>
      <sz val="14"/>
      <color indexed="8"/>
      <name val="Segoe UI"/>
      <family val="2"/>
    </font>
    <font>
      <sz val="12"/>
      <color indexed="8"/>
      <name val="Segoe U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44" fontId="0" fillId="0" borderId="0" xfId="2" applyFont="1" applyFill="1" applyAlignment="1">
      <alignment wrapText="1"/>
    </xf>
    <xf numFmtId="44" fontId="0" fillId="0" borderId="0" xfId="2" applyFont="1" applyAlignment="1">
      <alignment wrapText="1"/>
    </xf>
    <xf numFmtId="0" fontId="2" fillId="0" borderId="0" xfId="0" applyFont="1" applyAlignment="1">
      <alignment wrapText="1"/>
    </xf>
    <xf numFmtId="44" fontId="1" fillId="0" borderId="0" xfId="2" applyFont="1" applyBorder="1" applyAlignment="1">
      <alignment wrapText="1"/>
    </xf>
    <xf numFmtId="44" fontId="2" fillId="0" borderId="0" xfId="0" applyNumberFormat="1" applyFont="1" applyAlignment="1">
      <alignment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wrapText="1"/>
    </xf>
    <xf numFmtId="44" fontId="4" fillId="0" borderId="0" xfId="2" applyFont="1" applyAlignment="1">
      <alignment wrapText="1"/>
    </xf>
    <xf numFmtId="44" fontId="4" fillId="0" borderId="0" xfId="2" applyFont="1" applyFill="1" applyAlignment="1">
      <alignment wrapText="1"/>
    </xf>
    <xf numFmtId="14" fontId="4" fillId="0" borderId="0" xfId="0" quotePrefix="1" applyNumberFormat="1" applyFont="1" applyAlignment="1">
      <alignment wrapText="1"/>
    </xf>
    <xf numFmtId="0" fontId="4" fillId="0" borderId="0" xfId="0" applyFont="1" applyAlignment="1">
      <alignment horizontal="left" wrapText="1"/>
    </xf>
    <xf numFmtId="44" fontId="4" fillId="0" borderId="0" xfId="2" applyFont="1" applyAlignment="1">
      <alignment horizontal="left" wrapText="1"/>
    </xf>
    <xf numFmtId="44" fontId="4" fillId="0" borderId="0" xfId="2" applyFont="1" applyFill="1" applyAlignment="1">
      <alignment horizontal="left" wrapText="1"/>
    </xf>
    <xf numFmtId="0" fontId="5" fillId="0" borderId="0" xfId="0" applyFont="1" applyAlignment="1">
      <alignment wrapText="1"/>
    </xf>
    <xf numFmtId="44" fontId="5" fillId="0" borderId="0" xfId="2" applyFont="1" applyFill="1" applyAlignment="1">
      <alignment wrapText="1"/>
    </xf>
    <xf numFmtId="44" fontId="4" fillId="0" borderId="2" xfId="2" applyFont="1" applyBorder="1" applyAlignment="1">
      <alignment wrapText="1"/>
    </xf>
    <xf numFmtId="39" fontId="7" fillId="0" borderId="0" xfId="0" applyNumberFormat="1" applyFont="1" applyAlignment="1">
      <alignment wrapText="1"/>
    </xf>
    <xf numFmtId="43" fontId="4" fillId="0" borderId="0" xfId="1" applyFont="1" applyAlignment="1">
      <alignment wrapText="1"/>
    </xf>
    <xf numFmtId="44" fontId="4" fillId="0" borderId="1" xfId="2" applyFont="1" applyBorder="1" applyAlignment="1">
      <alignment wrapText="1"/>
    </xf>
    <xf numFmtId="0" fontId="8" fillId="0" borderId="0" xfId="0" quotePrefix="1" applyFont="1" applyAlignment="1">
      <alignment wrapText="1"/>
    </xf>
    <xf numFmtId="44" fontId="4" fillId="0" borderId="0" xfId="2" applyFont="1" applyBorder="1" applyAlignment="1">
      <alignment wrapText="1"/>
    </xf>
    <xf numFmtId="0" fontId="5" fillId="0" borderId="0" xfId="0" applyFont="1" applyAlignment="1">
      <alignment horizontal="left" wrapText="1"/>
    </xf>
    <xf numFmtId="0" fontId="5" fillId="0" borderId="3" xfId="0" applyFont="1" applyBorder="1" applyAlignment="1">
      <alignment horizontal="left" wrapText="1"/>
    </xf>
    <xf numFmtId="44" fontId="5" fillId="0" borderId="0" xfId="2" applyFont="1" applyBorder="1" applyAlignment="1">
      <alignment horizontal="left" wrapText="1"/>
    </xf>
    <xf numFmtId="44" fontId="5" fillId="0" borderId="0" xfId="2" applyFont="1" applyFill="1" applyBorder="1" applyAlignment="1">
      <alignment horizontal="left" wrapText="1"/>
    </xf>
  </cellXfs>
  <cellStyles count="3">
    <cellStyle name="Comma" xfId="1" builtinId="3"/>
    <cellStyle name="Currency" xfId="2" builtinId="4"/>
    <cellStyle name="Normal" xfId="0" builtinId="0"/>
  </cellStyles>
  <dxfs count="6">
    <dxf>
      <font>
        <strike val="0"/>
        <outline val="0"/>
        <shadow val="0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Segoe UI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Segoe UI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Segoe UI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name val="Segoe UI"/>
        <family val="2"/>
        <scheme val="none"/>
      </font>
    </dxf>
    <dxf>
      <font>
        <strike val="0"/>
        <outline val="0"/>
        <shadow val="0"/>
        <name val="Segoe UI"/>
        <family val="2"/>
        <scheme val="none"/>
      </font>
      <alignment horizontal="lef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imspp-my.sharepoint.com/personal/thawkins_usbr_gov/Documents/Desktop/M&amp;I%202021%20Sch%20B-1C%20F.Z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Macro_Input"/>
      <sheetName val="Output"/>
      <sheetName val="M&amp;I Out"/>
    </sheetNames>
    <sheetDataSet>
      <sheetData sheetId="0">
        <row r="1">
          <cell r="A1" t="str">
            <v>M&amp;I 2021 Sch B-1C F.Z25.XLSM</v>
          </cell>
        </row>
        <row r="2">
          <cell r="A2" t="str">
            <v>08/09/2022</v>
          </cell>
        </row>
        <row r="3">
          <cell r="A3" t="str">
            <v>CENTRAL VALLEY PROJECT</v>
          </cell>
        </row>
        <row r="4">
          <cell r="A4" t="str">
            <v>SCHEDULE OF FY 2021 M&amp;I ALLOCATED EXTRAORDINARY O&amp;M EXPENSES  BY COMPONENT AND BY CONTRACTOR</v>
          </cell>
        </row>
        <row r="5">
          <cell r="A5" t="str">
            <v>BY COMPONENT AND CONTRACTOR</v>
          </cell>
        </row>
      </sheetData>
      <sheetData sheetId="1">
        <row r="14">
          <cell r="I14">
            <v>365826.4570369912</v>
          </cell>
        </row>
      </sheetData>
      <sheetData sheetId="2"/>
      <sheetData sheetId="3">
        <row r="15">
          <cell r="O15">
            <v>19.51678156640407</v>
          </cell>
        </row>
        <row r="16">
          <cell r="O16">
            <v>0</v>
          </cell>
        </row>
        <row r="17">
          <cell r="O17">
            <v>13.66174709648285</v>
          </cell>
        </row>
        <row r="18">
          <cell r="O18">
            <v>0</v>
          </cell>
        </row>
        <row r="23">
          <cell r="O23">
            <v>3409.5817396507914</v>
          </cell>
        </row>
        <row r="27">
          <cell r="O27">
            <v>135922.67354106452</v>
          </cell>
          <cell r="BA27">
            <v>3495.8130999999998</v>
          </cell>
        </row>
        <row r="31">
          <cell r="O31">
            <v>5667.6733668837423</v>
          </cell>
          <cell r="BA31">
            <v>904.11530000000005</v>
          </cell>
        </row>
        <row r="35">
          <cell r="O35">
            <v>0</v>
          </cell>
        </row>
        <row r="36">
          <cell r="O36">
            <v>0</v>
          </cell>
        </row>
        <row r="41">
          <cell r="O41">
            <v>618.68197565500907</v>
          </cell>
        </row>
        <row r="42">
          <cell r="O42">
            <v>6255.1284920325043</v>
          </cell>
        </row>
        <row r="43">
          <cell r="O43">
            <v>0</v>
          </cell>
        </row>
        <row r="44">
          <cell r="O44">
            <v>573.79337805227965</v>
          </cell>
        </row>
        <row r="45">
          <cell r="O45">
            <v>46.840275759369774</v>
          </cell>
        </row>
        <row r="46">
          <cell r="O46">
            <v>5.8550344699212218</v>
          </cell>
        </row>
        <row r="51">
          <cell r="BC51">
            <v>4098.524128944855</v>
          </cell>
        </row>
        <row r="52">
          <cell r="BC52">
            <v>26172.00408054786</v>
          </cell>
        </row>
        <row r="53">
          <cell r="BC53">
            <v>0</v>
          </cell>
        </row>
        <row r="54">
          <cell r="BC54">
            <v>0</v>
          </cell>
        </row>
        <row r="55">
          <cell r="BC55">
            <v>2671.8473964407176</v>
          </cell>
        </row>
        <row r="56">
          <cell r="BC56">
            <v>0</v>
          </cell>
        </row>
        <row r="61">
          <cell r="O61">
            <v>0</v>
          </cell>
        </row>
        <row r="62">
          <cell r="O62">
            <v>7570.55956960814</v>
          </cell>
        </row>
        <row r="63">
          <cell r="O63">
            <v>10250.213678675418</v>
          </cell>
        </row>
        <row r="68">
          <cell r="O68">
            <v>68.308735482414249</v>
          </cell>
        </row>
        <row r="69">
          <cell r="O69">
            <v>23.420137879684887</v>
          </cell>
        </row>
        <row r="74">
          <cell r="O74">
            <v>1073.422986152224</v>
          </cell>
        </row>
        <row r="75">
          <cell r="O75">
            <v>32694.512480040103</v>
          </cell>
        </row>
        <row r="76">
          <cell r="O76">
            <v>1979.0016508333727</v>
          </cell>
        </row>
        <row r="77">
          <cell r="O77">
            <v>942.66054965731666</v>
          </cell>
        </row>
        <row r="78">
          <cell r="O78">
            <v>546.469883859314</v>
          </cell>
        </row>
        <row r="79">
          <cell r="O79">
            <v>889.9652394280256</v>
          </cell>
        </row>
        <row r="80">
          <cell r="O80">
            <v>202.97452829060234</v>
          </cell>
        </row>
        <row r="81">
          <cell r="O81">
            <v>2880.6769592012406</v>
          </cell>
        </row>
        <row r="86">
          <cell r="O86">
            <v>79304.490216926308</v>
          </cell>
        </row>
        <row r="91">
          <cell r="O91">
            <v>2921.6622004906894</v>
          </cell>
        </row>
        <row r="92">
          <cell r="O92">
            <v>4045.8288187155645</v>
          </cell>
        </row>
        <row r="93">
          <cell r="O93">
            <v>292.75172349606106</v>
          </cell>
        </row>
        <row r="94">
          <cell r="O94">
            <v>37.081884976167736</v>
          </cell>
        </row>
        <row r="99">
          <cell r="BA99">
            <v>3025.4763887072686</v>
          </cell>
        </row>
        <row r="100">
          <cell r="BA100">
            <v>159412.21836330162</v>
          </cell>
        </row>
        <row r="105">
          <cell r="O105">
            <v>4377.6141053444335</v>
          </cell>
        </row>
        <row r="106">
          <cell r="O106">
            <v>9124.0953822939027</v>
          </cell>
          <cell r="BA106">
            <v>2658.4094</v>
          </cell>
        </row>
        <row r="107">
          <cell r="O107">
            <v>1791.6405477958938</v>
          </cell>
        </row>
        <row r="108">
          <cell r="O108">
            <v>3.9033563132808142</v>
          </cell>
        </row>
        <row r="109">
          <cell r="O109">
            <v>6717.6762151562816</v>
          </cell>
          <cell r="BA109">
            <v>14146.018899999999</v>
          </cell>
        </row>
        <row r="114">
          <cell r="O114">
            <v>0</v>
          </cell>
        </row>
        <row r="115">
          <cell r="O115">
            <v>571.84169989563929</v>
          </cell>
        </row>
        <row r="116">
          <cell r="O116">
            <v>444.9826197140128</v>
          </cell>
          <cell r="BA116">
            <v>5001.1192000000001</v>
          </cell>
        </row>
        <row r="121">
          <cell r="O121">
            <v>874.35181417490242</v>
          </cell>
        </row>
        <row r="122">
          <cell r="O122">
            <v>667.4739295710192</v>
          </cell>
        </row>
        <row r="123">
          <cell r="O123">
            <v>122.95572386834566</v>
          </cell>
        </row>
        <row r="128">
          <cell r="O128">
            <v>7773.5340978987415</v>
          </cell>
        </row>
        <row r="129">
          <cell r="O129">
            <v>85.873838892177915</v>
          </cell>
        </row>
        <row r="130">
          <cell r="O130">
            <v>427.41751630424915</v>
          </cell>
        </row>
        <row r="135">
          <cell r="O135">
            <v>249.81480404997211</v>
          </cell>
          <cell r="BA135">
            <v>1902.487695</v>
          </cell>
        </row>
        <row r="136">
          <cell r="O136">
            <v>95.632229675379946</v>
          </cell>
          <cell r="BA136">
            <v>252.8391</v>
          </cell>
        </row>
        <row r="141">
          <cell r="O141">
            <v>37.081884976167736</v>
          </cell>
        </row>
        <row r="142">
          <cell r="O142">
            <v>1260.7840891897031</v>
          </cell>
          <cell r="BA142">
            <v>9.6742000000000008</v>
          </cell>
        </row>
        <row r="143">
          <cell r="O143">
            <v>0</v>
          </cell>
        </row>
        <row r="150">
          <cell r="O150">
            <v>0</v>
          </cell>
        </row>
        <row r="151">
          <cell r="O151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8180FC-DDA9-40B2-A78F-5802ECD54141}" name="Table1" displayName="Table1" ref="A6:D102" totalsRowShown="0" headerRowDxfId="5" dataDxfId="4">
  <autoFilter ref="A6:D102" xr:uid="{628180FC-DDA9-40B2-A78F-5802ECD54141}"/>
  <tableColumns count="4">
    <tableColumn id="1" xr3:uid="{0E3EE351-F9FD-43BD-AE6A-672969044594}" name="Facility/Contractor" dataDxfId="3"/>
    <tableColumn id="2" xr3:uid="{0EBC7896-9454-42CB-B08D-98EDDEDA8047}" name="Storage 1/" dataDxfId="2" dataCellStyle="Currency"/>
    <tableColumn id="3" xr3:uid="{4492B7D5-B403-421B-8F18-55F4A7007E98}" name="Direct Pumping" dataDxfId="1" dataCellStyle="Currency"/>
    <tableColumn id="4" xr3:uid="{5C5A431C-4E31-49F4-8C2D-648046C679BB}" name="Contractor's Total Allocable Share of Costs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85643-2D00-42E8-83AC-894020AC8630}">
  <sheetPr codeName="Sheet4"/>
  <dimension ref="A1:E103"/>
  <sheetViews>
    <sheetView tabSelected="1" view="pageBreakPreview" zoomScale="70" zoomScaleNormal="70" zoomScaleSheetLayoutView="70" workbookViewId="0">
      <selection activeCell="C93" sqref="C93"/>
    </sheetView>
  </sheetViews>
  <sheetFormatPr defaultColWidth="8.6640625" defaultRowHeight="15" x14ac:dyDescent="0.2"/>
  <cols>
    <col min="1" max="1" width="34.44140625" style="1" customWidth="1"/>
    <col min="2" max="2" width="19" style="3" customWidth="1"/>
    <col min="3" max="3" width="19.88671875" style="3" customWidth="1"/>
    <col min="4" max="4" width="25.109375" style="2" customWidth="1"/>
    <col min="5" max="5" width="12.5546875" style="1" bestFit="1" customWidth="1"/>
    <col min="6" max="16384" width="8.6640625" style="1"/>
  </cols>
  <sheetData>
    <row r="1" spans="1:4" ht="20.25" x14ac:dyDescent="0.35">
      <c r="A1" s="8" t="str">
        <f>+[1]Information!A1</f>
        <v>M&amp;I 2021 Sch B-1C F.Z25.XLSM</v>
      </c>
      <c r="B1" s="9"/>
      <c r="C1" s="9"/>
      <c r="D1" s="10"/>
    </row>
    <row r="2" spans="1:4" ht="20.25" x14ac:dyDescent="0.35">
      <c r="A2" s="11" t="str">
        <f>+[1]Information!A2</f>
        <v>08/09/2022</v>
      </c>
      <c r="B2" s="9"/>
      <c r="C2" s="9"/>
      <c r="D2" s="10"/>
    </row>
    <row r="3" spans="1:4" s="7" customFormat="1" ht="20.25" x14ac:dyDescent="0.35">
      <c r="A3" s="12" t="str">
        <f>[1]Information!A3</f>
        <v>CENTRAL VALLEY PROJECT</v>
      </c>
      <c r="B3" s="13"/>
      <c r="C3" s="13"/>
      <c r="D3" s="14"/>
    </row>
    <row r="4" spans="1:4" s="7" customFormat="1" ht="81" x14ac:dyDescent="0.35">
      <c r="A4" s="12" t="str">
        <f>[1]Information!A4</f>
        <v>SCHEDULE OF FY 2021 M&amp;I ALLOCATED EXTRAORDINARY O&amp;M EXPENSES  BY COMPONENT AND BY CONTRACTOR</v>
      </c>
      <c r="B4" s="13"/>
      <c r="C4" s="13"/>
      <c r="D4" s="14"/>
    </row>
    <row r="5" spans="1:4" s="7" customFormat="1" ht="40.5" x14ac:dyDescent="0.35">
      <c r="A5" s="12" t="str">
        <f>[1]Information!A5</f>
        <v>BY COMPONENT AND CONTRACTOR</v>
      </c>
      <c r="B5" s="13"/>
      <c r="C5" s="13"/>
      <c r="D5" s="14"/>
    </row>
    <row r="6" spans="1:4" ht="40.5" x14ac:dyDescent="0.35">
      <c r="A6" s="23" t="s">
        <v>96</v>
      </c>
      <c r="B6" s="24" t="s">
        <v>97</v>
      </c>
      <c r="C6" s="25" t="s">
        <v>95</v>
      </c>
      <c r="D6" s="26" t="s">
        <v>98</v>
      </c>
    </row>
    <row r="7" spans="1:4" ht="20.25" x14ac:dyDescent="0.35">
      <c r="A7" s="15" t="s">
        <v>94</v>
      </c>
      <c r="B7" s="9"/>
      <c r="C7" s="9"/>
      <c r="D7" s="16"/>
    </row>
    <row r="8" spans="1:4" ht="20.25" x14ac:dyDescent="0.35">
      <c r="A8" s="8" t="s">
        <v>93</v>
      </c>
      <c r="B8" s="9">
        <f>+'[1]M&amp;I Out'!O15</f>
        <v>19.51678156640407</v>
      </c>
      <c r="C8" s="9">
        <f>+'[1]M&amp;I Out'!BA15</f>
        <v>0</v>
      </c>
      <c r="D8" s="10">
        <f>SUM(B8:C8)</f>
        <v>19.51678156640407</v>
      </c>
    </row>
    <row r="9" spans="1:4" ht="20.25" x14ac:dyDescent="0.35">
      <c r="A9" s="8" t="s">
        <v>92</v>
      </c>
      <c r="B9" s="9">
        <f>+'[1]M&amp;I Out'!O16</f>
        <v>0</v>
      </c>
      <c r="C9" s="9">
        <f>+'[1]M&amp;I Out'!BA16</f>
        <v>0</v>
      </c>
      <c r="D9" s="10">
        <f>SUM(B9:C9)</f>
        <v>0</v>
      </c>
    </row>
    <row r="10" spans="1:4" ht="20.25" x14ac:dyDescent="0.35">
      <c r="A10" s="8" t="s">
        <v>91</v>
      </c>
      <c r="B10" s="9">
        <f>+'[1]M&amp;I Out'!O17</f>
        <v>13.66174709648285</v>
      </c>
      <c r="C10" s="9">
        <f>+'[1]M&amp;I Out'!BA17</f>
        <v>0</v>
      </c>
      <c r="D10" s="10">
        <f>SUM(B10:C10)</f>
        <v>13.66174709648285</v>
      </c>
    </row>
    <row r="11" spans="1:4" ht="20.25" x14ac:dyDescent="0.35">
      <c r="A11" s="8" t="s">
        <v>90</v>
      </c>
      <c r="B11" s="9">
        <f>+'[1]M&amp;I Out'!O18</f>
        <v>0</v>
      </c>
      <c r="C11" s="9">
        <f>+'[1]M&amp;I Out'!BA18</f>
        <v>0</v>
      </c>
      <c r="D11" s="10">
        <f>SUM(B11:C11)</f>
        <v>0</v>
      </c>
    </row>
    <row r="12" spans="1:4" ht="20.25" x14ac:dyDescent="0.35">
      <c r="A12" s="8" t="s">
        <v>89</v>
      </c>
      <c r="B12" s="17">
        <f>SUM(B8:B11)</f>
        <v>33.178528662886919</v>
      </c>
      <c r="C12" s="17">
        <f>SUM(C8:C11)</f>
        <v>0</v>
      </c>
      <c r="D12" s="17">
        <f>SUM(D8:D11)</f>
        <v>33.178528662886919</v>
      </c>
    </row>
    <row r="13" spans="1:4" ht="20.25" x14ac:dyDescent="0.35">
      <c r="A13" s="15" t="s">
        <v>88</v>
      </c>
      <c r="B13" s="9"/>
      <c r="C13" s="9"/>
      <c r="D13" s="10"/>
    </row>
    <row r="14" spans="1:4" ht="20.25" x14ac:dyDescent="0.35">
      <c r="A14" s="8" t="s">
        <v>87</v>
      </c>
      <c r="B14" s="9">
        <f>+'[1]M&amp;I Out'!O23</f>
        <v>3409.5817396507914</v>
      </c>
      <c r="C14" s="9">
        <f>+'[1]M&amp;I Out'!BA23</f>
        <v>0</v>
      </c>
      <c r="D14" s="10">
        <f>SUM(B14:C14)</f>
        <v>3409.5817396507914</v>
      </c>
    </row>
    <row r="15" spans="1:4" ht="20.25" x14ac:dyDescent="0.35">
      <c r="A15" s="15" t="s">
        <v>86</v>
      </c>
      <c r="B15" s="9"/>
      <c r="C15" s="9"/>
      <c r="D15" s="10"/>
    </row>
    <row r="16" spans="1:4" ht="20.25" x14ac:dyDescent="0.35">
      <c r="A16" s="8" t="s">
        <v>85</v>
      </c>
      <c r="B16" s="9">
        <f>+'[1]M&amp;I Out'!O27</f>
        <v>135922.67354106452</v>
      </c>
      <c r="C16" s="9">
        <f>+'[1]M&amp;I Out'!BA27</f>
        <v>3495.8130999999998</v>
      </c>
      <c r="D16" s="10">
        <f>SUM(B16:C16)</f>
        <v>139418.48664106452</v>
      </c>
    </row>
    <row r="17" spans="1:4" ht="20.25" x14ac:dyDescent="0.35">
      <c r="A17" s="15" t="s">
        <v>84</v>
      </c>
      <c r="B17" s="9"/>
      <c r="C17" s="9"/>
      <c r="D17" s="10"/>
    </row>
    <row r="18" spans="1:4" ht="20.25" x14ac:dyDescent="0.35">
      <c r="A18" s="8" t="s">
        <v>83</v>
      </c>
      <c r="B18" s="9">
        <f>+'[1]M&amp;I Out'!O31</f>
        <v>5667.6733668837423</v>
      </c>
      <c r="C18" s="9">
        <f>+'[1]M&amp;I Out'!BA31</f>
        <v>904.11530000000005</v>
      </c>
      <c r="D18" s="10">
        <f>SUM(B18:C18)</f>
        <v>6571.7886668837427</v>
      </c>
    </row>
    <row r="19" spans="1:4" ht="20.25" x14ac:dyDescent="0.35">
      <c r="A19" s="15" t="s">
        <v>82</v>
      </c>
      <c r="B19" s="9"/>
      <c r="C19" s="9"/>
      <c r="D19" s="10"/>
    </row>
    <row r="20" spans="1:4" ht="20.25" x14ac:dyDescent="0.35">
      <c r="A20" s="8" t="s">
        <v>81</v>
      </c>
      <c r="B20" s="9">
        <f>+'[1]M&amp;I Out'!O35</f>
        <v>0</v>
      </c>
      <c r="C20" s="9">
        <f>+'[1]M&amp;I Out'!BA35</f>
        <v>0</v>
      </c>
      <c r="D20" s="10">
        <f>SUM(B20:C20)</f>
        <v>0</v>
      </c>
    </row>
    <row r="21" spans="1:4" ht="20.25" x14ac:dyDescent="0.35">
      <c r="A21" s="8" t="s">
        <v>80</v>
      </c>
      <c r="B21" s="9">
        <f>+'[1]M&amp;I Out'!O36</f>
        <v>0</v>
      </c>
      <c r="C21" s="9">
        <f>+'[1]M&amp;I Out'!BA36</f>
        <v>0</v>
      </c>
      <c r="D21" s="10">
        <f>SUM(B21:C21)</f>
        <v>0</v>
      </c>
    </row>
    <row r="22" spans="1:4" ht="20.25" x14ac:dyDescent="0.35">
      <c r="A22" s="8" t="s">
        <v>79</v>
      </c>
      <c r="B22" s="17">
        <f>SUM(B20:B21)</f>
        <v>0</v>
      </c>
      <c r="C22" s="17">
        <f>SUM(C20:C21)</f>
        <v>0</v>
      </c>
      <c r="D22" s="17">
        <f>SUM(D20:D21)</f>
        <v>0</v>
      </c>
    </row>
    <row r="23" spans="1:4" ht="20.25" x14ac:dyDescent="0.35">
      <c r="A23" s="15" t="s">
        <v>78</v>
      </c>
      <c r="B23" s="9"/>
      <c r="C23" s="9"/>
      <c r="D23" s="10"/>
    </row>
    <row r="24" spans="1:4" ht="20.25" x14ac:dyDescent="0.35">
      <c r="A24" s="8" t="s">
        <v>77</v>
      </c>
      <c r="B24" s="9">
        <f>+'[1]M&amp;I Out'!O41</f>
        <v>618.68197565500907</v>
      </c>
      <c r="C24" s="9">
        <f>+'[1]M&amp;I Out'!BA41</f>
        <v>0</v>
      </c>
      <c r="D24" s="10">
        <f t="shared" ref="D24:D29" si="0">SUM(B24:C24)</f>
        <v>618.68197565500907</v>
      </c>
    </row>
    <row r="25" spans="1:4" ht="20.25" x14ac:dyDescent="0.35">
      <c r="A25" s="8" t="s">
        <v>76</v>
      </c>
      <c r="B25" s="9">
        <f>+'[1]M&amp;I Out'!O42</f>
        <v>6255.1284920325043</v>
      </c>
      <c r="C25" s="9">
        <f>+'[1]M&amp;I Out'!BA42</f>
        <v>0</v>
      </c>
      <c r="D25" s="10">
        <f t="shared" si="0"/>
        <v>6255.1284920325043</v>
      </c>
    </row>
    <row r="26" spans="1:4" ht="20.25" x14ac:dyDescent="0.35">
      <c r="A26" s="8" t="s">
        <v>75</v>
      </c>
      <c r="B26" s="9">
        <f>+'[1]M&amp;I Out'!O43</f>
        <v>0</v>
      </c>
      <c r="C26" s="9">
        <f>+'[1]M&amp;I Out'!BA43</f>
        <v>0</v>
      </c>
      <c r="D26" s="10">
        <f t="shared" si="0"/>
        <v>0</v>
      </c>
    </row>
    <row r="27" spans="1:4" ht="20.25" x14ac:dyDescent="0.35">
      <c r="A27" s="8" t="s">
        <v>74</v>
      </c>
      <c r="B27" s="9">
        <f>+'[1]M&amp;I Out'!O44</f>
        <v>573.79337805227965</v>
      </c>
      <c r="C27" s="9">
        <f>+'[1]M&amp;I Out'!BA44</f>
        <v>0</v>
      </c>
      <c r="D27" s="10">
        <f t="shared" si="0"/>
        <v>573.79337805227965</v>
      </c>
    </row>
    <row r="28" spans="1:4" ht="20.25" x14ac:dyDescent="0.35">
      <c r="A28" s="8" t="s">
        <v>73</v>
      </c>
      <c r="B28" s="9">
        <f>+'[1]M&amp;I Out'!O45</f>
        <v>46.840275759369774</v>
      </c>
      <c r="C28" s="9">
        <f>+'[1]M&amp;I Out'!BA45</f>
        <v>0</v>
      </c>
      <c r="D28" s="10">
        <f t="shared" si="0"/>
        <v>46.840275759369774</v>
      </c>
    </row>
    <row r="29" spans="1:4" ht="20.25" x14ac:dyDescent="0.35">
      <c r="A29" s="8" t="s">
        <v>72</v>
      </c>
      <c r="B29" s="9">
        <f>+'[1]M&amp;I Out'!O46</f>
        <v>5.8550344699212218</v>
      </c>
      <c r="C29" s="9">
        <f>+'[1]M&amp;I Out'!BA46</f>
        <v>0</v>
      </c>
      <c r="D29" s="10">
        <f t="shared" si="0"/>
        <v>5.8550344699212218</v>
      </c>
    </row>
    <row r="30" spans="1:4" ht="20.25" x14ac:dyDescent="0.35">
      <c r="A30" s="8" t="s">
        <v>71</v>
      </c>
      <c r="B30" s="17">
        <f>SUM(B24:B29)</f>
        <v>7500.2991559690845</v>
      </c>
      <c r="C30" s="17">
        <f>SUM(C24:C29)</f>
        <v>0</v>
      </c>
      <c r="D30" s="17">
        <f>SUM(D24:D29)</f>
        <v>7500.2991559690845</v>
      </c>
    </row>
    <row r="31" spans="1:4" ht="20.25" x14ac:dyDescent="0.35">
      <c r="A31" s="15" t="s">
        <v>70</v>
      </c>
      <c r="B31" s="9"/>
      <c r="C31" s="9"/>
      <c r="D31" s="10"/>
    </row>
    <row r="32" spans="1:4" ht="20.25" x14ac:dyDescent="0.35">
      <c r="A32" s="8" t="s">
        <v>69</v>
      </c>
      <c r="B32" s="9">
        <f>'[1]M&amp;I Out'!BC51</f>
        <v>4098.524128944855</v>
      </c>
      <c r="C32" s="9"/>
      <c r="D32" s="10">
        <f t="shared" ref="D32:D37" si="1">SUM(B32:C32)</f>
        <v>4098.524128944855</v>
      </c>
    </row>
    <row r="33" spans="1:4" ht="20.25" x14ac:dyDescent="0.35">
      <c r="A33" s="8" t="s">
        <v>68</v>
      </c>
      <c r="B33" s="9">
        <f>'[1]M&amp;I Out'!BC52</f>
        <v>26172.00408054786</v>
      </c>
      <c r="C33" s="9">
        <f>+'[1]M&amp;I Out'!BA52</f>
        <v>0</v>
      </c>
      <c r="D33" s="10">
        <f t="shared" si="1"/>
        <v>26172.00408054786</v>
      </c>
    </row>
    <row r="34" spans="1:4" ht="20.25" x14ac:dyDescent="0.35">
      <c r="A34" s="8" t="s">
        <v>67</v>
      </c>
      <c r="B34" s="9">
        <f>'[1]M&amp;I Out'!BC53</f>
        <v>0</v>
      </c>
      <c r="C34" s="9">
        <f>+'[1]M&amp;I Out'!BA53</f>
        <v>0</v>
      </c>
      <c r="D34" s="10">
        <f t="shared" si="1"/>
        <v>0</v>
      </c>
    </row>
    <row r="35" spans="1:4" ht="20.25" x14ac:dyDescent="0.35">
      <c r="A35" s="8" t="s">
        <v>66</v>
      </c>
      <c r="B35" s="9">
        <f>'[1]M&amp;I Out'!BC54</f>
        <v>0</v>
      </c>
      <c r="C35" s="9">
        <f>+'[1]M&amp;I Out'!BA54</f>
        <v>0</v>
      </c>
      <c r="D35" s="10">
        <f t="shared" si="1"/>
        <v>0</v>
      </c>
    </row>
    <row r="36" spans="1:4" ht="20.25" x14ac:dyDescent="0.35">
      <c r="A36" s="8" t="s">
        <v>65</v>
      </c>
      <c r="B36" s="9">
        <f>'[1]M&amp;I Out'!BC55</f>
        <v>2671.8473964407176</v>
      </c>
      <c r="C36" s="9">
        <f>+'[1]M&amp;I Out'!BA55</f>
        <v>0</v>
      </c>
      <c r="D36" s="10">
        <f t="shared" si="1"/>
        <v>2671.8473964407176</v>
      </c>
    </row>
    <row r="37" spans="1:4" ht="20.25" x14ac:dyDescent="0.35">
      <c r="A37" s="8" t="s">
        <v>64</v>
      </c>
      <c r="B37" s="9">
        <f>'[1]M&amp;I Out'!BC56</f>
        <v>0</v>
      </c>
      <c r="C37" s="9">
        <f>+'[1]M&amp;I Out'!BA56</f>
        <v>0</v>
      </c>
      <c r="D37" s="10">
        <f t="shared" si="1"/>
        <v>0</v>
      </c>
    </row>
    <row r="38" spans="1:4" ht="20.25" x14ac:dyDescent="0.35">
      <c r="A38" s="8" t="s">
        <v>63</v>
      </c>
      <c r="B38" s="17">
        <f>SUM(B32:B37)</f>
        <v>32942.375605933434</v>
      </c>
      <c r="C38" s="17">
        <f>SUM(C33:C37)</f>
        <v>0</v>
      </c>
      <c r="D38" s="17">
        <f>SUM(D32:D37)</f>
        <v>32942.375605933434</v>
      </c>
    </row>
    <row r="39" spans="1:4" ht="20.25" x14ac:dyDescent="0.35">
      <c r="A39" s="15" t="s">
        <v>62</v>
      </c>
      <c r="B39" s="9"/>
      <c r="C39" s="9"/>
      <c r="D39" s="10"/>
    </row>
    <row r="40" spans="1:4" ht="20.25" x14ac:dyDescent="0.35">
      <c r="A40" s="8" t="s">
        <v>61</v>
      </c>
      <c r="B40" s="9">
        <f>+'[1]M&amp;I Out'!O61</f>
        <v>0</v>
      </c>
      <c r="C40" s="9">
        <f>+'[1]M&amp;I Out'!BA61</f>
        <v>0</v>
      </c>
      <c r="D40" s="10">
        <f>SUM(B40:C40)</f>
        <v>0</v>
      </c>
    </row>
    <row r="41" spans="1:4" ht="20.25" x14ac:dyDescent="0.35">
      <c r="A41" s="8" t="s">
        <v>60</v>
      </c>
      <c r="B41" s="9">
        <f>+'[1]M&amp;I Out'!O62</f>
        <v>7570.55956960814</v>
      </c>
      <c r="C41" s="9">
        <f>+'[1]M&amp;I Out'!BA62</f>
        <v>0</v>
      </c>
      <c r="D41" s="10">
        <f>SUM(B41:C41)</f>
        <v>7570.55956960814</v>
      </c>
    </row>
    <row r="42" spans="1:4" ht="20.25" x14ac:dyDescent="0.35">
      <c r="A42" s="8" t="s">
        <v>59</v>
      </c>
      <c r="B42" s="9">
        <f>+'[1]M&amp;I Out'!O63</f>
        <v>10250.213678675418</v>
      </c>
      <c r="C42" s="9">
        <f>+'[1]M&amp;I Out'!BA63</f>
        <v>0</v>
      </c>
      <c r="D42" s="10">
        <f>SUM(B42:C42)</f>
        <v>10250.213678675418</v>
      </c>
    </row>
    <row r="43" spans="1:4" ht="20.25" x14ac:dyDescent="0.35">
      <c r="A43" s="8" t="s">
        <v>58</v>
      </c>
      <c r="B43" s="17">
        <f>SUM(B40:B42)</f>
        <v>17820.773248283556</v>
      </c>
      <c r="C43" s="17">
        <f>SUM(C40:C42)</f>
        <v>0</v>
      </c>
      <c r="D43" s="17">
        <f>SUM(D40:D42)</f>
        <v>17820.773248283556</v>
      </c>
    </row>
    <row r="44" spans="1:4" ht="20.25" x14ac:dyDescent="0.35">
      <c r="A44" s="15" t="s">
        <v>57</v>
      </c>
      <c r="B44" s="9"/>
      <c r="C44" s="9"/>
      <c r="D44" s="10"/>
    </row>
    <row r="45" spans="1:4" ht="20.25" x14ac:dyDescent="0.35">
      <c r="A45" s="8" t="s">
        <v>56</v>
      </c>
      <c r="B45" s="9">
        <f>+'[1]M&amp;I Out'!O68</f>
        <v>68.308735482414249</v>
      </c>
      <c r="C45" s="9">
        <f>+'[1]M&amp;I Out'!BA68</f>
        <v>0</v>
      </c>
      <c r="D45" s="10">
        <f>SUM(B45:C45)</f>
        <v>68.308735482414249</v>
      </c>
    </row>
    <row r="46" spans="1:4" ht="20.25" x14ac:dyDescent="0.35">
      <c r="A46" s="8" t="s">
        <v>55</v>
      </c>
      <c r="B46" s="9">
        <f>+'[1]M&amp;I Out'!O69</f>
        <v>23.420137879684887</v>
      </c>
      <c r="C46" s="9">
        <f>+'[1]M&amp;I Out'!BA69</f>
        <v>0</v>
      </c>
      <c r="D46" s="10">
        <f>SUM(B46:C46)</f>
        <v>23.420137879684887</v>
      </c>
    </row>
    <row r="47" spans="1:4" ht="20.25" x14ac:dyDescent="0.35">
      <c r="A47" s="8" t="s">
        <v>54</v>
      </c>
      <c r="B47" s="17">
        <f>SUM(B45:B46)</f>
        <v>91.728873362099137</v>
      </c>
      <c r="C47" s="17">
        <f>SUM(C45:C46)</f>
        <v>0</v>
      </c>
      <c r="D47" s="17">
        <f>SUM(D45:D46)</f>
        <v>91.728873362099137</v>
      </c>
    </row>
    <row r="48" spans="1:4" ht="20.25" x14ac:dyDescent="0.35">
      <c r="A48" s="15" t="s">
        <v>53</v>
      </c>
      <c r="B48" s="9"/>
      <c r="C48" s="9"/>
      <c r="D48" s="10"/>
    </row>
    <row r="49" spans="1:4" ht="20.25" x14ac:dyDescent="0.35">
      <c r="A49" s="8" t="s">
        <v>52</v>
      </c>
      <c r="B49" s="9">
        <f>'[1]M&amp;I Out'!O74</f>
        <v>1073.422986152224</v>
      </c>
      <c r="C49" s="9">
        <f>+'[1]M&amp;I Out'!BA74</f>
        <v>0</v>
      </c>
      <c r="D49" s="10">
        <f t="shared" ref="D49:D56" si="2">SUM(B49:C49)</f>
        <v>1073.422986152224</v>
      </c>
    </row>
    <row r="50" spans="1:4" ht="20.25" x14ac:dyDescent="0.35">
      <c r="A50" s="8" t="s">
        <v>51</v>
      </c>
      <c r="B50" s="9">
        <f>'[1]M&amp;I Out'!O75</f>
        <v>32694.512480040103</v>
      </c>
      <c r="C50" s="9">
        <f>+'[1]M&amp;I Out'!BA75</f>
        <v>0</v>
      </c>
      <c r="D50" s="10">
        <f t="shared" si="2"/>
        <v>32694.512480040103</v>
      </c>
    </row>
    <row r="51" spans="1:4" ht="20.25" x14ac:dyDescent="0.35">
      <c r="A51" s="8" t="s">
        <v>50</v>
      </c>
      <c r="B51" s="9">
        <f>'[1]M&amp;I Out'!O76</f>
        <v>1979.0016508333727</v>
      </c>
      <c r="C51" s="9">
        <f>+'[1]M&amp;I Out'!BA76</f>
        <v>0</v>
      </c>
      <c r="D51" s="10">
        <f t="shared" si="2"/>
        <v>1979.0016508333727</v>
      </c>
    </row>
    <row r="52" spans="1:4" ht="20.25" x14ac:dyDescent="0.35">
      <c r="A52" s="8" t="s">
        <v>49</v>
      </c>
      <c r="B52" s="9">
        <f>'[1]M&amp;I Out'!O77</f>
        <v>942.66054965731666</v>
      </c>
      <c r="C52" s="9">
        <f>+'[1]M&amp;I Out'!BA77</f>
        <v>0</v>
      </c>
      <c r="D52" s="10">
        <f t="shared" si="2"/>
        <v>942.66054965731666</v>
      </c>
    </row>
    <row r="53" spans="1:4" ht="20.25" x14ac:dyDescent="0.35">
      <c r="A53" s="8" t="s">
        <v>48</v>
      </c>
      <c r="B53" s="9">
        <f>'[1]M&amp;I Out'!O78</f>
        <v>546.469883859314</v>
      </c>
      <c r="C53" s="9">
        <f>+'[1]M&amp;I Out'!BA78</f>
        <v>0</v>
      </c>
      <c r="D53" s="10">
        <f t="shared" si="2"/>
        <v>546.469883859314</v>
      </c>
    </row>
    <row r="54" spans="1:4" ht="20.25" x14ac:dyDescent="0.35">
      <c r="A54" s="8" t="s">
        <v>47</v>
      </c>
      <c r="B54" s="9">
        <f>'[1]M&amp;I Out'!O79</f>
        <v>889.9652394280256</v>
      </c>
      <c r="C54" s="9">
        <f>+'[1]M&amp;I Out'!BA79</f>
        <v>0</v>
      </c>
      <c r="D54" s="10">
        <f t="shared" si="2"/>
        <v>889.9652394280256</v>
      </c>
    </row>
    <row r="55" spans="1:4" ht="20.25" x14ac:dyDescent="0.35">
      <c r="A55" s="8" t="s">
        <v>46</v>
      </c>
      <c r="B55" s="9">
        <f>'[1]M&amp;I Out'!O80</f>
        <v>202.97452829060234</v>
      </c>
      <c r="C55" s="9">
        <f>+'[1]M&amp;I Out'!BA80</f>
        <v>0</v>
      </c>
      <c r="D55" s="10">
        <f t="shared" si="2"/>
        <v>202.97452829060234</v>
      </c>
    </row>
    <row r="56" spans="1:4" ht="20.25" x14ac:dyDescent="0.35">
      <c r="A56" s="8" t="s">
        <v>45</v>
      </c>
      <c r="B56" s="9">
        <f>'[1]M&amp;I Out'!O81</f>
        <v>2880.6769592012406</v>
      </c>
      <c r="C56" s="9">
        <f>+'[1]M&amp;I Out'!BA81</f>
        <v>0</v>
      </c>
      <c r="D56" s="10">
        <f t="shared" si="2"/>
        <v>2880.6769592012406</v>
      </c>
    </row>
    <row r="57" spans="1:4" ht="20.25" x14ac:dyDescent="0.35">
      <c r="A57" s="8" t="s">
        <v>44</v>
      </c>
      <c r="B57" s="17">
        <f>SUM(B49:B56)</f>
        <v>41209.684277462198</v>
      </c>
      <c r="C57" s="17">
        <f>SUM(C49:C56)</f>
        <v>0</v>
      </c>
      <c r="D57" s="17">
        <f>SUM(D49:D56)</f>
        <v>41209.684277462198</v>
      </c>
    </row>
    <row r="58" spans="1:4" ht="20.25" x14ac:dyDescent="0.35">
      <c r="A58" s="15" t="s">
        <v>43</v>
      </c>
      <c r="B58" s="9"/>
      <c r="C58" s="9"/>
      <c r="D58" s="10"/>
    </row>
    <row r="59" spans="1:4" ht="20.25" x14ac:dyDescent="0.35">
      <c r="A59" s="8" t="s">
        <v>42</v>
      </c>
      <c r="B59" s="9">
        <f>'[1]M&amp;I Out'!O86</f>
        <v>79304.490216926308</v>
      </c>
      <c r="C59" s="9">
        <f>+'[1]M&amp;I Out'!BA85</f>
        <v>0</v>
      </c>
      <c r="D59" s="10">
        <f>SUM(B59:C59)</f>
        <v>79304.490216926308</v>
      </c>
    </row>
    <row r="60" spans="1:4" ht="20.25" x14ac:dyDescent="0.35">
      <c r="A60" s="15" t="s">
        <v>41</v>
      </c>
      <c r="B60" s="9"/>
      <c r="C60" s="9"/>
      <c r="D60" s="10"/>
    </row>
    <row r="61" spans="1:4" ht="20.25" x14ac:dyDescent="0.35">
      <c r="A61" s="8" t="s">
        <v>40</v>
      </c>
      <c r="B61" s="9">
        <f>'[1]M&amp;I Out'!O91</f>
        <v>2921.6622004906894</v>
      </c>
      <c r="C61" s="9">
        <f>+'[1]M&amp;I Out'!BA89</f>
        <v>0</v>
      </c>
      <c r="D61" s="10">
        <f>SUM(B61:C61)</f>
        <v>2921.6622004906894</v>
      </c>
    </row>
    <row r="62" spans="1:4" ht="20.25" x14ac:dyDescent="0.35">
      <c r="A62" s="8" t="s">
        <v>39</v>
      </c>
      <c r="B62" s="9">
        <f>'[1]M&amp;I Out'!O92</f>
        <v>4045.8288187155645</v>
      </c>
      <c r="C62" s="9">
        <f>+'[1]M&amp;I Out'!BA90</f>
        <v>0</v>
      </c>
      <c r="D62" s="10">
        <f>SUM(B62:C62)</f>
        <v>4045.8288187155645</v>
      </c>
    </row>
    <row r="63" spans="1:4" ht="20.25" x14ac:dyDescent="0.35">
      <c r="A63" s="8" t="s">
        <v>38</v>
      </c>
      <c r="B63" s="9">
        <f>'[1]M&amp;I Out'!O93</f>
        <v>292.75172349606106</v>
      </c>
      <c r="C63" s="9">
        <f>+'[1]M&amp;I Out'!BA91</f>
        <v>0</v>
      </c>
      <c r="D63" s="10">
        <f>SUM(B63:C63)</f>
        <v>292.75172349606106</v>
      </c>
    </row>
    <row r="64" spans="1:4" ht="20.25" x14ac:dyDescent="0.35">
      <c r="A64" s="8" t="s">
        <v>37</v>
      </c>
      <c r="B64" s="9">
        <f>'[1]M&amp;I Out'!O94</f>
        <v>37.081884976167736</v>
      </c>
      <c r="C64" s="9">
        <f>+'[1]M&amp;I Out'!BA92</f>
        <v>0</v>
      </c>
      <c r="D64" s="10">
        <f>SUM(B64:C64)</f>
        <v>37.081884976167736</v>
      </c>
    </row>
    <row r="65" spans="1:4" ht="20.25" x14ac:dyDescent="0.35">
      <c r="A65" s="18" t="s">
        <v>36</v>
      </c>
      <c r="B65" s="17">
        <f>SUM(B61:B64)</f>
        <v>7297.3246276784839</v>
      </c>
      <c r="C65" s="17">
        <f>SUM(C61:C64)</f>
        <v>0</v>
      </c>
      <c r="D65" s="17">
        <f>SUM(D61:D64)</f>
        <v>7297.3246276784839</v>
      </c>
    </row>
    <row r="66" spans="1:4" ht="20.25" x14ac:dyDescent="0.35">
      <c r="A66" s="15" t="s">
        <v>35</v>
      </c>
      <c r="B66" s="9"/>
      <c r="C66" s="9"/>
      <c r="D66" s="10"/>
    </row>
    <row r="67" spans="1:4" ht="20.25" x14ac:dyDescent="0.35">
      <c r="A67" s="8" t="s">
        <v>34</v>
      </c>
      <c r="B67" s="9">
        <f>+'[1]M&amp;I Out'!O150</f>
        <v>0</v>
      </c>
      <c r="C67" s="9">
        <f>'[1]M&amp;I Out'!BA99</f>
        <v>3025.4763887072686</v>
      </c>
      <c r="D67" s="10">
        <f>SUM(B67:C67)</f>
        <v>3025.4763887072686</v>
      </c>
    </row>
    <row r="68" spans="1:4" ht="20.25" x14ac:dyDescent="0.35">
      <c r="A68" s="8" t="s">
        <v>33</v>
      </c>
      <c r="B68" s="9">
        <f>+'[1]M&amp;I Out'!O151</f>
        <v>0</v>
      </c>
      <c r="C68" s="9">
        <f>'[1]M&amp;I Out'!BA100</f>
        <v>159412.21836330162</v>
      </c>
      <c r="D68" s="10">
        <f>SUM(B68:C68)</f>
        <v>159412.21836330162</v>
      </c>
    </row>
    <row r="69" spans="1:4" ht="20.25" x14ac:dyDescent="0.35">
      <c r="A69" s="8" t="s">
        <v>32</v>
      </c>
      <c r="B69" s="17">
        <f>SUM(B67:B68)</f>
        <v>0</v>
      </c>
      <c r="C69" s="17">
        <f>SUM(C67:C68)</f>
        <v>162437.69475200889</v>
      </c>
      <c r="D69" s="17">
        <f>SUM(D67:D68)</f>
        <v>162437.69475200889</v>
      </c>
    </row>
    <row r="70" spans="1:4" ht="20.25" x14ac:dyDescent="0.35">
      <c r="A70" s="15" t="s">
        <v>31</v>
      </c>
      <c r="B70" s="9"/>
      <c r="C70" s="9"/>
      <c r="D70" s="10"/>
    </row>
    <row r="71" spans="1:4" ht="20.25" x14ac:dyDescent="0.35">
      <c r="A71" s="8" t="s">
        <v>30</v>
      </c>
      <c r="B71" s="9">
        <f>+'[1]M&amp;I Out'!O105</f>
        <v>4377.6141053444335</v>
      </c>
      <c r="C71" s="9">
        <v>0</v>
      </c>
      <c r="D71" s="10">
        <f>SUM(B71:C71)</f>
        <v>4377.6141053444335</v>
      </c>
    </row>
    <row r="72" spans="1:4" ht="20.25" x14ac:dyDescent="0.35">
      <c r="A72" s="8" t="s">
        <v>29</v>
      </c>
      <c r="B72" s="9">
        <f>+'[1]M&amp;I Out'!O106</f>
        <v>9124.0953822939027</v>
      </c>
      <c r="C72" s="9">
        <f>+'[1]M&amp;I Out'!BA106</f>
        <v>2658.4094</v>
      </c>
      <c r="D72" s="10">
        <f>SUM(B72:C72)</f>
        <v>11782.504782293903</v>
      </c>
    </row>
    <row r="73" spans="1:4" ht="20.25" x14ac:dyDescent="0.35">
      <c r="A73" s="8" t="s">
        <v>28</v>
      </c>
      <c r="B73" s="9">
        <f>+'[1]M&amp;I Out'!O107</f>
        <v>1791.6405477958938</v>
      </c>
      <c r="C73" s="9">
        <v>0</v>
      </c>
      <c r="D73" s="10">
        <f>SUM(B73:C73)</f>
        <v>1791.6405477958938</v>
      </c>
    </row>
    <row r="74" spans="1:4" ht="20.25" x14ac:dyDescent="0.35">
      <c r="A74" s="8" t="s">
        <v>27</v>
      </c>
      <c r="B74" s="9">
        <f>+'[1]M&amp;I Out'!O108</f>
        <v>3.9033563132808142</v>
      </c>
      <c r="C74" s="9">
        <v>0</v>
      </c>
      <c r="D74" s="10">
        <f>SUM(B74:C74)</f>
        <v>3.9033563132808142</v>
      </c>
    </row>
    <row r="75" spans="1:4" ht="20.25" x14ac:dyDescent="0.35">
      <c r="A75" s="8" t="s">
        <v>26</v>
      </c>
      <c r="B75" s="9">
        <f>+'[1]M&amp;I Out'!O109</f>
        <v>6717.6762151562816</v>
      </c>
      <c r="C75" s="9">
        <f>+'[1]M&amp;I Out'!BA109</f>
        <v>14146.018899999999</v>
      </c>
      <c r="D75" s="10">
        <f>SUM(B75:C75)</f>
        <v>20863.695115156283</v>
      </c>
    </row>
    <row r="76" spans="1:4" ht="20.25" x14ac:dyDescent="0.35">
      <c r="A76" s="8" t="s">
        <v>25</v>
      </c>
      <c r="B76" s="17">
        <f>SUM(B71:B75)</f>
        <v>22014.929606903796</v>
      </c>
      <c r="C76" s="17">
        <f>SUM(C71:C75)</f>
        <v>16804.4283</v>
      </c>
      <c r="D76" s="17">
        <f>SUM(D71:D75)</f>
        <v>38819.357906903795</v>
      </c>
    </row>
    <row r="77" spans="1:4" ht="20.25" x14ac:dyDescent="0.35">
      <c r="A77" s="15" t="s">
        <v>24</v>
      </c>
      <c r="B77" s="9"/>
      <c r="C77" s="9"/>
      <c r="D77" s="10"/>
    </row>
    <row r="78" spans="1:4" ht="20.25" x14ac:dyDescent="0.35">
      <c r="A78" s="8" t="s">
        <v>22</v>
      </c>
      <c r="B78" s="9">
        <f>+'[1]M&amp;I Out'!O114</f>
        <v>0</v>
      </c>
      <c r="C78" s="9">
        <v>0</v>
      </c>
      <c r="D78" s="10">
        <f>SUM(B78:C78)</f>
        <v>0</v>
      </c>
    </row>
    <row r="79" spans="1:4" ht="20.25" x14ac:dyDescent="0.35">
      <c r="A79" s="8" t="s">
        <v>23</v>
      </c>
      <c r="B79" s="9">
        <f>+'[1]M&amp;I Out'!O115</f>
        <v>571.84169989563929</v>
      </c>
      <c r="C79" s="9">
        <v>0</v>
      </c>
      <c r="D79" s="10">
        <f>SUM(B79:C79)</f>
        <v>571.84169989563929</v>
      </c>
    </row>
    <row r="80" spans="1:4" ht="20.25" x14ac:dyDescent="0.35">
      <c r="A80" s="8" t="s">
        <v>22</v>
      </c>
      <c r="B80" s="9">
        <f>+'[1]M&amp;I Out'!O116</f>
        <v>444.9826197140128</v>
      </c>
      <c r="C80" s="9">
        <f>+'[1]M&amp;I Out'!BA116</f>
        <v>5001.1192000000001</v>
      </c>
      <c r="D80" s="10">
        <f>SUM(B80:C80)</f>
        <v>5446.1018197140129</v>
      </c>
    </row>
    <row r="81" spans="1:4" ht="20.25" x14ac:dyDescent="0.35">
      <c r="A81" s="8" t="s">
        <v>21</v>
      </c>
      <c r="B81" s="17">
        <f>SUM(B78:B80)</f>
        <v>1016.8243196096521</v>
      </c>
      <c r="C81" s="17">
        <f>SUM(C78:C80)</f>
        <v>5001.1192000000001</v>
      </c>
      <c r="D81" s="17">
        <f>SUM(D78:D80)</f>
        <v>6017.943519609652</v>
      </c>
    </row>
    <row r="82" spans="1:4" ht="20.25" x14ac:dyDescent="0.35">
      <c r="A82" s="15" t="s">
        <v>20</v>
      </c>
      <c r="B82" s="9"/>
      <c r="C82" s="9"/>
      <c r="D82" s="10"/>
    </row>
    <row r="83" spans="1:4" ht="20.25" x14ac:dyDescent="0.35">
      <c r="A83" s="8" t="s">
        <v>19</v>
      </c>
      <c r="B83" s="9">
        <f>+'[1]M&amp;I Out'!O121</f>
        <v>874.35181417490242</v>
      </c>
      <c r="C83" s="9">
        <v>0</v>
      </c>
      <c r="D83" s="10">
        <f>SUM(B83:C83)</f>
        <v>874.35181417490242</v>
      </c>
    </row>
    <row r="84" spans="1:4" ht="20.25" x14ac:dyDescent="0.35">
      <c r="A84" s="8" t="s">
        <v>18</v>
      </c>
      <c r="B84" s="9">
        <f>+'[1]M&amp;I Out'!O122</f>
        <v>667.4739295710192</v>
      </c>
      <c r="C84" s="9">
        <v>0</v>
      </c>
      <c r="D84" s="10">
        <f>SUM(B84:C84)</f>
        <v>667.4739295710192</v>
      </c>
    </row>
    <row r="85" spans="1:4" ht="20.25" x14ac:dyDescent="0.35">
      <c r="A85" s="8" t="s">
        <v>17</v>
      </c>
      <c r="B85" s="9">
        <f>+'[1]M&amp;I Out'!O123</f>
        <v>122.95572386834566</v>
      </c>
      <c r="C85" s="9">
        <v>0</v>
      </c>
      <c r="D85" s="10">
        <f>SUM(B85:C85)</f>
        <v>122.95572386834566</v>
      </c>
    </row>
    <row r="86" spans="1:4" ht="20.25" x14ac:dyDescent="0.35">
      <c r="A86" s="8" t="s">
        <v>16</v>
      </c>
      <c r="B86" s="17">
        <f>SUM(B83:B85)</f>
        <v>1664.7814676142671</v>
      </c>
      <c r="C86" s="17">
        <f>SUM(C83:C85)</f>
        <v>0</v>
      </c>
      <c r="D86" s="17">
        <f>SUM(D83:D85)</f>
        <v>1664.7814676142671</v>
      </c>
    </row>
    <row r="87" spans="1:4" ht="20.25" x14ac:dyDescent="0.35">
      <c r="A87" s="15" t="s">
        <v>15</v>
      </c>
      <c r="B87" s="9"/>
      <c r="C87" s="9"/>
      <c r="D87" s="10"/>
    </row>
    <row r="88" spans="1:4" ht="20.25" x14ac:dyDescent="0.35">
      <c r="A88" s="8" t="s">
        <v>14</v>
      </c>
      <c r="B88" s="9">
        <f>+'[1]M&amp;I Out'!O128</f>
        <v>7773.5340978987415</v>
      </c>
      <c r="C88" s="9">
        <v>0</v>
      </c>
      <c r="D88" s="10">
        <f>SUM(B88:C88)</f>
        <v>7773.5340978987415</v>
      </c>
    </row>
    <row r="89" spans="1:4" ht="20.25" x14ac:dyDescent="0.35">
      <c r="A89" s="8" t="s">
        <v>13</v>
      </c>
      <c r="B89" s="9">
        <f>+'[1]M&amp;I Out'!O129</f>
        <v>85.873838892177915</v>
      </c>
      <c r="C89" s="9">
        <v>0</v>
      </c>
      <c r="D89" s="10">
        <f>SUM(B89:C89)</f>
        <v>85.873838892177915</v>
      </c>
    </row>
    <row r="90" spans="1:4" ht="20.25" x14ac:dyDescent="0.35">
      <c r="A90" s="8" t="s">
        <v>12</v>
      </c>
      <c r="B90" s="9">
        <f>+'[1]M&amp;I Out'!O130</f>
        <v>427.41751630424915</v>
      </c>
      <c r="C90" s="9">
        <v>0</v>
      </c>
      <c r="D90" s="10">
        <f>SUM(B90:C90)</f>
        <v>427.41751630424915</v>
      </c>
    </row>
    <row r="91" spans="1:4" ht="20.25" x14ac:dyDescent="0.35">
      <c r="A91" s="8" t="s">
        <v>11</v>
      </c>
      <c r="B91" s="17">
        <f>SUM(B88:B90)</f>
        <v>8286.825453095169</v>
      </c>
      <c r="C91" s="17">
        <f>SUM(C88:C90)</f>
        <v>0</v>
      </c>
      <c r="D91" s="17">
        <f>SUM(D88:D90)</f>
        <v>8286.825453095169</v>
      </c>
    </row>
    <row r="92" spans="1:4" ht="20.25" x14ac:dyDescent="0.35">
      <c r="A92" s="15" t="s">
        <v>10</v>
      </c>
      <c r="B92" s="9"/>
      <c r="C92" s="9"/>
      <c r="D92" s="10"/>
    </row>
    <row r="93" spans="1:4" ht="20.25" x14ac:dyDescent="0.35">
      <c r="A93" s="8" t="s">
        <v>9</v>
      </c>
      <c r="B93" s="9">
        <f>+'[1]M&amp;I Out'!O135</f>
        <v>249.81480404997211</v>
      </c>
      <c r="C93" s="9">
        <f>+'[1]M&amp;I Out'!BA135</f>
        <v>1902.487695</v>
      </c>
      <c r="D93" s="10">
        <f>SUM(B93:C93)</f>
        <v>2152.3024990499721</v>
      </c>
    </row>
    <row r="94" spans="1:4" ht="20.25" x14ac:dyDescent="0.35">
      <c r="A94" s="8" t="s">
        <v>8</v>
      </c>
      <c r="B94" s="9">
        <f>+'[1]M&amp;I Out'!O136</f>
        <v>95.632229675379946</v>
      </c>
      <c r="C94" s="9">
        <f>+'[1]M&amp;I Out'!BA136</f>
        <v>252.8391</v>
      </c>
      <c r="D94" s="10">
        <f>SUM(B94:C94)</f>
        <v>348.47132967537993</v>
      </c>
    </row>
    <row r="95" spans="1:4" ht="20.25" x14ac:dyDescent="0.35">
      <c r="A95" s="8" t="s">
        <v>7</v>
      </c>
      <c r="B95" s="17">
        <f>SUM(B93:B94)</f>
        <v>345.44703372535207</v>
      </c>
      <c r="C95" s="17">
        <f>SUM(C93:C94)</f>
        <v>2155.3267949999999</v>
      </c>
      <c r="D95" s="17">
        <f>SUM(D93:D94)</f>
        <v>2500.7738287253519</v>
      </c>
    </row>
    <row r="96" spans="1:4" ht="20.25" x14ac:dyDescent="0.35">
      <c r="A96" s="15" t="s">
        <v>6</v>
      </c>
      <c r="B96" s="9"/>
      <c r="C96" s="9"/>
      <c r="D96" s="10"/>
    </row>
    <row r="97" spans="1:5" ht="20.25" x14ac:dyDescent="0.35">
      <c r="A97" s="8" t="s">
        <v>5</v>
      </c>
      <c r="B97" s="9">
        <f>+'[1]M&amp;I Out'!O141</f>
        <v>37.081884976167736</v>
      </c>
      <c r="C97" s="9">
        <v>0</v>
      </c>
      <c r="D97" s="10">
        <f>SUM(B97:C97)</f>
        <v>37.081884976167736</v>
      </c>
    </row>
    <row r="98" spans="1:5" ht="20.25" x14ac:dyDescent="0.35">
      <c r="A98" s="8" t="s">
        <v>4</v>
      </c>
      <c r="B98" s="9">
        <f>+'[1]M&amp;I Out'!O142</f>
        <v>1260.7840891897031</v>
      </c>
      <c r="C98" s="19">
        <f>+'[1]M&amp;I Out'!BA142</f>
        <v>9.6742000000000008</v>
      </c>
      <c r="D98" s="10">
        <f>SUM(B98:C98)</f>
        <v>1270.458289189703</v>
      </c>
    </row>
    <row r="99" spans="1:5" ht="20.25" x14ac:dyDescent="0.35">
      <c r="A99" s="8" t="s">
        <v>3</v>
      </c>
      <c r="B99" s="9">
        <f>+'[1]M&amp;I Out'!O143</f>
        <v>0</v>
      </c>
      <c r="C99" s="9">
        <v>0</v>
      </c>
      <c r="D99" s="10">
        <f>SUM(B99:C99)</f>
        <v>0</v>
      </c>
    </row>
    <row r="100" spans="1:5" ht="20.25" x14ac:dyDescent="0.35">
      <c r="A100" s="8" t="s">
        <v>2</v>
      </c>
      <c r="B100" s="17">
        <f>SUM(B97:B99)</f>
        <v>1297.8659741658707</v>
      </c>
      <c r="C100" s="17">
        <f>SUM(C97:C99)</f>
        <v>9.6742000000000008</v>
      </c>
      <c r="D100" s="17">
        <f>SUM(D97:D99)</f>
        <v>1307.5401741658707</v>
      </c>
    </row>
    <row r="101" spans="1:5" s="4" customFormat="1" ht="21" thickBot="1" x14ac:dyDescent="0.4">
      <c r="A101" s="15" t="s">
        <v>1</v>
      </c>
      <c r="B101" s="20">
        <f>+B12+B14+B16+B18+B22+B30+B38+B43+B47+B57+B59+B65+B69+B76+B81+B86+B91+B95+B100</f>
        <v>365826.4570369912</v>
      </c>
      <c r="C101" s="20">
        <f>+C12+C14+C16+C18+C22+C30+C38+C43+C47+C57+C65+C69+C76+C81+C86+C91+C95+C100</f>
        <v>190808.17164700889</v>
      </c>
      <c r="D101" s="20">
        <f>+D12+D14+D16+D18+D22+D30+D38+D43+D47+D57+D59+D65+D69+D76+D81+D86+D91+D95+D100</f>
        <v>556634.628684</v>
      </c>
      <c r="E101" s="6"/>
    </row>
    <row r="102" spans="1:5" s="4" customFormat="1" ht="53.25" thickTop="1" x14ac:dyDescent="0.35">
      <c r="A102" s="21" t="s">
        <v>0</v>
      </c>
      <c r="B102" s="22"/>
      <c r="C102" s="22"/>
      <c r="D102" s="22"/>
    </row>
    <row r="103" spans="1:5" s="4" customFormat="1" ht="15.75" x14ac:dyDescent="0.25">
      <c r="B103" s="5"/>
      <c r="C103" s="5"/>
      <c r="D103" s="5"/>
    </row>
  </sheetData>
  <printOptions horizontalCentered="1"/>
  <pageMargins left="0.25" right="0.25" top="0.5" bottom="0.5" header="0.3" footer="0.3"/>
  <pageSetup scale="66" fitToHeight="5" orientation="landscape" horizontalDpi="200" verticalDpi="200" r:id="rId1"/>
  <headerFooter>
    <oddFooter>&amp;RSchedule B-1C
Page &amp;P of &amp;N</oddFooter>
  </headerFooter>
  <rowBreaks count="4" manualBreakCount="4">
    <brk id="22" max="8" man="1"/>
    <brk id="47" max="8" man="1"/>
    <brk id="69" max="8" man="1"/>
    <brk id="91" max="8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Output TABLE</vt:lpstr>
      <vt:lpstr>'Output TABLE'!Print_Area</vt:lpstr>
      <vt:lpstr>'Output TABLE'!Print_Titles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M&amp;I 2021 Sch B-1c</dc:title>
  <dc:creator>Hawkins, Travis Aaron</dc:creator>
  <cp:lastModifiedBy>Savignano, Diana L</cp:lastModifiedBy>
  <dcterms:created xsi:type="dcterms:W3CDTF">2022-09-16T21:01:09Z</dcterms:created>
  <dcterms:modified xsi:type="dcterms:W3CDTF">2022-09-29T22:20:15Z</dcterms:modified>
</cp:coreProperties>
</file>