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13_ncr:1_{24187E19-F80E-4F6C-9947-A52E413FEB9D}" xr6:coauthVersionLast="47" xr6:coauthVersionMax="47" xr10:uidLastSave="{00000000-0000-0000-0000-000000000000}"/>
  <bookViews>
    <workbookView xWindow="-110" yWindow="-110" windowWidth="19420" windowHeight="10420" xr2:uid="{30ECE27F-410F-4E10-9A6D-67FCD04BE4D2}"/>
  </bookViews>
  <sheets>
    <sheet name="OUTPUT TABLE" sheetId="1" r:id="rId1"/>
  </sheets>
  <externalReferences>
    <externalReference r:id="rId2"/>
  </externalReferences>
  <definedNames>
    <definedName name="\D">'[1]Flow Chart'!#REF!</definedName>
    <definedName name="\J">'[1]Flow Chart'!#REF!</definedName>
    <definedName name="OUTPUT" localSheetId="0">'OUTPUT TABLE'!$A$1</definedName>
    <definedName name="_xlnm.Print_Area" localSheetId="0">'OUTPUT TABLE'!$A$1:$F$115</definedName>
    <definedName name="_xlnm.Print_Titles" localSheetId="0">'OUTPUT TABLE'!$1:$6</definedName>
    <definedName name="TEXT3">#REF!</definedName>
    <definedName name="TEXT3A">#REF!</definedName>
    <definedName name="TEXT4" localSheetId="0">'OUTPUT TABLE'!$A$1:$L$101</definedName>
    <definedName name="TEXT5">#REF!</definedName>
    <definedName name="WOR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  <c r="B8" i="1"/>
  <c r="C8" i="1"/>
  <c r="F8" i="1" s="1"/>
  <c r="D8" i="1"/>
  <c r="B9" i="1"/>
  <c r="C9" i="1"/>
  <c r="F9" i="1" s="1"/>
  <c r="D9" i="1"/>
  <c r="D12" i="1" s="1"/>
  <c r="B10" i="1"/>
  <c r="F10" i="1" s="1"/>
  <c r="C10" i="1"/>
  <c r="D10" i="1"/>
  <c r="B11" i="1"/>
  <c r="C11" i="1"/>
  <c r="F11" i="1" s="1"/>
  <c r="D11" i="1"/>
  <c r="E12" i="1"/>
  <c r="B14" i="1"/>
  <c r="F14" i="1" s="1"/>
  <c r="C14" i="1"/>
  <c r="D14" i="1"/>
  <c r="B16" i="1"/>
  <c r="C16" i="1"/>
  <c r="D16" i="1"/>
  <c r="E16" i="1"/>
  <c r="F16" i="1"/>
  <c r="B18" i="1"/>
  <c r="F18" i="1" s="1"/>
  <c r="C18" i="1"/>
  <c r="D18" i="1"/>
  <c r="E18" i="1"/>
  <c r="B20" i="1"/>
  <c r="B22" i="1" s="1"/>
  <c r="C20" i="1"/>
  <c r="C22" i="1" s="1"/>
  <c r="D20" i="1"/>
  <c r="D22" i="1" s="1"/>
  <c r="E20" i="1"/>
  <c r="B21" i="1"/>
  <c r="C21" i="1"/>
  <c r="F21" i="1" s="1"/>
  <c r="D21" i="1"/>
  <c r="E21" i="1"/>
  <c r="E22" i="1" s="1"/>
  <c r="E101" i="1" s="1"/>
  <c r="B24" i="1"/>
  <c r="C24" i="1"/>
  <c r="D24" i="1"/>
  <c r="F24" i="1"/>
  <c r="B25" i="1"/>
  <c r="F25" i="1" s="1"/>
  <c r="C25" i="1"/>
  <c r="C30" i="1" s="1"/>
  <c r="D25" i="1"/>
  <c r="D30" i="1" s="1"/>
  <c r="B26" i="1"/>
  <c r="C26" i="1"/>
  <c r="F26" i="1" s="1"/>
  <c r="D26" i="1"/>
  <c r="B27" i="1"/>
  <c r="C27" i="1"/>
  <c r="D27" i="1"/>
  <c r="F27" i="1"/>
  <c r="B28" i="1"/>
  <c r="F28" i="1" s="1"/>
  <c r="C28" i="1"/>
  <c r="D28" i="1"/>
  <c r="B29" i="1"/>
  <c r="C29" i="1"/>
  <c r="F29" i="1" s="1"/>
  <c r="D29" i="1"/>
  <c r="E30" i="1"/>
  <c r="B32" i="1"/>
  <c r="F32" i="1" s="1"/>
  <c r="C32" i="1"/>
  <c r="D32" i="1"/>
  <c r="B33" i="1"/>
  <c r="B38" i="1" s="1"/>
  <c r="C33" i="1"/>
  <c r="D33" i="1"/>
  <c r="D38" i="1" s="1"/>
  <c r="B34" i="1"/>
  <c r="C34" i="1"/>
  <c r="D34" i="1"/>
  <c r="F34" i="1"/>
  <c r="B35" i="1"/>
  <c r="F35" i="1" s="1"/>
  <c r="C35" i="1"/>
  <c r="D35" i="1"/>
  <c r="B36" i="1"/>
  <c r="F36" i="1" s="1"/>
  <c r="C36" i="1"/>
  <c r="D36" i="1"/>
  <c r="B37" i="1"/>
  <c r="C37" i="1"/>
  <c r="D37" i="1"/>
  <c r="F37" i="1"/>
  <c r="C38" i="1"/>
  <c r="E38" i="1"/>
  <c r="B40" i="1"/>
  <c r="C40" i="1"/>
  <c r="F40" i="1" s="1"/>
  <c r="D40" i="1"/>
  <c r="E40" i="1"/>
  <c r="B41" i="1"/>
  <c r="F41" i="1" s="1"/>
  <c r="C41" i="1"/>
  <c r="D41" i="1"/>
  <c r="E41" i="1"/>
  <c r="B42" i="1"/>
  <c r="C42" i="1"/>
  <c r="F42" i="1" s="1"/>
  <c r="D42" i="1"/>
  <c r="E42" i="1"/>
  <c r="D43" i="1"/>
  <c r="E43" i="1"/>
  <c r="B45" i="1"/>
  <c r="B47" i="1" s="1"/>
  <c r="C45" i="1"/>
  <c r="D45" i="1"/>
  <c r="F45" i="1"/>
  <c r="B46" i="1"/>
  <c r="C46" i="1"/>
  <c r="F46" i="1" s="1"/>
  <c r="D46" i="1"/>
  <c r="C47" i="1"/>
  <c r="D47" i="1"/>
  <c r="E47" i="1"/>
  <c r="B49" i="1"/>
  <c r="F49" i="1" s="1"/>
  <c r="C49" i="1"/>
  <c r="D49" i="1"/>
  <c r="D57" i="1" s="1"/>
  <c r="B50" i="1"/>
  <c r="F50" i="1" s="1"/>
  <c r="C50" i="1"/>
  <c r="D50" i="1"/>
  <c r="B51" i="1"/>
  <c r="F51" i="1" s="1"/>
  <c r="C51" i="1"/>
  <c r="C57" i="1" s="1"/>
  <c r="D51" i="1"/>
  <c r="B52" i="1"/>
  <c r="C52" i="1"/>
  <c r="D52" i="1"/>
  <c r="F52" i="1" s="1"/>
  <c r="B53" i="1"/>
  <c r="F53" i="1" s="1"/>
  <c r="C53" i="1"/>
  <c r="D53" i="1"/>
  <c r="B54" i="1"/>
  <c r="F54" i="1" s="1"/>
  <c r="C54" i="1"/>
  <c r="D54" i="1"/>
  <c r="B55" i="1"/>
  <c r="C55" i="1"/>
  <c r="D55" i="1"/>
  <c r="F55" i="1" s="1"/>
  <c r="B56" i="1"/>
  <c r="F56" i="1" s="1"/>
  <c r="C56" i="1"/>
  <c r="D56" i="1"/>
  <c r="B57" i="1"/>
  <c r="E57" i="1"/>
  <c r="B59" i="1"/>
  <c r="C59" i="1"/>
  <c r="F59" i="1" s="1"/>
  <c r="D59" i="1"/>
  <c r="B61" i="1"/>
  <c r="C61" i="1"/>
  <c r="D61" i="1"/>
  <c r="F61" i="1"/>
  <c r="B62" i="1"/>
  <c r="B65" i="1" s="1"/>
  <c r="C62" i="1"/>
  <c r="D62" i="1"/>
  <c r="B63" i="1"/>
  <c r="C63" i="1"/>
  <c r="C65" i="1" s="1"/>
  <c r="D63" i="1"/>
  <c r="B64" i="1"/>
  <c r="C64" i="1"/>
  <c r="D64" i="1"/>
  <c r="F64" i="1"/>
  <c r="D65" i="1"/>
  <c r="E65" i="1"/>
  <c r="B67" i="1"/>
  <c r="B69" i="1" s="1"/>
  <c r="C67" i="1"/>
  <c r="D67" i="1"/>
  <c r="E67" i="1"/>
  <c r="E69" i="1" s="1"/>
  <c r="B68" i="1"/>
  <c r="C68" i="1"/>
  <c r="F68" i="1" s="1"/>
  <c r="D68" i="1"/>
  <c r="D69" i="1" s="1"/>
  <c r="E68" i="1"/>
  <c r="B71" i="1"/>
  <c r="C71" i="1"/>
  <c r="D71" i="1"/>
  <c r="F71" i="1"/>
  <c r="B72" i="1"/>
  <c r="F72" i="1" s="1"/>
  <c r="C72" i="1"/>
  <c r="C76" i="1" s="1"/>
  <c r="D72" i="1"/>
  <c r="D76" i="1" s="1"/>
  <c r="E72" i="1"/>
  <c r="B73" i="1"/>
  <c r="F73" i="1" s="1"/>
  <c r="C73" i="1"/>
  <c r="D73" i="1"/>
  <c r="B74" i="1"/>
  <c r="C74" i="1"/>
  <c r="D74" i="1"/>
  <c r="F74" i="1"/>
  <c r="B75" i="1"/>
  <c r="C75" i="1"/>
  <c r="D75" i="1"/>
  <c r="E75" i="1"/>
  <c r="F75" i="1"/>
  <c r="E76" i="1"/>
  <c r="B78" i="1"/>
  <c r="B81" i="1" s="1"/>
  <c r="C78" i="1"/>
  <c r="C81" i="1" s="1"/>
  <c r="D78" i="1"/>
  <c r="D81" i="1" s="1"/>
  <c r="E78" i="1"/>
  <c r="B79" i="1"/>
  <c r="F79" i="1" s="1"/>
  <c r="C79" i="1"/>
  <c r="D79" i="1"/>
  <c r="E79" i="1"/>
  <c r="B80" i="1"/>
  <c r="C80" i="1"/>
  <c r="D80" i="1"/>
  <c r="F80" i="1" s="1"/>
  <c r="E80" i="1"/>
  <c r="E81" i="1" s="1"/>
  <c r="B83" i="1"/>
  <c r="C83" i="1"/>
  <c r="F83" i="1" s="1"/>
  <c r="F86" i="1" s="1"/>
  <c r="D83" i="1"/>
  <c r="B84" i="1"/>
  <c r="F84" i="1" s="1"/>
  <c r="C84" i="1"/>
  <c r="C86" i="1" s="1"/>
  <c r="D84" i="1"/>
  <c r="D86" i="1" s="1"/>
  <c r="B85" i="1"/>
  <c r="F85" i="1" s="1"/>
  <c r="C85" i="1"/>
  <c r="D85" i="1"/>
  <c r="E86" i="1"/>
  <c r="B88" i="1"/>
  <c r="F88" i="1" s="1"/>
  <c r="C88" i="1"/>
  <c r="D88" i="1"/>
  <c r="B89" i="1"/>
  <c r="C89" i="1"/>
  <c r="C91" i="1" s="1"/>
  <c r="D89" i="1"/>
  <c r="B90" i="1"/>
  <c r="C90" i="1"/>
  <c r="D90" i="1"/>
  <c r="F90" i="1"/>
  <c r="B91" i="1"/>
  <c r="D91" i="1"/>
  <c r="E91" i="1"/>
  <c r="B93" i="1"/>
  <c r="B95" i="1" s="1"/>
  <c r="C93" i="1"/>
  <c r="D93" i="1"/>
  <c r="E93" i="1"/>
  <c r="B94" i="1"/>
  <c r="C94" i="1"/>
  <c r="F94" i="1" s="1"/>
  <c r="D94" i="1"/>
  <c r="D95" i="1" s="1"/>
  <c r="E94" i="1"/>
  <c r="E95" i="1" s="1"/>
  <c r="B97" i="1"/>
  <c r="C97" i="1"/>
  <c r="C100" i="1" s="1"/>
  <c r="D97" i="1"/>
  <c r="F97" i="1"/>
  <c r="B98" i="1"/>
  <c r="F98" i="1" s="1"/>
  <c r="C98" i="1"/>
  <c r="D98" i="1"/>
  <c r="E98" i="1"/>
  <c r="B99" i="1"/>
  <c r="F99" i="1" s="1"/>
  <c r="C99" i="1"/>
  <c r="D99" i="1"/>
  <c r="D100" i="1"/>
  <c r="E100" i="1"/>
  <c r="D103" i="1"/>
  <c r="D105" i="1" s="1"/>
  <c r="D104" i="1"/>
  <c r="D106" i="1"/>
  <c r="D107" i="1"/>
  <c r="D108" i="1"/>
  <c r="D101" i="1" l="1"/>
  <c r="F57" i="1"/>
  <c r="F43" i="1"/>
  <c r="F100" i="1"/>
  <c r="F30" i="1"/>
  <c r="F12" i="1"/>
  <c r="F76" i="1"/>
  <c r="F47" i="1"/>
  <c r="C43" i="1"/>
  <c r="B12" i="1"/>
  <c r="B101" i="1" s="1"/>
  <c r="C12" i="1"/>
  <c r="C101" i="1" s="1"/>
  <c r="B100" i="1"/>
  <c r="F93" i="1"/>
  <c r="F95" i="1" s="1"/>
  <c r="F67" i="1"/>
  <c r="F69" i="1" s="1"/>
  <c r="B43" i="1"/>
  <c r="F20" i="1"/>
  <c r="F22" i="1" s="1"/>
  <c r="F33" i="1"/>
  <c r="F38" i="1" s="1"/>
  <c r="B30" i="1"/>
  <c r="F89" i="1"/>
  <c r="F91" i="1" s="1"/>
  <c r="B86" i="1"/>
  <c r="F63" i="1"/>
  <c r="B76" i="1"/>
  <c r="C95" i="1"/>
  <c r="C69" i="1"/>
  <c r="F78" i="1"/>
  <c r="F81" i="1" s="1"/>
  <c r="F62" i="1"/>
  <c r="F65" i="1" s="1"/>
  <c r="F101" i="1" l="1"/>
</calcChain>
</file>

<file path=xl/sharedStrings.xml><?xml version="1.0" encoding="utf-8"?>
<sst xmlns="http://schemas.openxmlformats.org/spreadsheetml/2006/main" count="108" uniqueCount="108">
  <si>
    <t>Total Direct Cost</t>
  </si>
  <si>
    <t>Direct Cost (Pumping &amp; Other) - XO&amp;M (Sch. B-1C)</t>
  </si>
  <si>
    <t>2/Direct Cost (Pumping &amp; Other) (Sch. B-6)</t>
  </si>
  <si>
    <t>Total Storage</t>
  </si>
  <si>
    <t>Storage - XO&amp;M (Sch. B-1C)</t>
  </si>
  <si>
    <t>1/Storage (Sch. B-4A)</t>
  </si>
  <si>
    <t>FOOTNOTES</t>
  </si>
  <si>
    <t xml:space="preserve">Grand Total  </t>
  </si>
  <si>
    <t>Total Toyon Pipeline</t>
  </si>
  <si>
    <t>US Forest Service - TP</t>
  </si>
  <si>
    <t xml:space="preserve">City of Shasta Lake  </t>
  </si>
  <si>
    <t>City of Redding - TP</t>
  </si>
  <si>
    <t>Toyon Pipeline</t>
  </si>
  <si>
    <t>Total TC Canal</t>
  </si>
  <si>
    <t>Kanawha WD</t>
  </si>
  <si>
    <t>Colusa County WD</t>
  </si>
  <si>
    <t>Tehama-Colusa Canal</t>
  </si>
  <si>
    <t>Total SC Conduit</t>
  </si>
  <si>
    <t xml:space="preserve">Shasta CSD  </t>
  </si>
  <si>
    <t>Shasta CWA   - SCC</t>
  </si>
  <si>
    <t>City of Redding - SCC</t>
  </si>
  <si>
    <t>Spring Creek Conduit</t>
  </si>
  <si>
    <t>Total Shasta D&amp;R</t>
  </si>
  <si>
    <t xml:space="preserve">Shasta CWA  </t>
  </si>
  <si>
    <t>Mountain Gate CSD</t>
  </si>
  <si>
    <t>Centerville CSD</t>
  </si>
  <si>
    <t>Shasta D&amp;R</t>
  </si>
  <si>
    <t>Total San Luis Canal - Tracy</t>
  </si>
  <si>
    <t>San Luis WD - SLC</t>
  </si>
  <si>
    <t>Panoche WD - SLC</t>
  </si>
  <si>
    <t>Pacheco WD - SLC</t>
  </si>
  <si>
    <t>San Luis Canal - Tracy</t>
  </si>
  <si>
    <t>Total San Luis Canal - Fresno</t>
  </si>
  <si>
    <t>Westlands WD</t>
  </si>
  <si>
    <t>State of CA</t>
  </si>
  <si>
    <t>City of Huron</t>
  </si>
  <si>
    <t>City of Coalinga</t>
  </si>
  <si>
    <t>City of Avenal</t>
  </si>
  <si>
    <t>San Luis Canal - Fresno</t>
  </si>
  <si>
    <t>Total San Felipe Unit</t>
  </si>
  <si>
    <t>SC Valley WD - IB</t>
  </si>
  <si>
    <t>SB County WD - IB</t>
  </si>
  <si>
    <t>San Felipe Unit</t>
  </si>
  <si>
    <t>Total Sacramento River</t>
  </si>
  <si>
    <t>Riverview Golf &amp; CC</t>
  </si>
  <si>
    <t>Lake California P.O.A.</t>
  </si>
  <si>
    <t>City of West Sacramento</t>
  </si>
  <si>
    <t>City of Redding - SR</t>
  </si>
  <si>
    <t>Sacramento River</t>
  </si>
  <si>
    <t>Stockton East WD</t>
  </si>
  <si>
    <t>New Melones D &amp; R</t>
  </si>
  <si>
    <t>Total Friant-Kern Canal</t>
  </si>
  <si>
    <t>Terra Bella ID</t>
  </si>
  <si>
    <t>Shafter-Wasco ID</t>
  </si>
  <si>
    <t>Lindsay-Strathmore ID</t>
  </si>
  <si>
    <t>Delano-Earlimart ID</t>
  </si>
  <si>
    <t>City of Orange Cove</t>
  </si>
  <si>
    <t>City of Lindsay</t>
  </si>
  <si>
    <t>City of Fresno</t>
  </si>
  <si>
    <t>Arvin-Edison WSD</t>
  </si>
  <si>
    <t>Friant-Kern Canal</t>
  </si>
  <si>
    <t>Total Friant Dam</t>
  </si>
  <si>
    <t>Fresno County WW #18</t>
  </si>
  <si>
    <t>County of Madera</t>
  </si>
  <si>
    <t>Friant Dam</t>
  </si>
  <si>
    <t>Total Folsom-South Canal</t>
  </si>
  <si>
    <t>Sacramento MUD</t>
  </si>
  <si>
    <t>Sacramento County WA-FSC</t>
  </si>
  <si>
    <t>East Bay MUD</t>
  </si>
  <si>
    <t xml:space="preserve">Folsom-South Canal </t>
  </si>
  <si>
    <t>Total Folsom D &amp; R</t>
  </si>
  <si>
    <t>San Juan WD</t>
  </si>
  <si>
    <t>Sacramento County WA</t>
  </si>
  <si>
    <t>Placer County WA</t>
  </si>
  <si>
    <t>El Dorado ID - FD&amp;R</t>
  </si>
  <si>
    <t>City of Roseville</t>
  </si>
  <si>
    <t>City of Folsom</t>
  </si>
  <si>
    <t>Folsom D &amp; R</t>
  </si>
  <si>
    <t>Total Delta Mendota Canal</t>
  </si>
  <si>
    <t>San Luis WD - DMC</t>
  </si>
  <si>
    <t>Panoche WD - DMC</t>
  </si>
  <si>
    <t>Department of VA</t>
  </si>
  <si>
    <t>Del Puerto WD</t>
  </si>
  <si>
    <t>City of Tracy</t>
  </si>
  <si>
    <t>Byron Bethany ID</t>
  </si>
  <si>
    <t>Delta-Mendota Canal</t>
  </si>
  <si>
    <t>Total Cross Valley Canal</t>
  </si>
  <si>
    <t>County of Tulare</t>
  </si>
  <si>
    <t>County of Fresno</t>
  </si>
  <si>
    <t>Cross Valley Canal</t>
  </si>
  <si>
    <t>Bella Vista WD</t>
  </si>
  <si>
    <t>Cow Creek Unit</t>
  </si>
  <si>
    <t>Contra Costa WD</t>
  </si>
  <si>
    <t>Contra Costa Canal</t>
  </si>
  <si>
    <t>Clear Creek CSD</t>
  </si>
  <si>
    <t>Clear Creek Unit</t>
  </si>
  <si>
    <t>Total Black Butte D &amp; R</t>
  </si>
  <si>
    <t>Whitney Const Inc.</t>
  </si>
  <si>
    <t>US Forest Service - BB</t>
  </si>
  <si>
    <t>Elk Creek CSD</t>
  </si>
  <si>
    <t>County of Colusa</t>
  </si>
  <si>
    <t>Black Butte D &amp; R</t>
  </si>
  <si>
    <t>O&amp;M Expenses - Total</t>
  </si>
  <si>
    <t>O&amp;M Expenses - Direct  Pumping and Other 2/</t>
  </si>
  <si>
    <t>O&amp;M Expenses - PUE Offset &amp; Credit</t>
  </si>
  <si>
    <t>O&amp;M Expenses -  Water Marketing</t>
  </si>
  <si>
    <t>Facility/Contractor</t>
  </si>
  <si>
    <r>
      <t xml:space="preserve">O&amp;M Expenses - Storage  </t>
    </r>
    <r>
      <rPr>
        <b/>
        <vertAlign val="superscript"/>
        <sz val="14"/>
        <color indexed="8"/>
        <rFont val="Segoe UI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</si>
</sst>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2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Segoe UI"/>
      <family val="2"/>
    </font>
    <font>
      <b/>
      <vertAlign val="superscript"/>
      <sz val="14"/>
      <color indexed="8"/>
      <name val="Segoe UI"/>
      <family val="2"/>
    </font>
    <font>
      <sz val="14"/>
      <color indexed="8"/>
      <name val="Segoe UI"/>
      <family val="2"/>
    </font>
    <font>
      <b/>
      <sz val="14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 tint="0.34998626667073579"/>
      </top>
      <bottom style="double">
        <color theme="1" tint="0.34998626667073579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0" borderId="0" xfId="0" applyFont="1"/>
    <xf numFmtId="4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39" fontId="2" fillId="0" borderId="0" xfId="0" applyNumberFormat="1" applyFont="1"/>
    <xf numFmtId="39" fontId="2" fillId="0" borderId="0" xfId="0" applyNumberFormat="1" applyFont="1" applyAlignment="1">
      <alignment wrapText="1"/>
    </xf>
    <xf numFmtId="44" fontId="2" fillId="0" borderId="0" xfId="0" applyNumberFormat="1" applyFont="1" applyAlignment="1" applyProtection="1">
      <alignment wrapText="1"/>
      <protection locked="0"/>
    </xf>
    <xf numFmtId="0" fontId="2" fillId="0" borderId="0" xfId="0" quotePrefix="1" applyFont="1" applyAlignment="1" applyProtection="1">
      <alignment wrapText="1"/>
      <protection locked="0"/>
    </xf>
    <xf numFmtId="44" fontId="2" fillId="0" borderId="0" xfId="0" applyNumberFormat="1" applyFont="1"/>
    <xf numFmtId="0" fontId="2" fillId="0" borderId="0" xfId="0" applyFont="1" applyProtection="1">
      <protection locked="0"/>
    </xf>
    <xf numFmtId="44" fontId="2" fillId="0" borderId="0" xfId="2" applyNumberFormat="1" applyFont="1" applyBorder="1" applyProtection="1">
      <protection locked="0"/>
    </xf>
    <xf numFmtId="39" fontId="2" fillId="0" borderId="0" xfId="0" applyNumberFormat="1" applyFont="1" applyProtection="1">
      <protection locked="0"/>
    </xf>
    <xf numFmtId="44" fontId="2" fillId="0" borderId="0" xfId="2" applyNumberFormat="1" applyFont="1" applyFill="1" applyBorder="1" applyProtection="1">
      <protection locked="0"/>
    </xf>
    <xf numFmtId="10" fontId="2" fillId="0" borderId="0" xfId="0" applyNumberFormat="1" applyFont="1" applyProtection="1">
      <protection locked="0"/>
    </xf>
    <xf numFmtId="43" fontId="2" fillId="0" borderId="0" xfId="1" applyFont="1" applyBorder="1"/>
    <xf numFmtId="0" fontId="1" fillId="0" borderId="0" xfId="3"/>
    <xf numFmtId="44" fontId="2" fillId="0" borderId="0" xfId="2" applyNumberFormat="1" applyFont="1" applyBorder="1" applyProtection="1"/>
    <xf numFmtId="44" fontId="2" fillId="0" borderId="0" xfId="2" applyNumberFormat="1" applyFont="1" applyFill="1" applyBorder="1" applyProtection="1"/>
    <xf numFmtId="39" fontId="2" fillId="0" borderId="0" xfId="0" applyNumberFormat="1" applyFont="1" applyAlignment="1" applyProtection="1">
      <alignment horizontal="center"/>
      <protection locked="0"/>
    </xf>
    <xf numFmtId="44" fontId="4" fillId="0" borderId="0" xfId="2" applyNumberFormat="1" applyFont="1" applyBorder="1" applyProtection="1">
      <protection locked="0"/>
    </xf>
    <xf numFmtId="39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44" fontId="8" fillId="0" borderId="0" xfId="0" applyNumberFormat="1" applyFont="1" applyAlignment="1">
      <alignment wrapText="1"/>
    </xf>
    <xf numFmtId="0" fontId="8" fillId="0" borderId="0" xfId="0" applyFont="1" applyAlignment="1" applyProtection="1">
      <alignment wrapText="1"/>
      <protection locked="0"/>
    </xf>
    <xf numFmtId="4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wrapText="1"/>
    </xf>
    <xf numFmtId="44" fontId="8" fillId="0" borderId="6" xfId="0" applyNumberFormat="1" applyFont="1" applyBorder="1" applyAlignment="1" applyProtection="1">
      <alignment wrapText="1"/>
      <protection locked="0"/>
    </xf>
    <xf numFmtId="44" fontId="8" fillId="0" borderId="5" xfId="0" applyNumberFormat="1" applyFont="1" applyBorder="1" applyAlignment="1" applyProtection="1">
      <alignment wrapText="1"/>
      <protection locked="0"/>
    </xf>
    <xf numFmtId="44" fontId="8" fillId="0" borderId="3" xfId="0" applyNumberFormat="1" applyFont="1" applyBorder="1" applyAlignment="1" applyProtection="1">
      <alignment wrapText="1"/>
      <protection locked="0"/>
    </xf>
    <xf numFmtId="0" fontId="8" fillId="0" borderId="0" xfId="0" quotePrefix="1" applyFont="1" applyAlignment="1" applyProtection="1">
      <alignment wrapText="1"/>
      <protection locked="0"/>
    </xf>
    <xf numFmtId="44" fontId="8" fillId="0" borderId="2" xfId="0" applyNumberFormat="1" applyFont="1" applyBorder="1" applyAlignment="1" applyProtection="1">
      <alignment wrapText="1"/>
      <protection locked="0"/>
    </xf>
    <xf numFmtId="0" fontId="8" fillId="0" borderId="0" xfId="0" quotePrefix="1" applyFont="1" applyAlignment="1">
      <alignment wrapText="1"/>
    </xf>
    <xf numFmtId="44" fontId="8" fillId="0" borderId="1" xfId="0" applyNumberFormat="1" applyFont="1" applyBorder="1" applyAlignment="1">
      <alignment wrapText="1"/>
    </xf>
    <xf numFmtId="0" fontId="6" fillId="0" borderId="0" xfId="0" applyFont="1" applyAlignment="1" applyProtection="1">
      <alignment horizontal="left" wrapText="1"/>
      <protection locked="0"/>
    </xf>
    <xf numFmtId="44" fontId="6" fillId="0" borderId="0" xfId="0" applyNumberFormat="1" applyFont="1" applyAlignment="1" applyProtection="1">
      <alignment horizontal="left" wrapText="1"/>
      <protection locked="0"/>
    </xf>
    <xf numFmtId="44" fontId="6" fillId="0" borderId="0" xfId="2" applyNumberFormat="1" applyFont="1" applyFill="1" applyBorder="1" applyAlignment="1" applyProtection="1">
      <alignment horizontal="left" wrapText="1"/>
      <protection locked="0"/>
    </xf>
    <xf numFmtId="44" fontId="8" fillId="0" borderId="0" xfId="0" applyNumberFormat="1" applyFont="1" applyAlignment="1">
      <alignment horizontal="centerContinuous" wrapText="1"/>
    </xf>
    <xf numFmtId="0" fontId="8" fillId="0" borderId="0" xfId="0" applyFont="1" applyAlignment="1">
      <alignment horizontal="centerContinuous"/>
    </xf>
    <xf numFmtId="0" fontId="8" fillId="0" borderId="0" xfId="0" applyFont="1"/>
    <xf numFmtId="39" fontId="8" fillId="0" borderId="0" xfId="0" applyNumberFormat="1" applyFont="1" applyAlignment="1" applyProtection="1">
      <alignment horizontal="left" wrapText="1"/>
      <protection locked="0"/>
    </xf>
    <xf numFmtId="4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wrapText="1"/>
      <protection locked="0"/>
    </xf>
    <xf numFmtId="0" fontId="9" fillId="0" borderId="4" xfId="0" applyFont="1" applyBorder="1" applyAlignment="1" applyProtection="1">
      <alignment wrapText="1"/>
      <protection locked="0"/>
    </xf>
  </cellXfs>
  <cellStyles count="4">
    <cellStyle name="Comma" xfId="1" builtinId="3"/>
    <cellStyle name="Comma 2 2" xfId="2" xr:uid="{1C5F99AF-ED31-4AD5-8D85-AD5998850CA7}"/>
    <cellStyle name="Normal" xfId="0" builtinId="0"/>
    <cellStyle name="Normal 10" xfId="3" xr:uid="{7FD73C1A-A539-48BE-93E6-FAA3B1E0D631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sz val="14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sz val="14"/>
        <color indexed="8"/>
        <name val="Segoe UI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2021%20Sch%20B-1A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low Chart"/>
      <sheetName val="Manual Input"/>
      <sheetName val="Macro Input"/>
      <sheetName val="OUTPUT"/>
    </sheetNames>
    <sheetDataSet>
      <sheetData sheetId="0">
        <row r="1">
          <cell r="A1" t="str">
            <v>M&amp;I 2021 Sch B-1A F.Z25.xlsm</v>
          </cell>
        </row>
        <row r="2">
          <cell r="A2" t="str">
            <v>08/09/2022</v>
          </cell>
        </row>
        <row r="3">
          <cell r="A3" t="str">
            <v>CENTRAL VALLEY PROJECT</v>
          </cell>
        </row>
        <row r="4">
          <cell r="A4" t="str">
            <v>SCHEDULE OF FY 2021 M&amp;I ALLOCATED O&amp;M EXPENSES (INCLUDING EXT O&amp;M)</v>
          </cell>
        </row>
        <row r="5">
          <cell r="A5" t="str">
            <v>BY PERMANENT CONTRACTOR</v>
          </cell>
        </row>
      </sheetData>
      <sheetData sheetId="1"/>
      <sheetData sheetId="2">
        <row r="16">
          <cell r="G16">
            <v>0</v>
          </cell>
        </row>
        <row r="17">
          <cell r="G17">
            <v>38748.069671032747</v>
          </cell>
        </row>
        <row r="18">
          <cell r="G18">
            <v>52463.228128967246</v>
          </cell>
        </row>
      </sheetData>
      <sheetData sheetId="3">
        <row r="16">
          <cell r="E16">
            <v>99.679944000000006</v>
          </cell>
          <cell r="J16">
            <v>158.94086899999999</v>
          </cell>
          <cell r="M16">
            <v>91211.2978</v>
          </cell>
          <cell r="P16">
            <v>19.51678156640407</v>
          </cell>
          <cell r="X16">
            <v>-6.6077180000000002</v>
          </cell>
        </row>
        <row r="17">
          <cell r="E17">
            <v>0</v>
          </cell>
          <cell r="J17">
            <v>0</v>
          </cell>
          <cell r="P17">
            <v>0</v>
          </cell>
          <cell r="X17">
            <v>0</v>
          </cell>
        </row>
        <row r="18">
          <cell r="E18">
            <v>69.775959999999998</v>
          </cell>
          <cell r="J18">
            <v>111.258728</v>
          </cell>
          <cell r="M18">
            <v>0</v>
          </cell>
          <cell r="P18">
            <v>13.66174709648285</v>
          </cell>
          <cell r="X18">
            <v>-4.6254080000000002</v>
          </cell>
        </row>
        <row r="19">
          <cell r="E19">
            <v>0</v>
          </cell>
          <cell r="J19">
            <v>0</v>
          </cell>
          <cell r="M19">
            <v>0</v>
          </cell>
          <cell r="P19">
            <v>0</v>
          </cell>
          <cell r="X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E24">
            <v>17414.067534999998</v>
          </cell>
          <cell r="J24">
            <v>27766.988761000001</v>
          </cell>
          <cell r="M24">
            <v>0</v>
          </cell>
          <cell r="P24">
            <v>3409.5817396507914</v>
          </cell>
          <cell r="X24">
            <v>-1154.3691940000001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0</v>
          </cell>
        </row>
        <row r="28">
          <cell r="E28">
            <v>694210.26022199995</v>
          </cell>
          <cell r="J28">
            <v>1106928.5416979999</v>
          </cell>
          <cell r="M28">
            <v>5574.32</v>
          </cell>
          <cell r="P28">
            <v>135922.67354106452</v>
          </cell>
          <cell r="R28">
            <v>3495.8130999999998</v>
          </cell>
          <cell r="X28">
            <v>-105591.11152105815</v>
          </cell>
        </row>
        <row r="30">
          <cell r="M30">
            <v>0</v>
          </cell>
        </row>
        <row r="31">
          <cell r="M31">
            <v>0</v>
          </cell>
        </row>
        <row r="32">
          <cell r="E32">
            <v>28947.024688000001</v>
          </cell>
          <cell r="J32">
            <v>46156.459676999999</v>
          </cell>
          <cell r="M32">
            <v>0</v>
          </cell>
          <cell r="P32">
            <v>5667.6733668837423</v>
          </cell>
          <cell r="R32">
            <v>904.11530000000005</v>
          </cell>
          <cell r="X32">
            <v>122028.77121066711</v>
          </cell>
        </row>
        <row r="33">
          <cell r="M33">
            <v>293156.82</v>
          </cell>
        </row>
        <row r="35">
          <cell r="M35">
            <v>0</v>
          </cell>
        </row>
        <row r="36">
          <cell r="E36">
            <v>0</v>
          </cell>
          <cell r="J36">
            <v>0</v>
          </cell>
          <cell r="M36">
            <v>0</v>
          </cell>
          <cell r="P36">
            <v>0</v>
          </cell>
          <cell r="R36">
            <v>0</v>
          </cell>
          <cell r="X36">
            <v>0</v>
          </cell>
        </row>
        <row r="37">
          <cell r="E37">
            <v>0</v>
          </cell>
          <cell r="J37">
            <v>0</v>
          </cell>
          <cell r="M37">
            <v>0</v>
          </cell>
          <cell r="P37">
            <v>0</v>
          </cell>
          <cell r="R37">
            <v>0</v>
          </cell>
          <cell r="X37">
            <v>0</v>
          </cell>
        </row>
        <row r="42">
          <cell r="E42">
            <v>3159.8508040000002</v>
          </cell>
          <cell r="J42">
            <v>5038.428954</v>
          </cell>
          <cell r="P42">
            <v>618.68197565500907</v>
          </cell>
        </row>
        <row r="43">
          <cell r="E43">
            <v>31947.387845000001</v>
          </cell>
          <cell r="J43">
            <v>50940.583181000002</v>
          </cell>
          <cell r="P43">
            <v>6255.1284920325043</v>
          </cell>
          <cell r="X43">
            <v>-209.46481499999999</v>
          </cell>
        </row>
        <row r="44">
          <cell r="E44">
            <v>0</v>
          </cell>
          <cell r="J44">
            <v>0</v>
          </cell>
          <cell r="P44">
            <v>0</v>
          </cell>
          <cell r="X44">
            <v>-2117.7751920000001</v>
          </cell>
        </row>
        <row r="45">
          <cell r="E45">
            <v>2930.5871959999999</v>
          </cell>
          <cell r="J45">
            <v>4672.8647760000003</v>
          </cell>
          <cell r="P45">
            <v>573.79337805227965</v>
          </cell>
          <cell r="X45">
            <v>0</v>
          </cell>
        </row>
        <row r="46">
          <cell r="E46">
            <v>239.23160200000001</v>
          </cell>
          <cell r="J46">
            <v>381.458325</v>
          </cell>
          <cell r="P46">
            <v>46.840275759369774</v>
          </cell>
          <cell r="X46">
            <v>-194.267055</v>
          </cell>
        </row>
        <row r="47">
          <cell r="E47">
            <v>29.903983</v>
          </cell>
          <cell r="J47">
            <v>47.68244</v>
          </cell>
          <cell r="P47">
            <v>5.8550344699212218</v>
          </cell>
          <cell r="X47">
            <v>-15.858534000000001</v>
          </cell>
        </row>
        <row r="48">
          <cell r="X48">
            <v>-1.9823230000000001</v>
          </cell>
        </row>
        <row r="52">
          <cell r="E52">
            <v>20932.765874000001</v>
          </cell>
          <cell r="J52">
            <v>33377.605201999999</v>
          </cell>
          <cell r="P52">
            <v>4098.524128944855</v>
          </cell>
        </row>
        <row r="53">
          <cell r="E53">
            <v>133670.66202300001</v>
          </cell>
          <cell r="J53">
            <v>213139.850569</v>
          </cell>
          <cell r="P53">
            <v>26172.00408054786</v>
          </cell>
          <cell r="X53">
            <v>-1387.6218100000001</v>
          </cell>
        </row>
        <row r="54">
          <cell r="E54">
            <v>0</v>
          </cell>
          <cell r="J54">
            <v>0</v>
          </cell>
          <cell r="P54">
            <v>0</v>
          </cell>
          <cell r="X54">
            <v>-8860.9564260000006</v>
          </cell>
        </row>
        <row r="55">
          <cell r="E55">
            <v>0</v>
          </cell>
          <cell r="J55">
            <v>0</v>
          </cell>
          <cell r="P55">
            <v>0</v>
          </cell>
          <cell r="X55">
            <v>0</v>
          </cell>
        </row>
        <row r="56">
          <cell r="E56">
            <v>13646.169861</v>
          </cell>
          <cell r="J56">
            <v>21759.019849</v>
          </cell>
          <cell r="P56">
            <v>2671.8473964407176</v>
          </cell>
          <cell r="X56">
            <v>0</v>
          </cell>
        </row>
        <row r="57">
          <cell r="E57">
            <v>0</v>
          </cell>
          <cell r="J57">
            <v>0</v>
          </cell>
          <cell r="P57">
            <v>0</v>
          </cell>
          <cell r="X57">
            <v>-904.59726899999998</v>
          </cell>
        </row>
        <row r="58">
          <cell r="X58">
            <v>0</v>
          </cell>
        </row>
        <row r="62">
          <cell r="E62">
            <v>0</v>
          </cell>
          <cell r="J62">
            <v>0</v>
          </cell>
          <cell r="P62">
            <v>0</v>
          </cell>
        </row>
        <row r="63">
          <cell r="E63">
            <v>38665.808965999997</v>
          </cell>
          <cell r="J63">
            <v>61653.205162999999</v>
          </cell>
          <cell r="P63">
            <v>7570.55956960814</v>
          </cell>
          <cell r="X63">
            <v>0</v>
          </cell>
        </row>
        <row r="64">
          <cell r="E64">
            <v>52351.850542</v>
          </cell>
          <cell r="J64">
            <v>83475.801298999999</v>
          </cell>
          <cell r="P64">
            <v>10250.213678675418</v>
          </cell>
          <cell r="X64">
            <v>-2563.1357210000001</v>
          </cell>
        </row>
        <row r="65">
          <cell r="X65">
            <v>-3470.3760750000001</v>
          </cell>
        </row>
        <row r="69">
          <cell r="E69">
            <v>348.87954000000002</v>
          </cell>
          <cell r="J69">
            <v>556.29334100000005</v>
          </cell>
          <cell r="P69">
            <v>68.308735482414249</v>
          </cell>
        </row>
        <row r="70">
          <cell r="E70">
            <v>119.615932</v>
          </cell>
          <cell r="J70">
            <v>190.729162</v>
          </cell>
          <cell r="P70">
            <v>23.420137879684887</v>
          </cell>
          <cell r="X70">
            <v>-23.127026999999998</v>
          </cell>
        </row>
        <row r="71">
          <cell r="X71">
            <v>-7.9292670000000003</v>
          </cell>
        </row>
        <row r="75">
          <cell r="E75">
            <v>5482.3911310000003</v>
          </cell>
          <cell r="J75">
            <v>8741.753772</v>
          </cell>
          <cell r="P75">
            <v>1073.422986152224</v>
          </cell>
        </row>
        <row r="76">
          <cell r="E76">
            <v>166983.66378500001</v>
          </cell>
          <cell r="J76">
            <v>266257.92496999999</v>
          </cell>
          <cell r="P76">
            <v>32694.512480040103</v>
          </cell>
          <cell r="X76">
            <v>-363.42476099999999</v>
          </cell>
        </row>
        <row r="77">
          <cell r="E77">
            <v>10107.535533</v>
          </cell>
          <cell r="J77">
            <v>16116.615114</v>
          </cell>
          <cell r="P77">
            <v>1979.0016508333727</v>
          </cell>
          <cell r="X77">
            <v>-11069.257415</v>
          </cell>
        </row>
        <row r="78">
          <cell r="E78">
            <v>4814.5360330000003</v>
          </cell>
          <cell r="J78">
            <v>7676.8492319999996</v>
          </cell>
          <cell r="P78">
            <v>942.66054965731666</v>
          </cell>
          <cell r="X78">
            <v>-670.02310399999999</v>
          </cell>
        </row>
        <row r="79">
          <cell r="E79">
            <v>2791.0355370000002</v>
          </cell>
          <cell r="J79">
            <v>4450.3473210000002</v>
          </cell>
          <cell r="P79">
            <v>546.469883859314</v>
          </cell>
          <cell r="X79">
            <v>-319.15301799999997</v>
          </cell>
        </row>
        <row r="80">
          <cell r="E80">
            <v>4545.4007089999996</v>
          </cell>
          <cell r="J80">
            <v>7247.7084679999998</v>
          </cell>
          <cell r="P80">
            <v>889.9652394280256</v>
          </cell>
          <cell r="X80">
            <v>-185.01624000000001</v>
          </cell>
        </row>
        <row r="81">
          <cell r="E81">
            <v>1036.6703649999999</v>
          </cell>
          <cell r="J81">
            <v>1652.986173</v>
          </cell>
          <cell r="P81">
            <v>202.97452829060234</v>
          </cell>
          <cell r="X81">
            <v>-301.312161</v>
          </cell>
        </row>
        <row r="82">
          <cell r="E82">
            <v>14712.743947000001</v>
          </cell>
          <cell r="J82">
            <v>23459.688162999999</v>
          </cell>
          <cell r="P82">
            <v>2880.6769592012406</v>
          </cell>
          <cell r="X82">
            <v>-68.720319000000003</v>
          </cell>
        </row>
        <row r="83">
          <cell r="X83">
            <v>-975.29989799999998</v>
          </cell>
        </row>
        <row r="86">
          <cell r="P86">
            <v>79304.490216926308</v>
          </cell>
        </row>
        <row r="87">
          <cell r="E87">
            <v>405039.05159599998</v>
          </cell>
          <cell r="J87">
            <v>645840.76693799999</v>
          </cell>
        </row>
        <row r="88">
          <cell r="X88">
            <v>-26849.821273000001</v>
          </cell>
        </row>
        <row r="90">
          <cell r="P90">
            <v>2921.6622004906894</v>
          </cell>
        </row>
        <row r="91">
          <cell r="E91">
            <v>14922.071566000001</v>
          </cell>
          <cell r="J91">
            <v>23793.464346000001</v>
          </cell>
          <cell r="P91">
            <v>4045.8288187155645</v>
          </cell>
        </row>
        <row r="92">
          <cell r="E92">
            <v>20663.630288</v>
          </cell>
          <cell r="J92">
            <v>32948.464438000003</v>
          </cell>
          <cell r="P92">
            <v>292.75172349606106</v>
          </cell>
          <cell r="X92">
            <v>-989.17612199999996</v>
          </cell>
        </row>
        <row r="93">
          <cell r="E93">
            <v>1495.1975809999999</v>
          </cell>
          <cell r="J93">
            <v>2384.1145299999998</v>
          </cell>
          <cell r="P93">
            <v>37.081884976167736</v>
          </cell>
          <cell r="X93">
            <v>-1369.780953</v>
          </cell>
        </row>
        <row r="94">
          <cell r="E94">
            <v>189.39163099999999</v>
          </cell>
          <cell r="J94">
            <v>301.98788999999999</v>
          </cell>
          <cell r="X94">
            <v>-99.115837999999997</v>
          </cell>
        </row>
        <row r="95">
          <cell r="X95">
            <v>-12.554675</v>
          </cell>
        </row>
        <row r="98">
          <cell r="P98">
            <v>0</v>
          </cell>
          <cell r="R98">
            <v>3025.4763887072686</v>
          </cell>
        </row>
        <row r="99">
          <cell r="E99">
            <v>14024.953122000001</v>
          </cell>
          <cell r="P99">
            <v>0</v>
          </cell>
          <cell r="R99">
            <v>159412.21836330162</v>
          </cell>
        </row>
        <row r="100">
          <cell r="E100">
            <v>737541.08556799998</v>
          </cell>
        </row>
        <row r="104">
          <cell r="P104">
            <v>4377.6141053444335</v>
          </cell>
        </row>
        <row r="105">
          <cell r="E105">
            <v>22358.187494000002</v>
          </cell>
          <cell r="J105">
            <v>35650.461302000003</v>
          </cell>
          <cell r="P105">
            <v>9124.0953822939027</v>
          </cell>
          <cell r="R105">
            <v>2658.4094</v>
          </cell>
        </row>
        <row r="106">
          <cell r="E106">
            <v>46600.324088000001</v>
          </cell>
          <cell r="J106">
            <v>74304.906763000006</v>
          </cell>
          <cell r="P106">
            <v>1791.6405477958938</v>
          </cell>
          <cell r="X106">
            <v>-1482.112253</v>
          </cell>
        </row>
        <row r="107">
          <cell r="E107">
            <v>9150.6091230000002</v>
          </cell>
          <cell r="J107">
            <v>14590.781815</v>
          </cell>
          <cell r="P107">
            <v>3.9033563132808142</v>
          </cell>
          <cell r="X107">
            <v>127986.95306407951</v>
          </cell>
        </row>
        <row r="108">
          <cell r="E108">
            <v>19.935988999999999</v>
          </cell>
          <cell r="J108">
            <v>31.788292999999999</v>
          </cell>
          <cell r="P108">
            <v>6717.6762151562816</v>
          </cell>
          <cell r="R108">
            <v>14146.018899999999</v>
          </cell>
          <cell r="X108">
            <v>-606.58896700000003</v>
          </cell>
        </row>
        <row r="109">
          <cell r="E109">
            <v>34309.800149000002</v>
          </cell>
          <cell r="J109">
            <v>54707.484286999999</v>
          </cell>
          <cell r="X109">
            <v>-1.3215490000000001</v>
          </cell>
        </row>
        <row r="110">
          <cell r="X110">
            <v>-3337.2247499111763</v>
          </cell>
        </row>
        <row r="113">
          <cell r="P113">
            <v>0</v>
          </cell>
          <cell r="R113">
            <v>0</v>
          </cell>
        </row>
        <row r="114">
          <cell r="E114">
            <v>0</v>
          </cell>
          <cell r="J114">
            <v>0</v>
          </cell>
          <cell r="P114">
            <v>571.84169989563929</v>
          </cell>
          <cell r="R114">
            <v>0</v>
          </cell>
        </row>
        <row r="115">
          <cell r="E115">
            <v>2920.6192019999999</v>
          </cell>
          <cell r="J115">
            <v>4656.9706290000004</v>
          </cell>
          <cell r="P115">
            <v>444.9826197140128</v>
          </cell>
          <cell r="R115">
            <v>5001.1192000000001</v>
          </cell>
          <cell r="X115">
            <v>0</v>
          </cell>
        </row>
        <row r="116">
          <cell r="E116">
            <v>2272.7003549999999</v>
          </cell>
          <cell r="J116">
            <v>3623.8543829999999</v>
          </cell>
          <cell r="X116">
            <v>-193.606281</v>
          </cell>
        </row>
        <row r="117">
          <cell r="X117">
            <v>-952.84086562822017</v>
          </cell>
        </row>
        <row r="120">
          <cell r="P120">
            <v>874.35181417490242</v>
          </cell>
        </row>
        <row r="121">
          <cell r="E121">
            <v>4465.656755</v>
          </cell>
          <cell r="J121">
            <v>7120.5558920000003</v>
          </cell>
          <cell r="P121">
            <v>667.4739295710192</v>
          </cell>
        </row>
        <row r="122">
          <cell r="E122">
            <v>3409.050401</v>
          </cell>
          <cell r="J122">
            <v>5435.7814250000001</v>
          </cell>
          <cell r="P122">
            <v>122.95572386834566</v>
          </cell>
          <cell r="X122">
            <v>-296.02599099999998</v>
          </cell>
        </row>
        <row r="123">
          <cell r="E123">
            <v>627.98285799999996</v>
          </cell>
          <cell r="J123">
            <v>1001.328251</v>
          </cell>
          <cell r="X123">
            <v>-225.98412400000001</v>
          </cell>
        </row>
        <row r="124">
          <cell r="X124">
            <v>-41.628658000000001</v>
          </cell>
        </row>
        <row r="127">
          <cell r="P127">
            <v>7773.5340978987415</v>
          </cell>
        </row>
        <row r="128">
          <cell r="E128">
            <v>39702.479331000002</v>
          </cell>
          <cell r="J128">
            <v>63306.191336000004</v>
          </cell>
          <cell r="P128">
            <v>85.873838892177915</v>
          </cell>
        </row>
        <row r="129">
          <cell r="E129">
            <v>438.591228</v>
          </cell>
          <cell r="J129">
            <v>699.34036100000003</v>
          </cell>
          <cell r="P129">
            <v>427.41751630424915</v>
          </cell>
          <cell r="X129">
            <v>-2631.8560389999998</v>
          </cell>
        </row>
        <row r="130">
          <cell r="E130">
            <v>2182.9884059999999</v>
          </cell>
          <cell r="J130">
            <v>3480.807362</v>
          </cell>
          <cell r="X130">
            <v>-29.073982999999998</v>
          </cell>
        </row>
        <row r="131">
          <cell r="X131">
            <v>-144.70912999999999</v>
          </cell>
        </row>
        <row r="134">
          <cell r="P134">
            <v>249.81480404997211</v>
          </cell>
          <cell r="R134">
            <v>1902.487695</v>
          </cell>
        </row>
        <row r="135">
          <cell r="E135">
            <v>1275.901967</v>
          </cell>
          <cell r="J135">
            <v>2034.4444980000001</v>
          </cell>
          <cell r="P135">
            <v>95.632229675379946</v>
          </cell>
          <cell r="R135">
            <v>252.8391</v>
          </cell>
        </row>
        <row r="136">
          <cell r="E136">
            <v>488.43119899999999</v>
          </cell>
          <cell r="J136">
            <v>778.81079599999998</v>
          </cell>
          <cell r="X136">
            <v>-215.00781651440877</v>
          </cell>
        </row>
        <row r="137">
          <cell r="X137">
            <v>-39.639532474173748</v>
          </cell>
        </row>
        <row r="140">
          <cell r="P140">
            <v>37.081884976167736</v>
          </cell>
        </row>
        <row r="141">
          <cell r="E141">
            <v>189.39163099999999</v>
          </cell>
          <cell r="J141">
            <v>301.98788999999999</v>
          </cell>
          <cell r="P141">
            <v>1260.7840891897031</v>
          </cell>
          <cell r="R141">
            <v>9.6742000000000008</v>
          </cell>
        </row>
        <row r="142">
          <cell r="E142">
            <v>6439.3175410000003</v>
          </cell>
          <cell r="J142">
            <v>10267.587071</v>
          </cell>
          <cell r="P142">
            <v>0</v>
          </cell>
          <cell r="X142">
            <v>-12.554675</v>
          </cell>
        </row>
        <row r="143">
          <cell r="E143">
            <v>0</v>
          </cell>
          <cell r="J143">
            <v>0</v>
          </cell>
          <cell r="X143">
            <v>1136.413202</v>
          </cell>
        </row>
        <row r="144">
          <cell r="X144">
            <v>0</v>
          </cell>
        </row>
        <row r="146">
          <cell r="P146">
            <v>365826.4570369912</v>
          </cell>
          <cell r="R146">
            <v>190808.17164700889</v>
          </cell>
        </row>
        <row r="150">
          <cell r="J150">
            <v>16816.348795999998</v>
          </cell>
        </row>
        <row r="151">
          <cell r="J151">
            <v>884334.37559399998</v>
          </cell>
          <cell r="X151">
            <v>-4847.8108543883627</v>
          </cell>
        </row>
        <row r="152">
          <cell r="X152">
            <v>-66307.690859025519</v>
          </cell>
        </row>
        <row r="154">
          <cell r="J154">
            <v>3880372.190093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AA55E0-CBA7-4917-AFFA-DE8EF570ABD3}" name="Table1" displayName="Table1" ref="A6:F108" totalsRowShown="0" headerRowDxfId="7" dataDxfId="6">
  <autoFilter ref="A6:F108" xr:uid="{73BF48DF-CA76-4156-B58B-B366DC57A7AB}"/>
  <tableColumns count="6">
    <tableColumn id="1" xr3:uid="{D42634CE-6E10-421C-B2C3-5382B689B77D}" name="Facility/Contractor" dataDxfId="5"/>
    <tableColumn id="2" xr3:uid="{E5353B14-9901-4F8D-AE8E-6528B3527F56}" name="O&amp;M Expenses -  Water Marketing" dataDxfId="4"/>
    <tableColumn id="3" xr3:uid="{A45F6B41-3DD8-44CF-B40D-D2017ABB49FD}" name="O&amp;M Expenses - Storage  1/" dataDxfId="3"/>
    <tableColumn id="4" xr3:uid="{BF014083-6686-4020-9973-6C067A3F8082}" name="O&amp;M Expenses - PUE Offset &amp; Credit" dataDxfId="2"/>
    <tableColumn id="5" xr3:uid="{FBE923F2-0877-4682-8AAB-9F87B50F6AF4}" name="O&amp;M Expenses - Direct  Pumping and Other 2/" dataDxfId="1"/>
    <tableColumn id="6" xr3:uid="{52E857D1-FB6B-4B49-80C8-B323B1A2B5DA}" name="O&amp;M Expenses - Total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5FC2-90FA-42AA-B7FA-FDA68BD422B3}">
  <sheetPr transitionEvaluation="1" transitionEntry="1" codeName="Sheet6">
    <pageSetUpPr fitToPage="1"/>
  </sheetPr>
  <dimension ref="A1:CA196"/>
  <sheetViews>
    <sheetView showZeros="0" tabSelected="1" defaultGridColor="0" colorId="22" zoomScale="70" zoomScaleNormal="70" zoomScaleSheetLayoutView="70" workbookViewId="0">
      <selection activeCell="A104" sqref="A104"/>
    </sheetView>
  </sheetViews>
  <sheetFormatPr defaultColWidth="14.921875" defaultRowHeight="20.149999999999999" customHeight="1" x14ac:dyDescent="0.35"/>
  <cols>
    <col min="1" max="1" width="31.69140625" style="3" customWidth="1"/>
    <col min="2" max="2" width="24.61328125" style="2" customWidth="1"/>
    <col min="3" max="3" width="19.3828125" style="2" customWidth="1"/>
    <col min="4" max="4" width="25.3046875" style="2" customWidth="1"/>
    <col min="5" max="5" width="22.15234375" style="2" customWidth="1"/>
    <col min="6" max="6" width="25.3828125" style="2" customWidth="1"/>
    <col min="7" max="7" width="14.921875" style="1" customWidth="1"/>
    <col min="8" max="8" width="15.07421875" style="1" customWidth="1"/>
    <col min="9" max="9" width="13.3828125" style="1" customWidth="1"/>
    <col min="10" max="10" width="0.921875" style="1" customWidth="1"/>
    <col min="11" max="11" width="17.921875" style="1" bestFit="1" customWidth="1"/>
    <col min="12" max="12" width="17.07421875" style="1" customWidth="1"/>
    <col min="13" max="13" width="17.921875" style="1" customWidth="1"/>
    <col min="14" max="14" width="18.61328125" style="1" customWidth="1"/>
    <col min="15" max="15" width="17.07421875" style="1" customWidth="1"/>
    <col min="16" max="16" width="14.921875" style="1" customWidth="1"/>
    <col min="17" max="17" width="26.921875" style="1" customWidth="1"/>
    <col min="18" max="18" width="17.921875" style="1" customWidth="1"/>
    <col min="19" max="19" width="2.921875" style="1" customWidth="1"/>
    <col min="20" max="20" width="15.921875" style="1" customWidth="1"/>
    <col min="21" max="21" width="2.921875" style="1" customWidth="1"/>
    <col min="22" max="22" width="14.921875" style="1"/>
    <col min="23" max="23" width="2.921875" style="1" customWidth="1"/>
    <col min="24" max="24" width="5.921875" style="1" customWidth="1"/>
    <col min="25" max="25" width="3.921875" style="1" customWidth="1"/>
    <col min="26" max="26" width="25.921875" style="1" customWidth="1"/>
    <col min="27" max="27" width="14.921875" style="1"/>
    <col min="28" max="28" width="25.921875" style="1" customWidth="1"/>
    <col min="29" max="29" width="14.921875" style="1"/>
    <col min="30" max="31" width="2.921875" style="1" customWidth="1"/>
    <col min="32" max="32" width="18.921875" style="1" customWidth="1"/>
    <col min="33" max="33" width="2.921875" style="1" customWidth="1"/>
    <col min="34" max="34" width="14.921875" style="1"/>
    <col min="35" max="35" width="9.921875" style="1" customWidth="1"/>
    <col min="36" max="36" width="2.921875" style="1" customWidth="1"/>
    <col min="37" max="37" width="18.921875" style="1" customWidth="1"/>
    <col min="38" max="38" width="3.921875" style="1" customWidth="1"/>
    <col min="39" max="39" width="14.921875" style="1"/>
    <col min="40" max="41" width="2.921875" style="1" customWidth="1"/>
    <col min="42" max="42" width="18.921875" style="1" customWidth="1"/>
    <col min="43" max="43" width="4.921875" style="1" customWidth="1"/>
    <col min="44" max="44" width="14.921875" style="1"/>
    <col min="45" max="46" width="2.921875" style="1" customWidth="1"/>
    <col min="47" max="47" width="18.921875" style="1" customWidth="1"/>
    <col min="48" max="48" width="4.921875" style="1" customWidth="1"/>
    <col min="49" max="49" width="14.921875" style="1"/>
    <col min="50" max="51" width="2.921875" style="1" customWidth="1"/>
    <col min="52" max="52" width="18.921875" style="1" customWidth="1"/>
    <col min="53" max="53" width="4.921875" style="1" customWidth="1"/>
    <col min="54" max="54" width="14.921875" style="1"/>
    <col min="55" max="57" width="2.921875" style="1" customWidth="1"/>
    <col min="58" max="58" width="6.921875" style="1" customWidth="1"/>
    <col min="59" max="59" width="14.921875" style="1"/>
    <col min="60" max="60" width="2.921875" style="1" customWidth="1"/>
    <col min="61" max="61" width="4.921875" style="1" customWidth="1"/>
    <col min="62" max="69" width="14.921875" style="1"/>
    <col min="70" max="70" width="2.921875" style="1" customWidth="1"/>
    <col min="71" max="72" width="13.921875" style="1" customWidth="1"/>
    <col min="73" max="73" width="6.921875" style="1" customWidth="1"/>
    <col min="74" max="74" width="3.921875" style="1" customWidth="1"/>
    <col min="75" max="75" width="14.921875" style="1"/>
    <col min="76" max="76" width="4.921875" style="1" customWidth="1"/>
    <col min="77" max="77" width="12.921875" style="1" customWidth="1"/>
    <col min="78" max="78" width="1.921875" style="1" customWidth="1"/>
    <col min="79" max="79" width="2.921875" style="1" customWidth="1"/>
    <col min="80" max="84" width="14.921875" style="1"/>
    <col min="85" max="85" width="2.921875" style="1" customWidth="1"/>
    <col min="86" max="16384" width="14.921875" style="1"/>
  </cols>
  <sheetData>
    <row r="1" spans="1:17" s="38" customFormat="1" ht="22.5" customHeight="1" x14ac:dyDescent="0.55000000000000004">
      <c r="A1" s="23" t="str">
        <f>[1]INFORMATION!A1</f>
        <v>M&amp;I 2021 Sch B-1A F.Z25.xlsm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37"/>
    </row>
    <row r="2" spans="1:17" s="38" customFormat="1" ht="21" x14ac:dyDescent="0.55000000000000004">
      <c r="A2" s="23" t="str">
        <f>[1]INFORMATION!A2</f>
        <v>08/09/2022</v>
      </c>
      <c r="B2" s="36"/>
      <c r="C2" s="36"/>
      <c r="D2" s="36"/>
      <c r="E2" s="36"/>
      <c r="F2" s="36"/>
      <c r="G2" s="37"/>
      <c r="H2" s="37"/>
      <c r="I2" s="37"/>
      <c r="J2" s="37"/>
      <c r="K2" s="37"/>
      <c r="L2" s="37"/>
    </row>
    <row r="3" spans="1:17" s="41" customFormat="1" ht="21" x14ac:dyDescent="0.55000000000000004">
      <c r="A3" s="39" t="str">
        <f>[1]INFORMATION!A3</f>
        <v>CENTRAL VALLEY PROJECT</v>
      </c>
      <c r="B3" s="40"/>
      <c r="C3" s="40"/>
      <c r="D3" s="40"/>
      <c r="E3" s="40"/>
      <c r="F3" s="40"/>
    </row>
    <row r="4" spans="1:17" s="41" customFormat="1" ht="63" x14ac:dyDescent="0.55000000000000004">
      <c r="A4" s="39" t="str">
        <f>[1]INFORMATION!A4</f>
        <v>SCHEDULE OF FY 2021 M&amp;I ALLOCATED O&amp;M EXPENSES (INCLUDING EXT O&amp;M)</v>
      </c>
      <c r="B4" s="40"/>
      <c r="C4" s="40"/>
      <c r="D4" s="40"/>
      <c r="E4" s="40"/>
      <c r="F4" s="40"/>
    </row>
    <row r="5" spans="1:17" s="41" customFormat="1" ht="21" x14ac:dyDescent="0.55000000000000004">
      <c r="A5" s="39" t="str">
        <f>[1]INFORMATION!A5</f>
        <v>BY PERMANENT CONTRACTOR</v>
      </c>
      <c r="B5" s="40"/>
      <c r="C5" s="40"/>
      <c r="D5" s="40"/>
      <c r="E5" s="40"/>
      <c r="F5" s="40"/>
    </row>
    <row r="6" spans="1:17" ht="63" x14ac:dyDescent="0.55000000000000004">
      <c r="A6" s="33" t="s">
        <v>106</v>
      </c>
      <c r="B6" s="34" t="s">
        <v>105</v>
      </c>
      <c r="C6" s="33" t="s">
        <v>107</v>
      </c>
      <c r="D6" s="35" t="s">
        <v>104</v>
      </c>
      <c r="E6" s="34" t="s">
        <v>103</v>
      </c>
      <c r="F6" s="34" t="s">
        <v>102</v>
      </c>
      <c r="G6" s="21"/>
      <c r="H6" s="21"/>
      <c r="I6" s="21"/>
      <c r="J6" s="20"/>
      <c r="K6" s="20"/>
      <c r="L6" s="20"/>
    </row>
    <row r="7" spans="1:17" ht="20.149999999999999" customHeight="1" x14ac:dyDescent="0.55000000000000004">
      <c r="A7" s="42" t="s">
        <v>101</v>
      </c>
      <c r="B7" s="22"/>
      <c r="C7" s="22"/>
      <c r="D7" s="22"/>
      <c r="E7" s="22"/>
      <c r="F7" s="22"/>
      <c r="G7" s="4"/>
      <c r="H7" s="4"/>
      <c r="I7" s="4"/>
      <c r="J7" s="4"/>
      <c r="K7" s="4"/>
    </row>
    <row r="8" spans="1:17" ht="20.149999999999999" customHeight="1" x14ac:dyDescent="0.55000000000000004">
      <c r="A8" s="23" t="s">
        <v>100</v>
      </c>
      <c r="B8" s="24">
        <f>'[1]Macro Input'!E16</f>
        <v>99.679944000000006</v>
      </c>
      <c r="C8" s="24">
        <f>'[1]Macro Input'!J16+'[1]Macro Input'!P16</f>
        <v>178.45765056640406</v>
      </c>
      <c r="D8" s="24">
        <f>'[1]Macro Input'!X16</f>
        <v>-6.6077180000000002</v>
      </c>
      <c r="E8" s="24">
        <v>0</v>
      </c>
      <c r="F8" s="24">
        <f>SUM(B8:E8)</f>
        <v>271.52987656640408</v>
      </c>
      <c r="G8" s="11"/>
      <c r="H8" s="11"/>
      <c r="I8" s="13"/>
      <c r="J8" s="11"/>
      <c r="K8" s="12"/>
      <c r="L8" s="8"/>
      <c r="M8" s="10"/>
      <c r="N8" s="8"/>
      <c r="O8" s="8"/>
      <c r="P8" s="14"/>
      <c r="Q8" s="10"/>
    </row>
    <row r="9" spans="1:17" ht="20.149999999999999" customHeight="1" x14ac:dyDescent="0.55000000000000004">
      <c r="A9" s="23" t="s">
        <v>99</v>
      </c>
      <c r="B9" s="24">
        <f>'[1]Macro Input'!E17</f>
        <v>0</v>
      </c>
      <c r="C9" s="24">
        <f>'[1]Macro Input'!J17+'[1]Macro Input'!P17</f>
        <v>0</v>
      </c>
      <c r="D9" s="24">
        <f>'[1]Macro Input'!X17</f>
        <v>0</v>
      </c>
      <c r="E9" s="24">
        <v>0</v>
      </c>
      <c r="F9" s="24">
        <f>SUM(B9:E9)</f>
        <v>0</v>
      </c>
      <c r="G9" s="11"/>
      <c r="H9" s="11"/>
      <c r="I9" s="13"/>
      <c r="J9" s="11"/>
      <c r="K9" s="12"/>
      <c r="L9" s="8"/>
      <c r="M9" s="10"/>
      <c r="N9" s="8"/>
      <c r="O9" s="8"/>
      <c r="P9" s="14"/>
      <c r="Q9" s="10"/>
    </row>
    <row r="10" spans="1:17" ht="20.149999999999999" customHeight="1" x14ac:dyDescent="0.55000000000000004">
      <c r="A10" s="23" t="s">
        <v>98</v>
      </c>
      <c r="B10" s="24">
        <f>'[1]Macro Input'!E18</f>
        <v>69.775959999999998</v>
      </c>
      <c r="C10" s="24">
        <f>'[1]Macro Input'!J18+'[1]Macro Input'!P18</f>
        <v>124.92047509648286</v>
      </c>
      <c r="D10" s="24">
        <f>'[1]Macro Input'!X18</f>
        <v>-4.6254080000000002</v>
      </c>
      <c r="E10" s="24">
        <v>0</v>
      </c>
      <c r="F10" s="24">
        <f>SUM(B10:E10)</f>
        <v>190.07102709648285</v>
      </c>
      <c r="G10" s="11"/>
      <c r="H10" s="11"/>
      <c r="I10" s="13"/>
      <c r="J10" s="11"/>
      <c r="K10" s="12"/>
      <c r="L10" s="8"/>
      <c r="M10" s="10"/>
      <c r="N10" s="8"/>
      <c r="O10" s="8"/>
      <c r="P10" s="14"/>
      <c r="Q10" s="10"/>
    </row>
    <row r="11" spans="1:17" ht="20.149999999999999" customHeight="1" thickBot="1" x14ac:dyDescent="0.6">
      <c r="A11" s="23" t="s">
        <v>97</v>
      </c>
      <c r="B11" s="24">
        <f>'[1]Macro Input'!E19</f>
        <v>0</v>
      </c>
      <c r="C11" s="24">
        <f>'[1]Macro Input'!J19+'[1]Macro Input'!P19</f>
        <v>0</v>
      </c>
      <c r="D11" s="24">
        <f>'[1]Macro Input'!X19</f>
        <v>0</v>
      </c>
      <c r="E11" s="24">
        <v>0</v>
      </c>
      <c r="F11" s="24">
        <f>SUM(B11:E11)</f>
        <v>0</v>
      </c>
      <c r="G11" s="11"/>
      <c r="H11" s="11"/>
      <c r="I11" s="13"/>
      <c r="J11" s="11"/>
      <c r="K11" s="12"/>
      <c r="L11" s="8"/>
      <c r="M11" s="10"/>
      <c r="N11" s="8"/>
      <c r="O11" s="8"/>
      <c r="P11" s="14"/>
      <c r="Q11" s="10"/>
    </row>
    <row r="12" spans="1:17" ht="20.149999999999999" customHeight="1" x14ac:dyDescent="0.55000000000000004">
      <c r="A12" s="25" t="s">
        <v>96</v>
      </c>
      <c r="B12" s="26">
        <f>SUM(B8:B11)</f>
        <v>169.455904</v>
      </c>
      <c r="C12" s="26">
        <f>SUM(C8:C11)</f>
        <v>303.37812566288693</v>
      </c>
      <c r="D12" s="26">
        <f>SUM(D8:D11)</f>
        <v>-11.233126</v>
      </c>
      <c r="E12" s="26">
        <f>SUM(E8:E11)</f>
        <v>0</v>
      </c>
      <c r="F12" s="26">
        <f>SUM(F8:F11)</f>
        <v>461.60090366288694</v>
      </c>
      <c r="G12" s="11"/>
      <c r="H12" s="11"/>
      <c r="I12" s="13"/>
      <c r="J12" s="11"/>
      <c r="K12" s="10"/>
      <c r="L12" s="11"/>
      <c r="M12" s="10"/>
      <c r="Q12" s="10"/>
    </row>
    <row r="13" spans="1:17" ht="20.149999999999999" customHeight="1" x14ac:dyDescent="0.55000000000000004">
      <c r="A13" s="42" t="s">
        <v>95</v>
      </c>
      <c r="B13" s="24"/>
      <c r="C13" s="24"/>
      <c r="D13" s="24"/>
      <c r="E13" s="24"/>
      <c r="F13" s="22"/>
      <c r="G13" s="4"/>
      <c r="H13" s="11"/>
      <c r="I13" s="13"/>
      <c r="J13" s="4"/>
      <c r="K13" s="17"/>
      <c r="L13" s="4"/>
      <c r="M13" s="16"/>
      <c r="Q13" s="16"/>
    </row>
    <row r="14" spans="1:17" ht="20.149999999999999" customHeight="1" x14ac:dyDescent="0.55000000000000004">
      <c r="A14" s="23" t="s">
        <v>94</v>
      </c>
      <c r="B14" s="24">
        <f>'[1]Macro Input'!E24</f>
        <v>17414.067534999998</v>
      </c>
      <c r="C14" s="24">
        <f>'[1]Macro Input'!J24+'[1]Macro Input'!P24</f>
        <v>31176.570500650792</v>
      </c>
      <c r="D14" s="24">
        <f>'[1]Macro Input'!X24</f>
        <v>-1154.3691940000001</v>
      </c>
      <c r="E14" s="24">
        <v>0</v>
      </c>
      <c r="F14" s="24">
        <f>SUM(B14:E14)</f>
        <v>47436.268841650788</v>
      </c>
      <c r="G14" s="11"/>
      <c r="H14" s="11"/>
      <c r="I14" s="13"/>
      <c r="J14" s="11"/>
      <c r="K14" s="12"/>
      <c r="L14" s="8"/>
      <c r="M14" s="10"/>
      <c r="N14" s="8"/>
      <c r="O14" s="8"/>
      <c r="P14" s="14"/>
      <c r="Q14" s="10"/>
    </row>
    <row r="15" spans="1:17" ht="20.149999999999999" customHeight="1" x14ac:dyDescent="0.55000000000000004">
      <c r="A15" s="42" t="s">
        <v>93</v>
      </c>
      <c r="B15" s="24"/>
      <c r="C15" s="24"/>
      <c r="D15" s="24"/>
      <c r="E15" s="24"/>
      <c r="F15" s="22"/>
      <c r="G15" s="4"/>
      <c r="H15" s="11"/>
      <c r="I15" s="13"/>
      <c r="J15" s="4"/>
      <c r="K15" s="17"/>
      <c r="L15" s="4"/>
      <c r="M15" s="16"/>
      <c r="Q15" s="16"/>
    </row>
    <row r="16" spans="1:17" ht="20.149999999999999" customHeight="1" x14ac:dyDescent="0.55000000000000004">
      <c r="A16" s="23" t="s">
        <v>92</v>
      </c>
      <c r="B16" s="24">
        <f>'[1]Macro Input'!E28</f>
        <v>694210.26022199995</v>
      </c>
      <c r="C16" s="24">
        <f>'[1]Macro Input'!J28+'[1]Macro Input'!P28</f>
        <v>1242851.2152390645</v>
      </c>
      <c r="D16" s="24">
        <f>'[1]Macro Input'!X28</f>
        <v>-105591.11152105815</v>
      </c>
      <c r="E16" s="24">
        <f>+'[1]Macro Input'!M20+'[1]Macro Input'!R28</f>
        <v>3495.8130999999998</v>
      </c>
      <c r="F16" s="24">
        <f>SUM(B16:E16)</f>
        <v>1834966.177040006</v>
      </c>
      <c r="G16" s="11"/>
      <c r="H16" s="11"/>
      <c r="I16" s="13"/>
      <c r="J16" s="11"/>
      <c r="K16" s="12"/>
      <c r="L16" s="8"/>
      <c r="M16" s="10"/>
      <c r="N16" s="8"/>
      <c r="O16" s="8"/>
      <c r="P16" s="14"/>
      <c r="Q16" s="10"/>
    </row>
    <row r="17" spans="1:79" ht="20.149999999999999" customHeight="1" x14ac:dyDescent="0.55000000000000004">
      <c r="A17" s="42" t="s">
        <v>91</v>
      </c>
      <c r="B17" s="24"/>
      <c r="C17" s="24"/>
      <c r="D17" s="24"/>
      <c r="E17" s="24"/>
      <c r="F17" s="22"/>
      <c r="G17" s="11"/>
      <c r="H17" s="11"/>
      <c r="I17" s="13"/>
      <c r="J17" s="11"/>
      <c r="K17" s="15"/>
      <c r="L17" s="11"/>
      <c r="M17" s="10"/>
      <c r="Q17" s="10"/>
    </row>
    <row r="18" spans="1:79" ht="20.149999999999999" customHeight="1" x14ac:dyDescent="0.55000000000000004">
      <c r="A18" s="23" t="s">
        <v>90</v>
      </c>
      <c r="B18" s="24">
        <f>'[1]Macro Input'!E32</f>
        <v>28947.024688000001</v>
      </c>
      <c r="C18" s="24">
        <f>'[1]Macro Input'!J32+'[1]Macro Input'!P32</f>
        <v>51824.133043883739</v>
      </c>
      <c r="D18" s="24">
        <f>'[1]Macro Input'!X32</f>
        <v>122028.77121066711</v>
      </c>
      <c r="E18" s="24">
        <f>+'[1]Macro Input'!R32</f>
        <v>904.11530000000005</v>
      </c>
      <c r="F18" s="24">
        <f>SUM(B18:E18)</f>
        <v>203704.04424255085</v>
      </c>
      <c r="G18" s="11"/>
      <c r="H18" s="11"/>
      <c r="I18" s="13"/>
      <c r="J18" s="11"/>
      <c r="K18" s="12"/>
      <c r="L18" s="8"/>
      <c r="M18" s="10"/>
      <c r="N18" s="8"/>
      <c r="O18" s="8"/>
      <c r="P18" s="14"/>
      <c r="Q18" s="10"/>
    </row>
    <row r="19" spans="1:79" ht="20.149999999999999" customHeight="1" x14ac:dyDescent="0.55000000000000004">
      <c r="A19" s="42" t="s">
        <v>89</v>
      </c>
      <c r="B19" s="24"/>
      <c r="C19" s="24"/>
      <c r="D19" s="24"/>
      <c r="E19" s="24"/>
      <c r="F19" s="22"/>
      <c r="G19" s="11"/>
      <c r="H19" s="11"/>
      <c r="I19" s="11"/>
      <c r="J19" s="11"/>
      <c r="K19" s="12"/>
      <c r="L19" s="11"/>
      <c r="M19" s="10"/>
      <c r="Q19" s="10"/>
    </row>
    <row r="20" spans="1:79" ht="20.149999999999999" customHeight="1" x14ac:dyDescent="0.55000000000000004">
      <c r="A20" s="23" t="s">
        <v>88</v>
      </c>
      <c r="B20" s="24">
        <f>'[1]Macro Input'!E36</f>
        <v>0</v>
      </c>
      <c r="C20" s="24">
        <f>'[1]Macro Input'!J36+'[1]Macro Input'!P36</f>
        <v>0</v>
      </c>
      <c r="D20" s="24">
        <f>'[1]Macro Input'!X36</f>
        <v>0</v>
      </c>
      <c r="E20" s="24">
        <f>+'[1]Macro Input'!M22+'[1]Macro Input'!R36</f>
        <v>0</v>
      </c>
      <c r="F20" s="24">
        <f>SUM(B20:E20)</f>
        <v>0</v>
      </c>
      <c r="G20" s="11"/>
      <c r="H20" s="11"/>
      <c r="I20" s="11"/>
      <c r="J20" s="11"/>
      <c r="K20" s="12"/>
      <c r="L20" s="8"/>
      <c r="M20" s="10"/>
      <c r="N20" s="8"/>
      <c r="O20" s="8"/>
      <c r="P20" s="14"/>
      <c r="Q20" s="10"/>
    </row>
    <row r="21" spans="1:79" ht="20.149999999999999" customHeight="1" thickBot="1" x14ac:dyDescent="0.6">
      <c r="A21" s="23" t="s">
        <v>87</v>
      </c>
      <c r="B21" s="24">
        <f>'[1]Macro Input'!E37</f>
        <v>0</v>
      </c>
      <c r="C21" s="24">
        <f>'[1]Macro Input'!J37+'[1]Macro Input'!P37</f>
        <v>0</v>
      </c>
      <c r="D21" s="24">
        <f>'[1]Macro Input'!X37</f>
        <v>0</v>
      </c>
      <c r="E21" s="24">
        <f>+'[1]Macro Input'!M23+'[1]Macro Input'!R37</f>
        <v>0</v>
      </c>
      <c r="F21" s="24">
        <f>SUM(B21:E21)</f>
        <v>0</v>
      </c>
      <c r="G21" s="11"/>
      <c r="H21" s="11"/>
      <c r="I21" s="11"/>
      <c r="J21" s="11"/>
      <c r="K21" s="12"/>
      <c r="L21" s="8"/>
      <c r="M21" s="10"/>
      <c r="N21" s="8"/>
      <c r="O21" s="8"/>
      <c r="P21" s="14"/>
      <c r="Q21" s="10"/>
    </row>
    <row r="22" spans="1:79" ht="20.149999999999999" customHeight="1" x14ac:dyDescent="0.55000000000000004">
      <c r="A22" s="23" t="s">
        <v>86</v>
      </c>
      <c r="B22" s="26">
        <f>SUM(B20:B21)</f>
        <v>0</v>
      </c>
      <c r="C22" s="26">
        <f>SUM(C20:C21)</f>
        <v>0</v>
      </c>
      <c r="D22" s="26">
        <f>SUM(D20:D21)</f>
        <v>0</v>
      </c>
      <c r="E22" s="26">
        <f>SUM(E20:E21)</f>
        <v>0</v>
      </c>
      <c r="F22" s="26">
        <f>SUM(F20:F21)</f>
        <v>0</v>
      </c>
      <c r="G22" s="11"/>
      <c r="H22" s="11"/>
      <c r="I22" s="11"/>
      <c r="J22" s="11"/>
      <c r="K22" s="12"/>
      <c r="L22" s="11"/>
      <c r="M22" s="10"/>
      <c r="Q22" s="10"/>
    </row>
    <row r="23" spans="1:79" ht="20.149999999999999" customHeight="1" x14ac:dyDescent="0.55000000000000004">
      <c r="A23" s="42" t="s">
        <v>85</v>
      </c>
      <c r="B23" s="24"/>
      <c r="C23" s="24"/>
      <c r="D23" s="24"/>
      <c r="E23" s="24"/>
      <c r="F23" s="24"/>
      <c r="G23" s="11"/>
      <c r="H23" s="11"/>
      <c r="I23" s="11"/>
      <c r="J23" s="11"/>
      <c r="K23" s="12"/>
      <c r="L23" s="11"/>
      <c r="M23" s="10"/>
      <c r="Q23" s="10"/>
    </row>
    <row r="24" spans="1:79" ht="20.149999999999999" customHeight="1" x14ac:dyDescent="0.55000000000000004">
      <c r="A24" s="25" t="s">
        <v>84</v>
      </c>
      <c r="B24" s="24">
        <f>'[1]Macro Input'!E42</f>
        <v>3159.8508040000002</v>
      </c>
      <c r="C24" s="24">
        <f>'[1]Macro Input'!J42+'[1]Macro Input'!P42</f>
        <v>5657.1109296550094</v>
      </c>
      <c r="D24" s="24">
        <f>'[1]Macro Input'!X43</f>
        <v>-209.46481499999999</v>
      </c>
      <c r="E24" s="24">
        <v>0</v>
      </c>
      <c r="F24" s="24">
        <f t="shared" ref="F24:F29" si="0">SUM(B24:E24)</f>
        <v>8607.4969186550097</v>
      </c>
      <c r="G24" s="11"/>
      <c r="H24" s="11"/>
      <c r="I24" s="13"/>
      <c r="J24" s="11"/>
      <c r="K24" s="12"/>
      <c r="L24" s="8"/>
      <c r="M24" s="10"/>
      <c r="N24" s="8"/>
      <c r="O24" s="8"/>
      <c r="P24" s="14"/>
      <c r="Q24" s="10"/>
    </row>
    <row r="25" spans="1:79" ht="20.149999999999999" customHeight="1" x14ac:dyDescent="0.55000000000000004">
      <c r="A25" s="23" t="s">
        <v>83</v>
      </c>
      <c r="B25" s="24">
        <f>'[1]Macro Input'!E43</f>
        <v>31947.387845000001</v>
      </c>
      <c r="C25" s="24">
        <f>'[1]Macro Input'!J43+'[1]Macro Input'!P43</f>
        <v>57195.711673032507</v>
      </c>
      <c r="D25" s="24">
        <f>'[1]Macro Input'!X44</f>
        <v>-2117.7751920000001</v>
      </c>
      <c r="E25" s="24">
        <v>0</v>
      </c>
      <c r="F25" s="24">
        <f t="shared" si="0"/>
        <v>87025.324326032511</v>
      </c>
      <c r="G25" s="11"/>
      <c r="H25" s="11"/>
      <c r="I25" s="13"/>
      <c r="J25" s="11"/>
      <c r="K25" s="12"/>
      <c r="L25" s="8"/>
      <c r="M25" s="10"/>
      <c r="N25" s="8"/>
      <c r="O25" s="8"/>
      <c r="P25" s="14"/>
      <c r="Q25" s="10"/>
    </row>
    <row r="26" spans="1:79" ht="20.149999999999999" customHeight="1" x14ac:dyDescent="0.55000000000000004">
      <c r="A26" s="23" t="s">
        <v>82</v>
      </c>
      <c r="B26" s="24">
        <f>'[1]Macro Input'!E44</f>
        <v>0</v>
      </c>
      <c r="C26" s="24">
        <f>'[1]Macro Input'!J44+'[1]Macro Input'!P44</f>
        <v>0</v>
      </c>
      <c r="D26" s="24">
        <f>'[1]Macro Input'!X45</f>
        <v>0</v>
      </c>
      <c r="E26" s="24">
        <v>0</v>
      </c>
      <c r="F26" s="24">
        <f t="shared" si="0"/>
        <v>0</v>
      </c>
      <c r="G26" s="11"/>
      <c r="H26" s="11"/>
      <c r="I26" s="13"/>
      <c r="J26" s="11"/>
      <c r="K26" s="12"/>
      <c r="L26" s="8"/>
      <c r="M26" s="10"/>
      <c r="N26" s="8"/>
      <c r="O26" s="8"/>
      <c r="P26" s="14"/>
      <c r="Q26" s="10"/>
    </row>
    <row r="27" spans="1:79" ht="20.149999999999999" customHeight="1" x14ac:dyDescent="0.55000000000000004">
      <c r="A27" s="23" t="s">
        <v>81</v>
      </c>
      <c r="B27" s="24">
        <f>'[1]Macro Input'!E45</f>
        <v>2930.5871959999999</v>
      </c>
      <c r="C27" s="24">
        <f>'[1]Macro Input'!J45+'[1]Macro Input'!P45</f>
        <v>5246.6581540522802</v>
      </c>
      <c r="D27" s="24">
        <f>'[1]Macro Input'!X46</f>
        <v>-194.267055</v>
      </c>
      <c r="E27" s="24">
        <v>0</v>
      </c>
      <c r="F27" s="24">
        <f t="shared" si="0"/>
        <v>7982.9782950522804</v>
      </c>
      <c r="G27" s="11"/>
      <c r="H27" s="11"/>
      <c r="I27" s="13"/>
      <c r="J27" s="11"/>
      <c r="K27" s="12"/>
      <c r="L27" s="8"/>
      <c r="M27" s="10"/>
      <c r="N27" s="8"/>
      <c r="O27" s="8"/>
      <c r="P27" s="14"/>
      <c r="Q27" s="10"/>
    </row>
    <row r="28" spans="1:79" ht="20.149999999999999" customHeight="1" x14ac:dyDescent="0.55000000000000004">
      <c r="A28" s="23" t="s">
        <v>80</v>
      </c>
      <c r="B28" s="24">
        <f>'[1]Macro Input'!E46</f>
        <v>239.23160200000001</v>
      </c>
      <c r="C28" s="24">
        <f>'[1]Macro Input'!J46+'[1]Macro Input'!P46</f>
        <v>428.29860075936978</v>
      </c>
      <c r="D28" s="24">
        <f>'[1]Macro Input'!X47</f>
        <v>-15.858534000000001</v>
      </c>
      <c r="E28" s="24">
        <v>0</v>
      </c>
      <c r="F28" s="24">
        <f t="shared" si="0"/>
        <v>651.67166875936982</v>
      </c>
      <c r="G28" s="11"/>
      <c r="H28" s="11"/>
      <c r="I28" s="13"/>
      <c r="J28" s="11"/>
      <c r="K28" s="12"/>
      <c r="L28" s="8"/>
      <c r="M28" s="10"/>
      <c r="N28" s="8"/>
      <c r="O28" s="8"/>
      <c r="P28" s="14"/>
      <c r="Q28" s="10"/>
      <c r="CA28" s="9"/>
    </row>
    <row r="29" spans="1:79" ht="20.149999999999999" customHeight="1" thickBot="1" x14ac:dyDescent="0.6">
      <c r="A29" s="23" t="s">
        <v>79</v>
      </c>
      <c r="B29" s="24">
        <f>'[1]Macro Input'!E47</f>
        <v>29.903983</v>
      </c>
      <c r="C29" s="24">
        <f>'[1]Macro Input'!J47+'[1]Macro Input'!P47</f>
        <v>53.537474469921221</v>
      </c>
      <c r="D29" s="24">
        <f>'[1]Macro Input'!X48</f>
        <v>-1.9823230000000001</v>
      </c>
      <c r="E29" s="24">
        <v>0</v>
      </c>
      <c r="F29" s="24">
        <f t="shared" si="0"/>
        <v>81.459134469921224</v>
      </c>
      <c r="G29" s="11"/>
      <c r="H29" s="11"/>
      <c r="I29" s="13"/>
      <c r="J29" s="11"/>
      <c r="K29" s="12"/>
      <c r="L29" s="8"/>
      <c r="M29" s="10"/>
      <c r="N29" s="8"/>
      <c r="O29" s="8"/>
      <c r="P29" s="14"/>
      <c r="Q29" s="10"/>
      <c r="CA29" s="9"/>
    </row>
    <row r="30" spans="1:79" ht="20.149999999999999" customHeight="1" x14ac:dyDescent="0.55000000000000004">
      <c r="A30" s="23" t="s">
        <v>78</v>
      </c>
      <c r="B30" s="26">
        <f>SUM(B24:B29)</f>
        <v>38306.961429999996</v>
      </c>
      <c r="C30" s="26">
        <f>SUM(C24:C29)</f>
        <v>68581.316831969089</v>
      </c>
      <c r="D30" s="26">
        <f>SUM(D24:D29)</f>
        <v>-2539.3479189999998</v>
      </c>
      <c r="E30" s="26">
        <f>SUM(E24:E29)</f>
        <v>0</v>
      </c>
      <c r="F30" s="26">
        <f>SUM(F24:F29)</f>
        <v>104348.93034296909</v>
      </c>
      <c r="G30" s="11"/>
      <c r="H30" s="11"/>
      <c r="I30" s="13"/>
      <c r="J30" s="11"/>
      <c r="K30" s="10"/>
      <c r="L30" s="11"/>
      <c r="M30" s="10"/>
      <c r="Q30" s="10"/>
      <c r="CA30" s="9"/>
    </row>
    <row r="31" spans="1:79" ht="20.149999999999999" customHeight="1" x14ac:dyDescent="0.55000000000000004">
      <c r="A31" s="42" t="s">
        <v>77</v>
      </c>
      <c r="B31" s="24"/>
      <c r="C31" s="24"/>
      <c r="D31" s="24"/>
      <c r="E31" s="24"/>
      <c r="F31" s="24"/>
      <c r="G31" s="11"/>
      <c r="H31" s="11"/>
      <c r="I31" s="13"/>
      <c r="J31" s="11"/>
      <c r="K31" s="12"/>
      <c r="L31" s="11"/>
      <c r="M31" s="10"/>
      <c r="Q31" s="10"/>
      <c r="CA31" s="9"/>
    </row>
    <row r="32" spans="1:79" ht="20.149999999999999" customHeight="1" x14ac:dyDescent="0.55000000000000004">
      <c r="A32" s="23" t="s">
        <v>76</v>
      </c>
      <c r="B32" s="24">
        <f>'[1]Macro Input'!E52</f>
        <v>20932.765874000001</v>
      </c>
      <c r="C32" s="24">
        <f>'[1]Macro Input'!J52+'[1]Macro Input'!P52</f>
        <v>37476.129330944852</v>
      </c>
      <c r="D32" s="24">
        <f>'[1]Macro Input'!X53</f>
        <v>-1387.6218100000001</v>
      </c>
      <c r="E32" s="24">
        <v>0</v>
      </c>
      <c r="F32" s="24">
        <f t="shared" ref="F32:F37" si="1">SUM(B32:E32)</f>
        <v>57021.273394944859</v>
      </c>
      <c r="G32" s="11"/>
      <c r="H32" s="11"/>
      <c r="I32" s="13"/>
      <c r="J32" s="11"/>
      <c r="K32" s="12"/>
      <c r="L32" s="11"/>
      <c r="M32" s="10"/>
      <c r="Q32" s="10"/>
      <c r="CA32" s="9"/>
    </row>
    <row r="33" spans="1:79" ht="20.149999999999999" customHeight="1" x14ac:dyDescent="0.55000000000000004">
      <c r="A33" s="23" t="s">
        <v>75</v>
      </c>
      <c r="B33" s="24">
        <f>'[1]Macro Input'!E53</f>
        <v>133670.66202300001</v>
      </c>
      <c r="C33" s="24">
        <f>'[1]Macro Input'!J53+'[1]Macro Input'!P53</f>
        <v>239311.85464954787</v>
      </c>
      <c r="D33" s="24">
        <f>'[1]Macro Input'!X54</f>
        <v>-8860.9564260000006</v>
      </c>
      <c r="E33" s="24">
        <v>0</v>
      </c>
      <c r="F33" s="24">
        <f t="shared" si="1"/>
        <v>364121.56024654792</v>
      </c>
      <c r="G33" s="11"/>
      <c r="H33" s="11"/>
      <c r="I33" s="13"/>
      <c r="J33" s="11"/>
      <c r="K33" s="12"/>
      <c r="L33" s="8"/>
      <c r="M33" s="10"/>
      <c r="N33" s="8"/>
      <c r="O33" s="8"/>
      <c r="P33" s="14"/>
      <c r="Q33" s="10"/>
      <c r="CA33" s="9"/>
    </row>
    <row r="34" spans="1:79" ht="20.149999999999999" customHeight="1" x14ac:dyDescent="0.55000000000000004">
      <c r="A34" s="23" t="s">
        <v>74</v>
      </c>
      <c r="B34" s="24">
        <f>'[1]Macro Input'!E54</f>
        <v>0</v>
      </c>
      <c r="C34" s="24">
        <f>'[1]Macro Input'!J54+'[1]Macro Input'!P54</f>
        <v>0</v>
      </c>
      <c r="D34" s="24">
        <f>'[1]Macro Input'!X55</f>
        <v>0</v>
      </c>
      <c r="E34" s="24">
        <v>0</v>
      </c>
      <c r="F34" s="24">
        <f t="shared" si="1"/>
        <v>0</v>
      </c>
      <c r="G34" s="11"/>
      <c r="H34" s="11"/>
      <c r="I34" s="13"/>
      <c r="J34" s="11"/>
      <c r="K34" s="12"/>
      <c r="L34" s="8"/>
      <c r="M34" s="10"/>
      <c r="N34" s="8"/>
      <c r="O34" s="8"/>
      <c r="P34" s="14"/>
      <c r="Q34" s="10"/>
      <c r="CA34" s="9"/>
    </row>
    <row r="35" spans="1:79" ht="20.149999999999999" customHeight="1" x14ac:dyDescent="0.55000000000000004">
      <c r="A35" s="23" t="s">
        <v>73</v>
      </c>
      <c r="B35" s="24">
        <f>'[1]Macro Input'!E55</f>
        <v>0</v>
      </c>
      <c r="C35" s="24">
        <f>'[1]Macro Input'!J55+'[1]Macro Input'!P55</f>
        <v>0</v>
      </c>
      <c r="D35" s="24">
        <f>'[1]Macro Input'!X56</f>
        <v>0</v>
      </c>
      <c r="E35" s="24">
        <v>0</v>
      </c>
      <c r="F35" s="24">
        <f t="shared" si="1"/>
        <v>0</v>
      </c>
      <c r="G35" s="11"/>
      <c r="H35" s="11"/>
      <c r="I35" s="13"/>
      <c r="J35" s="11"/>
      <c r="K35" s="12"/>
      <c r="L35" s="8"/>
      <c r="M35" s="10"/>
      <c r="N35" s="8"/>
      <c r="O35" s="8"/>
      <c r="P35" s="14"/>
      <c r="Q35" s="10"/>
      <c r="CA35" s="9"/>
    </row>
    <row r="36" spans="1:79" ht="20.149999999999999" customHeight="1" x14ac:dyDescent="0.55000000000000004">
      <c r="A36" s="23" t="s">
        <v>72</v>
      </c>
      <c r="B36" s="24">
        <f>'[1]Macro Input'!E56</f>
        <v>13646.169861</v>
      </c>
      <c r="C36" s="24">
        <f>'[1]Macro Input'!J56+'[1]Macro Input'!P56</f>
        <v>24430.867245440717</v>
      </c>
      <c r="D36" s="24">
        <f>'[1]Macro Input'!X57</f>
        <v>-904.59726899999998</v>
      </c>
      <c r="E36" s="24">
        <v>0</v>
      </c>
      <c r="F36" s="24">
        <f t="shared" si="1"/>
        <v>37172.439837440717</v>
      </c>
      <c r="G36" s="11"/>
      <c r="H36" s="11"/>
      <c r="I36" s="13"/>
      <c r="J36" s="11"/>
      <c r="K36" s="12"/>
      <c r="L36" s="8"/>
      <c r="M36" s="10"/>
      <c r="N36" s="8"/>
      <c r="O36" s="8"/>
      <c r="P36" s="14"/>
      <c r="Q36" s="10"/>
      <c r="CA36" s="9"/>
    </row>
    <row r="37" spans="1:79" ht="20.149999999999999" customHeight="1" thickBot="1" x14ac:dyDescent="0.6">
      <c r="A37" s="23" t="s">
        <v>71</v>
      </c>
      <c r="B37" s="24">
        <f>'[1]Macro Input'!E57</f>
        <v>0</v>
      </c>
      <c r="C37" s="24">
        <f>'[1]Macro Input'!J57+'[1]Macro Input'!P57</f>
        <v>0</v>
      </c>
      <c r="D37" s="24">
        <f>'[1]Macro Input'!X58</f>
        <v>0</v>
      </c>
      <c r="E37" s="24">
        <v>0</v>
      </c>
      <c r="F37" s="24">
        <f t="shared" si="1"/>
        <v>0</v>
      </c>
      <c r="G37" s="11"/>
      <c r="H37" s="11"/>
      <c r="I37" s="13"/>
      <c r="J37" s="11"/>
      <c r="K37" s="12"/>
      <c r="L37" s="8"/>
      <c r="M37" s="10"/>
      <c r="N37" s="8"/>
      <c r="O37" s="8"/>
      <c r="P37" s="14"/>
      <c r="Q37" s="10"/>
      <c r="CA37" s="9"/>
    </row>
    <row r="38" spans="1:79" ht="20.149999999999999" customHeight="1" x14ac:dyDescent="0.55000000000000004">
      <c r="A38" s="23" t="s">
        <v>70</v>
      </c>
      <c r="B38" s="26">
        <f>SUM(B32:B37)</f>
        <v>168249.59775800002</v>
      </c>
      <c r="C38" s="26">
        <f>SUM(C32:C37)</f>
        <v>301218.85122593341</v>
      </c>
      <c r="D38" s="26">
        <f>SUM(D32:D37)</f>
        <v>-11153.175505000001</v>
      </c>
      <c r="E38" s="26">
        <f>SUM(E33:E37)</f>
        <v>0</v>
      </c>
      <c r="F38" s="26">
        <f>SUM(F32:F37)</f>
        <v>458315.27347893349</v>
      </c>
      <c r="G38" s="11"/>
      <c r="H38" s="11"/>
      <c r="I38" s="13"/>
      <c r="J38" s="11"/>
      <c r="K38" s="10"/>
      <c r="L38" s="11"/>
      <c r="M38" s="10"/>
      <c r="Q38" s="10"/>
      <c r="CA38" s="9"/>
    </row>
    <row r="39" spans="1:79" ht="20.149999999999999" customHeight="1" x14ac:dyDescent="0.55000000000000004">
      <c r="A39" s="42" t="s">
        <v>69</v>
      </c>
      <c r="B39" s="24"/>
      <c r="C39" s="24"/>
      <c r="D39" s="24"/>
      <c r="E39" s="24"/>
      <c r="F39" s="24"/>
      <c r="G39" s="11"/>
      <c r="H39" s="11"/>
      <c r="I39" s="13"/>
      <c r="J39" s="11"/>
      <c r="K39" s="12"/>
      <c r="L39" s="11"/>
      <c r="M39" s="10"/>
      <c r="Q39" s="10"/>
      <c r="CA39" s="9"/>
    </row>
    <row r="40" spans="1:79" ht="20.149999999999999" customHeight="1" x14ac:dyDescent="0.55000000000000004">
      <c r="A40" s="23" t="s">
        <v>68</v>
      </c>
      <c r="B40" s="24">
        <f>'[1]Macro Input'!E62</f>
        <v>0</v>
      </c>
      <c r="C40" s="24">
        <f>'[1]Macro Input'!J62+'[1]Macro Input'!P62</f>
        <v>0</v>
      </c>
      <c r="D40" s="24">
        <f>'[1]Macro Input'!X63</f>
        <v>0</v>
      </c>
      <c r="E40" s="24">
        <f>'[1]Manual Input'!G16</f>
        <v>0</v>
      </c>
      <c r="F40" s="24">
        <f>SUM(B40:E40)</f>
        <v>0</v>
      </c>
      <c r="G40" s="11"/>
      <c r="H40" s="11"/>
      <c r="I40" s="13"/>
      <c r="J40" s="11"/>
      <c r="K40" s="12"/>
      <c r="L40" s="8"/>
      <c r="M40" s="19"/>
      <c r="N40" s="8"/>
      <c r="O40" s="8"/>
      <c r="P40" s="14"/>
      <c r="Q40" s="19"/>
      <c r="CA40" s="9"/>
    </row>
    <row r="41" spans="1:79" ht="20.149999999999999" customHeight="1" x14ac:dyDescent="0.55000000000000004">
      <c r="A41" s="23" t="s">
        <v>67</v>
      </c>
      <c r="B41" s="24">
        <f>'[1]Macro Input'!E63</f>
        <v>38665.808965999997</v>
      </c>
      <c r="C41" s="24">
        <f>'[1]Macro Input'!J63+'[1]Macro Input'!P63</f>
        <v>69223.764732608135</v>
      </c>
      <c r="D41" s="24">
        <f>'[1]Macro Input'!X64</f>
        <v>-2563.1357210000001</v>
      </c>
      <c r="E41" s="24">
        <f>'[1]Manual Input'!G17</f>
        <v>38748.069671032747</v>
      </c>
      <c r="F41" s="24">
        <f>SUM(B41:E41)</f>
        <v>144074.50764864089</v>
      </c>
      <c r="G41" s="11"/>
      <c r="H41" s="11"/>
      <c r="I41" s="13"/>
      <c r="J41" s="11"/>
      <c r="K41" s="12"/>
      <c r="L41" s="8"/>
      <c r="M41" s="19"/>
      <c r="N41" s="8"/>
      <c r="O41" s="8"/>
      <c r="P41" s="14"/>
      <c r="Q41" s="19"/>
      <c r="CA41" s="9"/>
    </row>
    <row r="42" spans="1:79" ht="20.149999999999999" customHeight="1" thickBot="1" x14ac:dyDescent="0.6">
      <c r="A42" s="23" t="s">
        <v>66</v>
      </c>
      <c r="B42" s="24">
        <f>'[1]Macro Input'!E64</f>
        <v>52351.850542</v>
      </c>
      <c r="C42" s="24">
        <f>'[1]Macro Input'!J64+'[1]Macro Input'!P64</f>
        <v>93726.014977675412</v>
      </c>
      <c r="D42" s="24">
        <f>'[1]Macro Input'!X65</f>
        <v>-3470.3760750000001</v>
      </c>
      <c r="E42" s="24">
        <f>'[1]Manual Input'!G18</f>
        <v>52463.228128967246</v>
      </c>
      <c r="F42" s="24">
        <f>SUM(B42:E42)</f>
        <v>195070.71757364267</v>
      </c>
      <c r="G42" s="11"/>
      <c r="H42" s="11"/>
      <c r="I42" s="13"/>
      <c r="J42" s="11"/>
      <c r="K42" s="12"/>
      <c r="L42" s="8"/>
      <c r="M42" s="19"/>
      <c r="N42" s="8"/>
      <c r="O42" s="8"/>
      <c r="P42" s="14"/>
      <c r="Q42" s="19"/>
      <c r="CA42" s="9"/>
    </row>
    <row r="43" spans="1:79" ht="20.149999999999999" customHeight="1" x14ac:dyDescent="0.55000000000000004">
      <c r="A43" s="23" t="s">
        <v>65</v>
      </c>
      <c r="B43" s="26">
        <f>SUM(B40:B42)</f>
        <v>91017.659507999997</v>
      </c>
      <c r="C43" s="26">
        <f>SUM(C40:C42)</f>
        <v>162949.77971028356</v>
      </c>
      <c r="D43" s="26">
        <f>SUM(D40:D42)</f>
        <v>-6033.5117960000007</v>
      </c>
      <c r="E43" s="26">
        <f>SUM(E40:E42)</f>
        <v>91211.2978</v>
      </c>
      <c r="F43" s="26">
        <f>SUM(F40:F42)</f>
        <v>339145.22522228357</v>
      </c>
      <c r="G43" s="11"/>
      <c r="H43" s="11"/>
      <c r="I43" s="13"/>
      <c r="J43" s="11"/>
      <c r="K43" s="10"/>
      <c r="L43" s="11"/>
      <c r="M43" s="19"/>
      <c r="Q43" s="19"/>
      <c r="CA43" s="9"/>
    </row>
    <row r="44" spans="1:79" ht="20.149999999999999" customHeight="1" x14ac:dyDescent="0.55000000000000004">
      <c r="A44" s="42" t="s">
        <v>64</v>
      </c>
      <c r="B44" s="22"/>
      <c r="C44" s="22"/>
      <c r="D44" s="22"/>
      <c r="E44" s="22"/>
      <c r="F44" s="22"/>
      <c r="G44" s="4"/>
      <c r="H44" s="11"/>
      <c r="I44" s="13"/>
      <c r="J44" s="4"/>
      <c r="K44" s="17"/>
      <c r="L44" s="4"/>
      <c r="M44" s="16"/>
      <c r="Q44" s="16"/>
      <c r="CA44" s="9"/>
    </row>
    <row r="45" spans="1:79" ht="20.149999999999999" customHeight="1" x14ac:dyDescent="0.55000000000000004">
      <c r="A45" s="23" t="s">
        <v>63</v>
      </c>
      <c r="B45" s="24">
        <f>'[1]Macro Input'!E69</f>
        <v>348.87954000000002</v>
      </c>
      <c r="C45" s="24">
        <f>'[1]Macro Input'!J69+'[1]Macro Input'!P69</f>
        <v>624.6020764824143</v>
      </c>
      <c r="D45" s="24">
        <f>'[1]Macro Input'!X70</f>
        <v>-23.127026999999998</v>
      </c>
      <c r="E45" s="24">
        <v>0</v>
      </c>
      <c r="F45" s="24">
        <f>SUM(B45:E45)</f>
        <v>950.35458948241433</v>
      </c>
      <c r="G45" s="11"/>
      <c r="H45" s="11"/>
      <c r="I45" s="13"/>
      <c r="J45" s="11"/>
      <c r="K45" s="12"/>
      <c r="L45" s="8"/>
      <c r="M45" s="10"/>
      <c r="N45" s="8"/>
      <c r="O45" s="8"/>
      <c r="P45" s="14"/>
      <c r="Q45" s="10"/>
      <c r="CA45" s="9"/>
    </row>
    <row r="46" spans="1:79" ht="20.149999999999999" customHeight="1" thickBot="1" x14ac:dyDescent="0.6">
      <c r="A46" s="25" t="s">
        <v>62</v>
      </c>
      <c r="B46" s="24">
        <f>'[1]Macro Input'!E70</f>
        <v>119.615932</v>
      </c>
      <c r="C46" s="24">
        <f>'[1]Macro Input'!J70+'[1]Macro Input'!P70</f>
        <v>214.14929987968489</v>
      </c>
      <c r="D46" s="24">
        <f>'[1]Macro Input'!X71</f>
        <v>-7.9292670000000003</v>
      </c>
      <c r="E46" s="24">
        <v>0</v>
      </c>
      <c r="F46" s="24">
        <f>SUM(B46:E46)</f>
        <v>325.83596487968492</v>
      </c>
      <c r="G46" s="11"/>
      <c r="H46" s="11"/>
      <c r="I46" s="13"/>
      <c r="J46" s="11"/>
      <c r="K46" s="12"/>
      <c r="L46" s="8"/>
      <c r="M46" s="10"/>
      <c r="N46" s="8"/>
      <c r="O46" s="8"/>
      <c r="P46" s="14"/>
      <c r="Q46" s="10"/>
      <c r="CA46" s="9"/>
    </row>
    <row r="47" spans="1:79" ht="20.149999999999999" customHeight="1" x14ac:dyDescent="0.55000000000000004">
      <c r="A47" s="23" t="s">
        <v>61</v>
      </c>
      <c r="B47" s="26">
        <f>SUM(B45:B46)</f>
        <v>468.49547200000001</v>
      </c>
      <c r="C47" s="26">
        <f>SUM(C45:C46)</f>
        <v>838.75137636209922</v>
      </c>
      <c r="D47" s="26">
        <f>SUM(D45:D46)</f>
        <v>-31.056293999999998</v>
      </c>
      <c r="E47" s="26">
        <f>SUM(E45:E46)</f>
        <v>0</v>
      </c>
      <c r="F47" s="26">
        <f>SUM(F45:F46)</f>
        <v>1276.1905543620992</v>
      </c>
      <c r="G47" s="11"/>
      <c r="H47" s="11"/>
      <c r="I47" s="13"/>
      <c r="J47" s="11"/>
      <c r="K47" s="10"/>
      <c r="L47" s="11"/>
      <c r="M47" s="10"/>
      <c r="Q47" s="10"/>
      <c r="CA47" s="9"/>
    </row>
    <row r="48" spans="1:79" ht="20.149999999999999" customHeight="1" x14ac:dyDescent="0.55000000000000004">
      <c r="A48" s="42" t="s">
        <v>60</v>
      </c>
      <c r="B48" s="24"/>
      <c r="C48" s="24"/>
      <c r="D48" s="24"/>
      <c r="E48" s="24"/>
      <c r="F48" s="24"/>
      <c r="G48" s="11"/>
      <c r="H48" s="11"/>
      <c r="I48" s="13"/>
      <c r="J48" s="11"/>
      <c r="K48" s="12"/>
      <c r="L48" s="11"/>
      <c r="M48" s="10"/>
      <c r="Q48" s="10"/>
      <c r="CA48" s="9"/>
    </row>
    <row r="49" spans="1:79" ht="20.149999999999999" customHeight="1" x14ac:dyDescent="0.55000000000000004">
      <c r="A49" s="23" t="s">
        <v>59</v>
      </c>
      <c r="B49" s="24">
        <f>'[1]Macro Input'!E75</f>
        <v>5482.3911310000003</v>
      </c>
      <c r="C49" s="24">
        <f>'[1]Macro Input'!J75+'[1]Macro Input'!P75</f>
        <v>9815.1767581522236</v>
      </c>
      <c r="D49" s="24">
        <f>'[1]Macro Input'!X76</f>
        <v>-363.42476099999999</v>
      </c>
      <c r="E49" s="24">
        <v>0</v>
      </c>
      <c r="F49" s="24">
        <f t="shared" ref="F49:F56" si="2">SUM(B49:E49)</f>
        <v>14934.143128152224</v>
      </c>
      <c r="G49" s="11"/>
      <c r="H49" s="11"/>
      <c r="I49" s="13"/>
      <c r="J49" s="11"/>
      <c r="K49" s="12"/>
      <c r="L49" s="8"/>
      <c r="M49" s="10"/>
      <c r="N49" s="8"/>
      <c r="O49" s="8"/>
      <c r="P49" s="14"/>
      <c r="Q49" s="10"/>
      <c r="CA49" s="9"/>
    </row>
    <row r="50" spans="1:79" ht="20.149999999999999" customHeight="1" x14ac:dyDescent="0.55000000000000004">
      <c r="A50" s="23" t="s">
        <v>58</v>
      </c>
      <c r="B50" s="24">
        <f>'[1]Macro Input'!E76</f>
        <v>166983.66378500001</v>
      </c>
      <c r="C50" s="24">
        <f>'[1]Macro Input'!J76+'[1]Macro Input'!P76</f>
        <v>298952.43745004007</v>
      </c>
      <c r="D50" s="24">
        <f>'[1]Macro Input'!X77</f>
        <v>-11069.257415</v>
      </c>
      <c r="E50" s="24">
        <v>0</v>
      </c>
      <c r="F50" s="24">
        <f t="shared" si="2"/>
        <v>454866.84382004011</v>
      </c>
      <c r="G50" s="11"/>
      <c r="H50" s="11"/>
      <c r="I50" s="13"/>
      <c r="J50" s="11"/>
      <c r="K50" s="12"/>
      <c r="L50" s="8"/>
      <c r="M50" s="19"/>
      <c r="N50" s="8"/>
      <c r="O50" s="8"/>
      <c r="P50" s="14"/>
      <c r="Q50" s="19"/>
      <c r="CA50" s="9"/>
    </row>
    <row r="51" spans="1:79" ht="20.149999999999999" customHeight="1" x14ac:dyDescent="0.55000000000000004">
      <c r="A51" s="23" t="s">
        <v>57</v>
      </c>
      <c r="B51" s="24">
        <f>'[1]Macro Input'!E77</f>
        <v>10107.535533</v>
      </c>
      <c r="C51" s="24">
        <f>'[1]Macro Input'!J77+'[1]Macro Input'!P77</f>
        <v>18095.616764833372</v>
      </c>
      <c r="D51" s="24">
        <f>'[1]Macro Input'!X78</f>
        <v>-670.02310399999999</v>
      </c>
      <c r="E51" s="24">
        <v>0</v>
      </c>
      <c r="F51" s="24">
        <f t="shared" si="2"/>
        <v>27533.129193833374</v>
      </c>
      <c r="G51" s="11"/>
      <c r="H51" s="11"/>
      <c r="I51" s="13"/>
      <c r="J51" s="11"/>
      <c r="K51" s="12"/>
      <c r="L51" s="8"/>
      <c r="M51" s="10"/>
      <c r="N51" s="8"/>
      <c r="O51" s="8"/>
      <c r="P51" s="14"/>
      <c r="Q51" s="10"/>
      <c r="CA51" s="9"/>
    </row>
    <row r="52" spans="1:79" ht="20.149999999999999" customHeight="1" x14ac:dyDescent="0.55000000000000004">
      <c r="A52" s="23" t="s">
        <v>56</v>
      </c>
      <c r="B52" s="24">
        <f>'[1]Macro Input'!E78</f>
        <v>4814.5360330000003</v>
      </c>
      <c r="C52" s="24">
        <f>'[1]Macro Input'!J78+'[1]Macro Input'!P78</f>
        <v>8619.5097816573161</v>
      </c>
      <c r="D52" s="24">
        <f>'[1]Macro Input'!X79</f>
        <v>-319.15301799999997</v>
      </c>
      <c r="E52" s="24">
        <v>0</v>
      </c>
      <c r="F52" s="24">
        <f t="shared" si="2"/>
        <v>13114.892796657317</v>
      </c>
      <c r="G52" s="11"/>
      <c r="H52" s="11"/>
      <c r="I52" s="13"/>
      <c r="J52" s="11"/>
      <c r="K52" s="12"/>
      <c r="L52" s="8"/>
      <c r="M52" s="10"/>
      <c r="N52" s="8"/>
      <c r="O52" s="8"/>
      <c r="P52" s="14"/>
      <c r="Q52" s="10"/>
      <c r="CA52" s="9"/>
    </row>
    <row r="53" spans="1:79" ht="20.149999999999999" customHeight="1" x14ac:dyDescent="0.55000000000000004">
      <c r="A53" s="23" t="s">
        <v>55</v>
      </c>
      <c r="B53" s="24">
        <f>'[1]Macro Input'!E79</f>
        <v>2791.0355370000002</v>
      </c>
      <c r="C53" s="24">
        <f>'[1]Macro Input'!J79+'[1]Macro Input'!P79</f>
        <v>4996.8172048593142</v>
      </c>
      <c r="D53" s="24">
        <f>'[1]Macro Input'!X80</f>
        <v>-185.01624000000001</v>
      </c>
      <c r="E53" s="24">
        <v>0</v>
      </c>
      <c r="F53" s="24">
        <f t="shared" si="2"/>
        <v>7602.8365018593149</v>
      </c>
      <c r="G53" s="11"/>
      <c r="H53" s="11"/>
      <c r="I53" s="13"/>
      <c r="J53" s="11"/>
      <c r="K53" s="12"/>
      <c r="L53" s="8"/>
      <c r="M53" s="10"/>
      <c r="N53" s="8"/>
      <c r="O53" s="8"/>
      <c r="P53" s="14"/>
      <c r="Q53" s="10"/>
      <c r="CA53" s="9"/>
    </row>
    <row r="54" spans="1:79" ht="20.149999999999999" customHeight="1" x14ac:dyDescent="0.55000000000000004">
      <c r="A54" s="25" t="s">
        <v>54</v>
      </c>
      <c r="B54" s="24">
        <f>'[1]Macro Input'!E80</f>
        <v>4545.4007089999996</v>
      </c>
      <c r="C54" s="24">
        <f>'[1]Macro Input'!J80+'[1]Macro Input'!P80</f>
        <v>8137.6737074280254</v>
      </c>
      <c r="D54" s="24">
        <f>'[1]Macro Input'!X81</f>
        <v>-301.312161</v>
      </c>
      <c r="E54" s="24">
        <v>0</v>
      </c>
      <c r="F54" s="24">
        <f t="shared" si="2"/>
        <v>12381.762255428026</v>
      </c>
      <c r="G54" s="11"/>
      <c r="H54" s="11"/>
      <c r="I54" s="13"/>
      <c r="J54" s="11"/>
      <c r="K54" s="12"/>
      <c r="L54" s="8"/>
      <c r="M54" s="10"/>
      <c r="N54" s="8"/>
      <c r="O54" s="8"/>
      <c r="P54" s="14"/>
      <c r="Q54" s="10"/>
      <c r="CA54" s="9"/>
    </row>
    <row r="55" spans="1:79" ht="20.149999999999999" customHeight="1" x14ac:dyDescent="0.55000000000000004">
      <c r="A55" s="23" t="s">
        <v>53</v>
      </c>
      <c r="B55" s="24">
        <f>'[1]Macro Input'!E81</f>
        <v>1036.6703649999999</v>
      </c>
      <c r="C55" s="24">
        <f>'[1]Macro Input'!J81+'[1]Macro Input'!P81</f>
        <v>1855.9607012906024</v>
      </c>
      <c r="D55" s="24">
        <f>'[1]Macro Input'!X82</f>
        <v>-68.720319000000003</v>
      </c>
      <c r="E55" s="24">
        <v>0</v>
      </c>
      <c r="F55" s="24">
        <f t="shared" si="2"/>
        <v>2823.9107472906026</v>
      </c>
      <c r="G55" s="11"/>
      <c r="H55" s="11"/>
      <c r="I55" s="13"/>
      <c r="J55" s="11"/>
      <c r="K55" s="12"/>
      <c r="L55" s="8"/>
      <c r="M55" s="10"/>
      <c r="N55" s="8"/>
      <c r="O55" s="8"/>
      <c r="P55" s="14"/>
      <c r="Q55" s="10"/>
      <c r="CA55" s="9"/>
    </row>
    <row r="56" spans="1:79" ht="20.149999999999999" customHeight="1" thickBot="1" x14ac:dyDescent="0.6">
      <c r="A56" s="25" t="s">
        <v>52</v>
      </c>
      <c r="B56" s="24">
        <f>'[1]Macro Input'!E82</f>
        <v>14712.743947000001</v>
      </c>
      <c r="C56" s="24">
        <f>'[1]Macro Input'!J82+'[1]Macro Input'!P82</f>
        <v>26340.365122201241</v>
      </c>
      <c r="D56" s="24">
        <f>'[1]Macro Input'!X83</f>
        <v>-975.29989799999998</v>
      </c>
      <c r="E56" s="24">
        <v>0</v>
      </c>
      <c r="F56" s="24">
        <f t="shared" si="2"/>
        <v>40077.809171201246</v>
      </c>
      <c r="G56" s="11"/>
      <c r="H56" s="11"/>
      <c r="I56" s="13"/>
      <c r="J56" s="11"/>
      <c r="K56" s="12"/>
      <c r="L56" s="8"/>
      <c r="M56" s="10"/>
      <c r="N56" s="8"/>
      <c r="O56" s="8"/>
      <c r="P56" s="14"/>
      <c r="Q56" s="10"/>
      <c r="CA56" s="9"/>
    </row>
    <row r="57" spans="1:79" ht="20.149999999999999" customHeight="1" x14ac:dyDescent="0.55000000000000004">
      <c r="A57" s="23" t="s">
        <v>51</v>
      </c>
      <c r="B57" s="26">
        <f>SUM(B49:B56)</f>
        <v>210473.97704000003</v>
      </c>
      <c r="C57" s="26">
        <f>SUM(C49:C56)</f>
        <v>376813.5574904622</v>
      </c>
      <c r="D57" s="26">
        <f>SUM(D49:D56)</f>
        <v>-13952.206915999999</v>
      </c>
      <c r="E57" s="26">
        <f>SUM(E49:E56)</f>
        <v>0</v>
      </c>
      <c r="F57" s="26">
        <f>SUM(F49:F56)</f>
        <v>573335.32761446224</v>
      </c>
      <c r="G57" s="11"/>
      <c r="H57" s="11"/>
      <c r="I57" s="13"/>
      <c r="J57" s="11"/>
      <c r="K57" s="19"/>
      <c r="L57" s="11"/>
      <c r="M57" s="19"/>
      <c r="Q57" s="19"/>
      <c r="CA57" s="9"/>
    </row>
    <row r="58" spans="1:79" ht="20.149999999999999" customHeight="1" x14ac:dyDescent="0.55000000000000004">
      <c r="A58" s="42" t="s">
        <v>50</v>
      </c>
      <c r="B58" s="24"/>
      <c r="C58" s="24"/>
      <c r="D58" s="24"/>
      <c r="E58" s="24"/>
      <c r="F58" s="24"/>
      <c r="G58" s="11"/>
      <c r="H58" s="11"/>
      <c r="I58" s="13"/>
      <c r="J58" s="11"/>
      <c r="K58" s="12"/>
      <c r="L58" s="8"/>
      <c r="M58" s="10"/>
      <c r="N58" s="8"/>
      <c r="O58" s="8"/>
      <c r="P58" s="14"/>
      <c r="Q58" s="10"/>
      <c r="CA58" s="9"/>
    </row>
    <row r="59" spans="1:79" ht="20.149999999999999" customHeight="1" x14ac:dyDescent="0.55000000000000004">
      <c r="A59" s="25" t="s">
        <v>49</v>
      </c>
      <c r="B59" s="24">
        <f>'[1]Macro Input'!E87</f>
        <v>405039.05159599998</v>
      </c>
      <c r="C59" s="24">
        <f>'[1]Macro Input'!J87+'[1]Macro Input'!P86</f>
        <v>725145.25715492631</v>
      </c>
      <c r="D59" s="24">
        <f>'[1]Macro Input'!X88</f>
        <v>-26849.821273000001</v>
      </c>
      <c r="E59" s="24">
        <v>0</v>
      </c>
      <c r="F59" s="24">
        <f>SUM(B59:E59)</f>
        <v>1103334.4874779263</v>
      </c>
      <c r="G59" s="11"/>
      <c r="H59" s="11"/>
      <c r="I59" s="13"/>
      <c r="J59" s="11"/>
      <c r="K59" s="12"/>
      <c r="L59" s="8"/>
      <c r="M59" s="10"/>
      <c r="N59" s="8"/>
      <c r="O59" s="8"/>
      <c r="P59" s="14"/>
      <c r="Q59" s="10"/>
      <c r="CA59" s="9"/>
    </row>
    <row r="60" spans="1:79" ht="20.149999999999999" customHeight="1" x14ac:dyDescent="0.55000000000000004">
      <c r="A60" s="42" t="s">
        <v>48</v>
      </c>
      <c r="B60" s="24"/>
      <c r="C60" s="24"/>
      <c r="D60" s="24"/>
      <c r="E60" s="24"/>
      <c r="F60" s="24"/>
      <c r="G60" s="11"/>
      <c r="H60" s="11"/>
      <c r="I60" s="13"/>
      <c r="J60" s="11"/>
      <c r="K60" s="12"/>
      <c r="L60" s="11"/>
      <c r="M60" s="10"/>
      <c r="Q60" s="10"/>
      <c r="CA60" s="9"/>
    </row>
    <row r="61" spans="1:79" ht="20.149999999999999" customHeight="1" x14ac:dyDescent="0.55000000000000004">
      <c r="A61" s="23" t="s">
        <v>47</v>
      </c>
      <c r="B61" s="24">
        <f>'[1]Macro Input'!E91</f>
        <v>14922.071566000001</v>
      </c>
      <c r="C61" s="24">
        <f>'[1]Macro Input'!J91+'[1]Macro Input'!P90</f>
        <v>26715.12654649069</v>
      </c>
      <c r="D61" s="24">
        <f>'[1]Macro Input'!X92</f>
        <v>-989.17612199999996</v>
      </c>
      <c r="E61" s="24">
        <v>0</v>
      </c>
      <c r="F61" s="24">
        <f>SUM(B61:E61)</f>
        <v>40648.021990490692</v>
      </c>
      <c r="G61" s="11"/>
      <c r="H61" s="11"/>
      <c r="I61" s="13"/>
      <c r="J61" s="11"/>
      <c r="K61" s="12"/>
      <c r="L61" s="8"/>
      <c r="M61" s="10"/>
      <c r="N61" s="8"/>
      <c r="O61" s="8"/>
      <c r="P61" s="14"/>
      <c r="Q61" s="10"/>
      <c r="CA61" s="9"/>
    </row>
    <row r="62" spans="1:79" ht="20.149999999999999" customHeight="1" x14ac:dyDescent="0.55000000000000004">
      <c r="A62" s="23" t="s">
        <v>46</v>
      </c>
      <c r="B62" s="24">
        <f>'[1]Macro Input'!E92</f>
        <v>20663.630288</v>
      </c>
      <c r="C62" s="24">
        <f>'[1]Macro Input'!J92+'[1]Macro Input'!P91</f>
        <v>36994.293256715566</v>
      </c>
      <c r="D62" s="24">
        <f>'[1]Macro Input'!X93</f>
        <v>-1369.780953</v>
      </c>
      <c r="E62" s="24">
        <v>0</v>
      </c>
      <c r="F62" s="24">
        <f>SUM(B62:E62)</f>
        <v>56288.142591715565</v>
      </c>
      <c r="G62" s="11"/>
      <c r="H62" s="11"/>
      <c r="I62" s="13"/>
      <c r="J62" s="11"/>
      <c r="K62" s="12"/>
      <c r="L62" s="8"/>
      <c r="M62" s="10"/>
      <c r="N62" s="8"/>
      <c r="O62" s="8"/>
      <c r="P62" s="14"/>
      <c r="Q62" s="10"/>
      <c r="CA62" s="9"/>
    </row>
    <row r="63" spans="1:79" ht="20.149999999999999" customHeight="1" x14ac:dyDescent="0.55000000000000004">
      <c r="A63" s="23" t="s">
        <v>45</v>
      </c>
      <c r="B63" s="24">
        <f>'[1]Macro Input'!E93</f>
        <v>1495.1975809999999</v>
      </c>
      <c r="C63" s="24">
        <f>'[1]Macro Input'!J93+'[1]Macro Input'!P92</f>
        <v>2676.8662534960608</v>
      </c>
      <c r="D63" s="24">
        <f>'[1]Macro Input'!X94</f>
        <v>-99.115837999999997</v>
      </c>
      <c r="E63" s="24">
        <v>0</v>
      </c>
      <c r="F63" s="24">
        <f>SUM(B63:E63)</f>
        <v>4072.9479964960606</v>
      </c>
      <c r="G63" s="11"/>
      <c r="H63" s="11"/>
      <c r="I63" s="13"/>
      <c r="J63" s="11"/>
      <c r="K63" s="12"/>
      <c r="L63" s="8"/>
      <c r="M63" s="10"/>
      <c r="N63" s="8"/>
      <c r="O63" s="8"/>
      <c r="P63" s="14"/>
      <c r="Q63" s="10"/>
      <c r="CA63" s="9"/>
    </row>
    <row r="64" spans="1:79" ht="20.149999999999999" customHeight="1" thickBot="1" x14ac:dyDescent="0.6">
      <c r="A64" s="23" t="s">
        <v>44</v>
      </c>
      <c r="B64" s="24">
        <f>'[1]Macro Input'!E94</f>
        <v>189.39163099999999</v>
      </c>
      <c r="C64" s="24">
        <f>'[1]Macro Input'!J94+'[1]Macro Input'!P93</f>
        <v>339.06977497616771</v>
      </c>
      <c r="D64" s="24">
        <f>'[1]Macro Input'!X95</f>
        <v>-12.554675</v>
      </c>
      <c r="E64" s="24">
        <v>0</v>
      </c>
      <c r="F64" s="24">
        <f>SUM(B64:E64)</f>
        <v>515.90673097616775</v>
      </c>
      <c r="G64" s="11"/>
      <c r="H64" s="11"/>
      <c r="I64" s="13"/>
      <c r="J64" s="11"/>
      <c r="K64" s="12"/>
      <c r="L64" s="8"/>
      <c r="M64" s="10"/>
      <c r="N64" s="8"/>
      <c r="O64" s="8"/>
      <c r="P64" s="14"/>
      <c r="Q64" s="10"/>
      <c r="CA64" s="9"/>
    </row>
    <row r="65" spans="1:79" ht="20.149999999999999" customHeight="1" x14ac:dyDescent="0.55000000000000004">
      <c r="A65" s="23" t="s">
        <v>43</v>
      </c>
      <c r="B65" s="26">
        <f>SUM(B61:B64)</f>
        <v>37270.291065999998</v>
      </c>
      <c r="C65" s="26">
        <f>SUM(C61:C64)</f>
        <v>66725.355831678491</v>
      </c>
      <c r="D65" s="26">
        <f>SUM(D61:D64)</f>
        <v>-2470.6275879999998</v>
      </c>
      <c r="E65" s="26">
        <f>SUM(E61:E64)</f>
        <v>0</v>
      </c>
      <c r="F65" s="26">
        <f>SUM(F61:F64)</f>
        <v>101525.01930967849</v>
      </c>
      <c r="G65" s="11"/>
      <c r="H65" s="11"/>
      <c r="I65" s="13"/>
      <c r="J65" s="11"/>
      <c r="K65" s="10"/>
      <c r="L65" s="11"/>
      <c r="M65" s="10"/>
      <c r="Q65" s="10"/>
      <c r="CA65" s="9"/>
    </row>
    <row r="66" spans="1:79" ht="20.149999999999999" customHeight="1" x14ac:dyDescent="0.55000000000000004">
      <c r="A66" s="42" t="s">
        <v>42</v>
      </c>
      <c r="B66" s="24"/>
      <c r="C66" s="24"/>
      <c r="D66" s="24"/>
      <c r="E66" s="24"/>
      <c r="F66" s="24"/>
      <c r="G66" s="11"/>
      <c r="H66" s="11"/>
      <c r="I66" s="13"/>
      <c r="J66" s="11"/>
      <c r="K66" s="12"/>
      <c r="L66" s="11"/>
      <c r="M66" s="10"/>
      <c r="Q66" s="10"/>
      <c r="CA66" s="9"/>
    </row>
    <row r="67" spans="1:79" ht="20.149999999999999" customHeight="1" x14ac:dyDescent="0.55000000000000004">
      <c r="A67" s="23" t="s">
        <v>41</v>
      </c>
      <c r="B67" s="24">
        <f>'[1]Macro Input'!E99</f>
        <v>14024.953122000001</v>
      </c>
      <c r="C67" s="24">
        <f>'[1]Macro Input'!J150+'[1]Macro Input'!P98</f>
        <v>16816.348795999998</v>
      </c>
      <c r="D67" s="24">
        <f>'[1]Macro Input'!X151</f>
        <v>-4847.8108543883627</v>
      </c>
      <c r="E67" s="24">
        <f>'[1]Macro Input'!M28+'[1]Macro Input'!R98</f>
        <v>8599.7963887072692</v>
      </c>
      <c r="F67" s="24">
        <f>SUM(B67:E67)</f>
        <v>34593.287452318902</v>
      </c>
      <c r="G67" s="11"/>
      <c r="H67" s="11"/>
      <c r="I67" s="13"/>
      <c r="J67" s="11"/>
      <c r="K67" s="12"/>
      <c r="L67" s="8"/>
      <c r="M67" s="10"/>
      <c r="N67" s="8"/>
      <c r="O67" s="8"/>
      <c r="P67" s="14"/>
      <c r="Q67" s="10"/>
      <c r="CA67" s="9"/>
    </row>
    <row r="68" spans="1:79" ht="20.149999999999999" customHeight="1" thickBot="1" x14ac:dyDescent="0.6">
      <c r="A68" s="23" t="s">
        <v>40</v>
      </c>
      <c r="B68" s="24">
        <f>'[1]Macro Input'!E100</f>
        <v>737541.08556799998</v>
      </c>
      <c r="C68" s="24">
        <f>'[1]Macro Input'!J151+'[1]Macro Input'!P99</f>
        <v>884334.37559399998</v>
      </c>
      <c r="D68" s="24">
        <f>'[1]Macro Input'!X152</f>
        <v>-66307.690859025519</v>
      </c>
      <c r="E68" s="24">
        <f>'[1]Macro Input'!M33+'[1]Macro Input'!R99</f>
        <v>452569.03836330166</v>
      </c>
      <c r="F68" s="24">
        <f>SUM(B68:E68)</f>
        <v>2008136.808666276</v>
      </c>
      <c r="G68" s="11"/>
      <c r="H68" s="11"/>
      <c r="I68" s="13"/>
      <c r="J68" s="11"/>
      <c r="K68" s="12"/>
      <c r="L68" s="8"/>
      <c r="M68" s="10"/>
      <c r="N68" s="8"/>
      <c r="O68" s="8"/>
      <c r="P68" s="14"/>
      <c r="Q68" s="10"/>
      <c r="CA68" s="9"/>
    </row>
    <row r="69" spans="1:79" ht="20.149999999999999" customHeight="1" x14ac:dyDescent="0.55000000000000004">
      <c r="A69" s="23" t="s">
        <v>39</v>
      </c>
      <c r="B69" s="26">
        <f>SUM(B67:B68)</f>
        <v>751566.03868999996</v>
      </c>
      <c r="C69" s="26">
        <f>SUM(C67:C68)</f>
        <v>901150.72438999999</v>
      </c>
      <c r="D69" s="26">
        <f>SUM(D67:D68)</f>
        <v>-71155.501713413876</v>
      </c>
      <c r="E69" s="26">
        <f>SUM(E67:E68)</f>
        <v>461168.8347520089</v>
      </c>
      <c r="F69" s="26">
        <f>SUM(F67:F68)</f>
        <v>2042730.096118595</v>
      </c>
      <c r="G69" s="11"/>
      <c r="H69" s="11"/>
      <c r="I69" s="13"/>
      <c r="J69" s="11"/>
      <c r="K69" s="10"/>
      <c r="L69" s="11"/>
      <c r="M69" s="10"/>
      <c r="Q69" s="10"/>
      <c r="CA69" s="9"/>
    </row>
    <row r="70" spans="1:79" ht="20.149999999999999" customHeight="1" x14ac:dyDescent="0.55000000000000004">
      <c r="A70" s="42" t="s">
        <v>38</v>
      </c>
      <c r="B70" s="24"/>
      <c r="C70" s="24"/>
      <c r="D70" s="24"/>
      <c r="E70" s="24"/>
      <c r="F70" s="24"/>
      <c r="G70" s="11"/>
      <c r="H70" s="11"/>
      <c r="I70" s="13"/>
      <c r="J70" s="11"/>
      <c r="K70" s="12"/>
      <c r="L70" s="11"/>
      <c r="M70" s="10"/>
      <c r="Q70" s="10"/>
      <c r="CA70" s="9"/>
    </row>
    <row r="71" spans="1:79" ht="20.149999999999999" customHeight="1" x14ac:dyDescent="0.55000000000000004">
      <c r="A71" s="23" t="s">
        <v>37</v>
      </c>
      <c r="B71" s="24">
        <f>'[1]Macro Input'!E105</f>
        <v>22358.187494000002</v>
      </c>
      <c r="C71" s="24">
        <f>'[1]Macro Input'!J105+'[1]Macro Input'!P104</f>
        <v>40028.07540734444</v>
      </c>
      <c r="D71" s="24">
        <f>'[1]Macro Input'!X106</f>
        <v>-1482.112253</v>
      </c>
      <c r="E71" s="24">
        <v>0</v>
      </c>
      <c r="F71" s="24">
        <f>SUM(B71:E71)</f>
        <v>60904.150648344439</v>
      </c>
      <c r="G71" s="11"/>
      <c r="H71" s="11"/>
      <c r="I71" s="13"/>
      <c r="J71" s="11"/>
      <c r="K71" s="12"/>
      <c r="L71" s="8"/>
      <c r="M71" s="10"/>
      <c r="N71" s="8"/>
      <c r="O71" s="8"/>
      <c r="P71" s="14"/>
      <c r="Q71" s="10"/>
      <c r="CA71" s="9"/>
    </row>
    <row r="72" spans="1:79" ht="20.149999999999999" customHeight="1" x14ac:dyDescent="0.55000000000000004">
      <c r="A72" s="23" t="s">
        <v>36</v>
      </c>
      <c r="B72" s="24">
        <f>'[1]Macro Input'!E106</f>
        <v>46600.324088000001</v>
      </c>
      <c r="C72" s="24">
        <f>'[1]Macro Input'!J106+'[1]Macro Input'!P105</f>
        <v>83429.002145293911</v>
      </c>
      <c r="D72" s="24">
        <f>'[1]Macro Input'!X107</f>
        <v>127986.95306407951</v>
      </c>
      <c r="E72" s="24">
        <f>+'[1]Macro Input'!M35+'[1]Macro Input'!R105</f>
        <v>2658.4094</v>
      </c>
      <c r="F72" s="24">
        <f>SUM(B72:E72)</f>
        <v>260674.68869737344</v>
      </c>
      <c r="G72" s="11"/>
      <c r="H72" s="11"/>
      <c r="I72" s="13"/>
      <c r="J72" s="11"/>
      <c r="K72" s="12"/>
      <c r="L72" s="8"/>
      <c r="M72" s="10"/>
      <c r="N72" s="8"/>
      <c r="O72" s="8"/>
      <c r="P72" s="14"/>
      <c r="Q72" s="10"/>
      <c r="CA72" s="9"/>
    </row>
    <row r="73" spans="1:79" ht="20.149999999999999" customHeight="1" x14ac:dyDescent="0.55000000000000004">
      <c r="A73" s="23" t="s">
        <v>35</v>
      </c>
      <c r="B73" s="24">
        <f>'[1]Macro Input'!E107</f>
        <v>9150.6091230000002</v>
      </c>
      <c r="C73" s="24">
        <f>'[1]Macro Input'!J107+'[1]Macro Input'!P106</f>
        <v>16382.422362795895</v>
      </c>
      <c r="D73" s="24">
        <f>'[1]Macro Input'!X108</f>
        <v>-606.58896700000003</v>
      </c>
      <c r="E73" s="24">
        <v>0</v>
      </c>
      <c r="F73" s="24">
        <f>SUM(B73:E73)</f>
        <v>24926.442518795895</v>
      </c>
      <c r="G73" s="11"/>
      <c r="H73" s="11"/>
      <c r="I73" s="13"/>
      <c r="J73" s="11"/>
      <c r="K73" s="12"/>
      <c r="L73" s="8"/>
      <c r="M73" s="10"/>
      <c r="N73" s="8"/>
      <c r="O73" s="8"/>
      <c r="P73" s="14"/>
      <c r="Q73" s="10"/>
      <c r="CA73" s="9"/>
    </row>
    <row r="74" spans="1:79" ht="20.149999999999999" customHeight="1" x14ac:dyDescent="0.55000000000000004">
      <c r="A74" s="23" t="s">
        <v>34</v>
      </c>
      <c r="B74" s="24">
        <f>'[1]Macro Input'!E108</f>
        <v>19.935988999999999</v>
      </c>
      <c r="C74" s="24">
        <f>'[1]Macro Input'!J108+'[1]Macro Input'!P107</f>
        <v>35.691649313280813</v>
      </c>
      <c r="D74" s="24">
        <f>'[1]Macro Input'!X109</f>
        <v>-1.3215490000000001</v>
      </c>
      <c r="E74" s="24">
        <v>0</v>
      </c>
      <c r="F74" s="24">
        <f>SUM(B74:E74)</f>
        <v>54.306089313280815</v>
      </c>
      <c r="G74" s="11"/>
      <c r="H74" s="11"/>
      <c r="I74" s="13"/>
      <c r="J74" s="11"/>
      <c r="K74" s="12"/>
      <c r="L74" s="8"/>
      <c r="M74" s="10"/>
      <c r="N74" s="8"/>
      <c r="O74" s="8"/>
      <c r="P74" s="14"/>
      <c r="Q74" s="10"/>
      <c r="CA74" s="9"/>
    </row>
    <row r="75" spans="1:79" ht="20.149999999999999" customHeight="1" thickBot="1" x14ac:dyDescent="0.6">
      <c r="A75" s="23" t="s">
        <v>33</v>
      </c>
      <c r="B75" s="24">
        <f>'[1]Macro Input'!E109</f>
        <v>34309.800149000002</v>
      </c>
      <c r="C75" s="24">
        <f>'[1]Macro Input'!J109+'[1]Macro Input'!P108</f>
        <v>61425.160502156279</v>
      </c>
      <c r="D75" s="24">
        <f>'[1]Macro Input'!X110</f>
        <v>-3337.2247499111763</v>
      </c>
      <c r="E75" s="24">
        <f>'[1]Macro Input'!R108</f>
        <v>14146.018899999999</v>
      </c>
      <c r="F75" s="24">
        <f>SUM(B75:E75)</f>
        <v>106543.75480124512</v>
      </c>
      <c r="G75" s="11"/>
      <c r="H75" s="11"/>
      <c r="I75" s="13"/>
      <c r="J75" s="11"/>
      <c r="K75" s="12"/>
      <c r="L75" s="8"/>
      <c r="M75" s="10"/>
      <c r="N75" s="8"/>
      <c r="O75" s="8"/>
      <c r="P75" s="14"/>
      <c r="Q75" s="10"/>
      <c r="CA75" s="9"/>
    </row>
    <row r="76" spans="1:79" ht="20.149999999999999" customHeight="1" x14ac:dyDescent="0.55000000000000004">
      <c r="A76" s="23" t="s">
        <v>32</v>
      </c>
      <c r="B76" s="26">
        <f>SUM(B71:B75)</f>
        <v>112438.85684300002</v>
      </c>
      <c r="C76" s="26">
        <f>SUM(C71:C75)</f>
        <v>201300.35206690381</v>
      </c>
      <c r="D76" s="26">
        <f>SUM(D71:D75)</f>
        <v>122559.70554516834</v>
      </c>
      <c r="E76" s="26">
        <f>SUM(E71:E75)</f>
        <v>16804.4283</v>
      </c>
      <c r="F76" s="26">
        <f>SUM(F71:F75)</f>
        <v>453103.34275507217</v>
      </c>
      <c r="G76" s="11"/>
      <c r="H76" s="11"/>
      <c r="I76" s="13"/>
      <c r="J76" s="11"/>
      <c r="K76" s="10"/>
      <c r="L76" s="11"/>
      <c r="M76" s="10"/>
      <c r="Q76" s="10"/>
      <c r="CA76" s="9"/>
    </row>
    <row r="77" spans="1:79" ht="20.149999999999999" customHeight="1" x14ac:dyDescent="0.55000000000000004">
      <c r="A77" s="42" t="s">
        <v>31</v>
      </c>
      <c r="B77" s="25"/>
      <c r="C77" s="25"/>
      <c r="D77" s="25"/>
      <c r="E77" s="25"/>
      <c r="F77" s="24"/>
      <c r="G77" s="4"/>
      <c r="H77" s="11"/>
      <c r="I77" s="13"/>
      <c r="J77" s="18"/>
      <c r="K77" s="12"/>
      <c r="L77" s="11"/>
      <c r="M77" s="10"/>
      <c r="Q77" s="10"/>
      <c r="CA77" s="9"/>
    </row>
    <row r="78" spans="1:79" ht="20.149999999999999" customHeight="1" x14ac:dyDescent="0.55000000000000004">
      <c r="A78" s="23" t="s">
        <v>30</v>
      </c>
      <c r="B78" s="24">
        <f>'[1]Macro Input'!E114</f>
        <v>0</v>
      </c>
      <c r="C78" s="24">
        <f>'[1]Macro Input'!J114+'[1]Macro Input'!P113</f>
        <v>0</v>
      </c>
      <c r="D78" s="24">
        <f>'[1]Macro Input'!X115</f>
        <v>0</v>
      </c>
      <c r="E78" s="24">
        <f>'[1]Macro Input'!R113</f>
        <v>0</v>
      </c>
      <c r="F78" s="24">
        <f>SUM(B78:E78)</f>
        <v>0</v>
      </c>
      <c r="G78" s="4"/>
      <c r="H78" s="11"/>
      <c r="I78" s="13"/>
      <c r="J78" s="18"/>
      <c r="K78" s="12"/>
      <c r="L78" s="8"/>
      <c r="M78" s="10"/>
      <c r="N78" s="8"/>
      <c r="O78" s="8"/>
      <c r="P78" s="14"/>
      <c r="Q78" s="10"/>
      <c r="CA78" s="9"/>
    </row>
    <row r="79" spans="1:79" ht="20.149999999999999" customHeight="1" x14ac:dyDescent="0.55000000000000004">
      <c r="A79" s="23" t="s">
        <v>29</v>
      </c>
      <c r="B79" s="24">
        <f>'[1]Macro Input'!E115</f>
        <v>2920.6192019999999</v>
      </c>
      <c r="C79" s="24">
        <f>'[1]Macro Input'!J115+'[1]Macro Input'!P114</f>
        <v>5228.8123288956394</v>
      </c>
      <c r="D79" s="24">
        <f>'[1]Macro Input'!X116</f>
        <v>-193.606281</v>
      </c>
      <c r="E79" s="24">
        <f>'[1]Macro Input'!R114</f>
        <v>0</v>
      </c>
      <c r="F79" s="24">
        <f>SUM(B79:E79)</f>
        <v>7955.825249895639</v>
      </c>
      <c r="G79" s="4"/>
      <c r="H79" s="11"/>
      <c r="I79" s="13"/>
      <c r="J79" s="18"/>
      <c r="K79" s="12"/>
      <c r="L79" s="8"/>
      <c r="M79" s="10"/>
      <c r="N79" s="8"/>
      <c r="O79" s="8"/>
      <c r="P79" s="14"/>
      <c r="Q79" s="10"/>
      <c r="CA79" s="9"/>
    </row>
    <row r="80" spans="1:79" ht="20.149999999999999" customHeight="1" thickBot="1" x14ac:dyDescent="0.6">
      <c r="A80" s="23" t="s">
        <v>28</v>
      </c>
      <c r="B80" s="24">
        <f>'[1]Macro Input'!E116</f>
        <v>2272.7003549999999</v>
      </c>
      <c r="C80" s="24">
        <f>'[1]Macro Input'!J116+'[1]Macro Input'!P115</f>
        <v>4068.8370027140127</v>
      </c>
      <c r="D80" s="24">
        <f>'[1]Macro Input'!X117</f>
        <v>-952.84086562822017</v>
      </c>
      <c r="E80" s="24">
        <f>'[1]Macro Input'!R115</f>
        <v>5001.1192000000001</v>
      </c>
      <c r="F80" s="24">
        <f>SUM(B80:E80)</f>
        <v>10389.815692085793</v>
      </c>
      <c r="G80" s="4"/>
      <c r="H80" s="11"/>
      <c r="I80" s="13"/>
      <c r="J80" s="18"/>
      <c r="K80" s="12"/>
      <c r="L80" s="8"/>
      <c r="M80" s="10"/>
      <c r="N80" s="8"/>
      <c r="O80" s="8"/>
      <c r="P80" s="14"/>
      <c r="Q80" s="10"/>
      <c r="CA80" s="9"/>
    </row>
    <row r="81" spans="1:79" ht="20.149999999999999" customHeight="1" x14ac:dyDescent="0.55000000000000004">
      <c r="A81" s="23" t="s">
        <v>27</v>
      </c>
      <c r="B81" s="26">
        <f>SUM(B78:B80)</f>
        <v>5193.3195569999998</v>
      </c>
      <c r="C81" s="26">
        <f>SUM(C78:C80)</f>
        <v>9297.649331609653</v>
      </c>
      <c r="D81" s="26">
        <f>SUM(D78:D80)</f>
        <v>-1146.4471466282203</v>
      </c>
      <c r="E81" s="26">
        <f>SUM(E78:E80)</f>
        <v>5001.1192000000001</v>
      </c>
      <c r="F81" s="26">
        <f>SUM(F78:F80)</f>
        <v>18345.64094198143</v>
      </c>
      <c r="G81" s="11"/>
      <c r="H81" s="11"/>
      <c r="I81" s="13"/>
      <c r="J81" s="18"/>
      <c r="K81" s="10"/>
      <c r="L81" s="11"/>
      <c r="M81" s="10"/>
      <c r="Q81" s="10"/>
      <c r="CA81" s="9"/>
    </row>
    <row r="82" spans="1:79" ht="20.149999999999999" customHeight="1" x14ac:dyDescent="0.55000000000000004">
      <c r="A82" s="42" t="s">
        <v>26</v>
      </c>
      <c r="B82" s="25"/>
      <c r="C82" s="25"/>
      <c r="D82" s="25"/>
      <c r="E82" s="25"/>
      <c r="F82" s="24"/>
      <c r="G82" s="4"/>
      <c r="H82" s="11"/>
      <c r="I82" s="13"/>
      <c r="J82" s="11"/>
      <c r="K82" s="17"/>
      <c r="L82" s="11"/>
      <c r="M82" s="16"/>
      <c r="Q82" s="16"/>
      <c r="CA82" s="9"/>
    </row>
    <row r="83" spans="1:79" ht="20.149999999999999" customHeight="1" x14ac:dyDescent="0.55000000000000004">
      <c r="A83" s="23" t="s">
        <v>25</v>
      </c>
      <c r="B83" s="24">
        <f>'[1]Macro Input'!E121</f>
        <v>4465.656755</v>
      </c>
      <c r="C83" s="24">
        <f>'[1]Macro Input'!J121+'[1]Macro Input'!P120</f>
        <v>7994.9077061749031</v>
      </c>
      <c r="D83" s="24">
        <f>'[1]Macro Input'!X122</f>
        <v>-296.02599099999998</v>
      </c>
      <c r="E83" s="24">
        <v>0</v>
      </c>
      <c r="F83" s="24">
        <f>SUM(B83:E83)</f>
        <v>12164.538470174903</v>
      </c>
      <c r="G83" s="11"/>
      <c r="H83" s="11"/>
      <c r="I83" s="13"/>
      <c r="J83" s="11"/>
      <c r="K83" s="12"/>
      <c r="L83" s="8"/>
      <c r="M83" s="10"/>
      <c r="N83" s="8"/>
      <c r="O83" s="8"/>
      <c r="P83" s="14"/>
      <c r="Q83" s="10"/>
      <c r="CA83" s="9"/>
    </row>
    <row r="84" spans="1:79" ht="20.149999999999999" customHeight="1" x14ac:dyDescent="0.55000000000000004">
      <c r="A84" s="23" t="s">
        <v>24</v>
      </c>
      <c r="B84" s="24">
        <f>'[1]Macro Input'!E122</f>
        <v>3409.050401</v>
      </c>
      <c r="C84" s="24">
        <f>'[1]Macro Input'!J122+'[1]Macro Input'!P121</f>
        <v>6103.2553545710198</v>
      </c>
      <c r="D84" s="24">
        <f>'[1]Macro Input'!X123</f>
        <v>-225.98412400000001</v>
      </c>
      <c r="E84" s="24">
        <v>0</v>
      </c>
      <c r="F84" s="24">
        <f>SUM(B84:E84)</f>
        <v>9286.3216315710197</v>
      </c>
      <c r="G84" s="11"/>
      <c r="H84" s="11"/>
      <c r="I84" s="13"/>
      <c r="J84" s="11"/>
      <c r="K84" s="12"/>
      <c r="L84" s="8"/>
      <c r="M84" s="10"/>
      <c r="N84" s="8"/>
      <c r="O84" s="8"/>
      <c r="P84" s="14"/>
      <c r="Q84" s="10"/>
      <c r="CA84" s="9"/>
    </row>
    <row r="85" spans="1:79" ht="20.149999999999999" customHeight="1" thickBot="1" x14ac:dyDescent="0.6">
      <c r="A85" s="23" t="s">
        <v>23</v>
      </c>
      <c r="B85" s="24">
        <f>'[1]Macro Input'!E123</f>
        <v>627.98285799999996</v>
      </c>
      <c r="C85" s="24">
        <f>'[1]Macro Input'!J123+'[1]Macro Input'!P122</f>
        <v>1124.2839748683457</v>
      </c>
      <c r="D85" s="24">
        <f>'[1]Macro Input'!X124</f>
        <v>-41.628658000000001</v>
      </c>
      <c r="E85" s="24">
        <v>0</v>
      </c>
      <c r="F85" s="24">
        <f>SUM(B85:E85)</f>
        <v>1710.6381748683457</v>
      </c>
      <c r="G85" s="11"/>
      <c r="H85" s="11"/>
      <c r="I85" s="13"/>
      <c r="J85" s="11"/>
      <c r="K85" s="12"/>
      <c r="L85" s="8"/>
      <c r="M85" s="10"/>
      <c r="N85" s="8"/>
      <c r="O85" s="8"/>
      <c r="P85" s="14"/>
      <c r="Q85" s="10"/>
      <c r="CA85" s="9"/>
    </row>
    <row r="86" spans="1:79" ht="20.149999999999999" customHeight="1" x14ac:dyDescent="0.55000000000000004">
      <c r="A86" s="23" t="s">
        <v>22</v>
      </c>
      <c r="B86" s="26">
        <f>SUM(B83:B85)</f>
        <v>8502.6900139999998</v>
      </c>
      <c r="C86" s="26">
        <f>SUM(C83:C85)</f>
        <v>15222.447035614268</v>
      </c>
      <c r="D86" s="26">
        <f>SUM(D83:D85)</f>
        <v>-563.63877300000001</v>
      </c>
      <c r="E86" s="26">
        <f>SUM(E83:E85)</f>
        <v>0</v>
      </c>
      <c r="F86" s="26">
        <f>SUM(F83:F85)</f>
        <v>23161.498276614268</v>
      </c>
      <c r="H86" s="11"/>
      <c r="I86" s="13"/>
      <c r="K86" s="10"/>
      <c r="M86" s="10"/>
      <c r="Q86" s="10"/>
      <c r="CA86" s="9"/>
    </row>
    <row r="87" spans="1:79" ht="20.149999999999999" customHeight="1" x14ac:dyDescent="0.55000000000000004">
      <c r="A87" s="42" t="s">
        <v>21</v>
      </c>
      <c r="B87" s="24"/>
      <c r="C87" s="24"/>
      <c r="D87" s="24"/>
      <c r="E87" s="24"/>
      <c r="F87" s="24"/>
      <c r="G87" s="11"/>
      <c r="H87" s="11"/>
      <c r="I87" s="13"/>
      <c r="J87" s="11"/>
      <c r="K87" s="12"/>
      <c r="L87" s="11"/>
      <c r="M87" s="10"/>
      <c r="Q87" s="10"/>
      <c r="CA87" s="9"/>
    </row>
    <row r="88" spans="1:79" ht="20.149999999999999" customHeight="1" x14ac:dyDescent="0.55000000000000004">
      <c r="A88" s="23" t="s">
        <v>20</v>
      </c>
      <c r="B88" s="24">
        <f>'[1]Macro Input'!E128</f>
        <v>39702.479331000002</v>
      </c>
      <c r="C88" s="24">
        <f>'[1]Macro Input'!J128+'[1]Macro Input'!P127</f>
        <v>71079.72543389874</v>
      </c>
      <c r="D88" s="24">
        <f>'[1]Macro Input'!X129</f>
        <v>-2631.8560389999998</v>
      </c>
      <c r="E88" s="24">
        <v>0</v>
      </c>
      <c r="F88" s="24">
        <f>SUM(B88:E88)</f>
        <v>108150.34872589874</v>
      </c>
      <c r="G88" s="11"/>
      <c r="H88" s="11"/>
      <c r="I88" s="13"/>
      <c r="J88" s="11"/>
      <c r="K88" s="12"/>
      <c r="L88" s="8"/>
      <c r="M88" s="10"/>
      <c r="N88" s="8"/>
      <c r="O88" s="8"/>
      <c r="P88" s="14"/>
      <c r="Q88" s="10"/>
      <c r="CA88" s="9"/>
    </row>
    <row r="89" spans="1:79" ht="20.149999999999999" customHeight="1" x14ac:dyDescent="0.55000000000000004">
      <c r="A89" s="23" t="s">
        <v>19</v>
      </c>
      <c r="B89" s="24">
        <f>'[1]Macro Input'!E129</f>
        <v>438.591228</v>
      </c>
      <c r="C89" s="24">
        <f>'[1]Macro Input'!J129+'[1]Macro Input'!P128</f>
        <v>785.21419989217793</v>
      </c>
      <c r="D89" s="24">
        <f>'[1]Macro Input'!X130</f>
        <v>-29.073982999999998</v>
      </c>
      <c r="E89" s="24">
        <v>0</v>
      </c>
      <c r="F89" s="24">
        <f>SUM(B89:E89)</f>
        <v>1194.7314448921779</v>
      </c>
      <c r="G89" s="11"/>
      <c r="H89" s="11"/>
      <c r="I89" s="13"/>
      <c r="J89" s="11"/>
      <c r="K89" s="12"/>
      <c r="L89" s="8"/>
      <c r="M89" s="10"/>
      <c r="N89" s="8"/>
      <c r="O89" s="8"/>
      <c r="P89" s="14"/>
      <c r="Q89" s="10"/>
      <c r="CA89" s="9"/>
    </row>
    <row r="90" spans="1:79" ht="20.149999999999999" customHeight="1" thickBot="1" x14ac:dyDescent="0.6">
      <c r="A90" s="23" t="s">
        <v>18</v>
      </c>
      <c r="B90" s="24">
        <f>'[1]Macro Input'!E130</f>
        <v>2182.9884059999999</v>
      </c>
      <c r="C90" s="24">
        <f>'[1]Macro Input'!J130+'[1]Macro Input'!P129</f>
        <v>3908.2248783042492</v>
      </c>
      <c r="D90" s="24">
        <f>'[1]Macro Input'!X131</f>
        <v>-144.70912999999999</v>
      </c>
      <c r="E90" s="24">
        <v>0</v>
      </c>
      <c r="F90" s="24">
        <f>SUM(B90:E90)</f>
        <v>5946.5041543042489</v>
      </c>
      <c r="G90" s="11"/>
      <c r="H90" s="11"/>
      <c r="I90" s="13"/>
      <c r="J90" s="11"/>
      <c r="K90" s="12"/>
      <c r="L90" s="8"/>
      <c r="M90" s="10"/>
      <c r="N90" s="8"/>
      <c r="O90" s="8"/>
      <c r="P90" s="14"/>
      <c r="Q90" s="10"/>
      <c r="CA90" s="9"/>
    </row>
    <row r="91" spans="1:79" ht="20.149999999999999" customHeight="1" x14ac:dyDescent="0.55000000000000004">
      <c r="A91" s="23" t="s">
        <v>17</v>
      </c>
      <c r="B91" s="26">
        <f>SUM(B88:B90)</f>
        <v>42324.058964999997</v>
      </c>
      <c r="C91" s="26">
        <f>SUM(C88:C90)</f>
        <v>75773.164512095158</v>
      </c>
      <c r="D91" s="26">
        <f>SUM(D88:D90)</f>
        <v>-2805.6391519999997</v>
      </c>
      <c r="E91" s="26">
        <f>SUM(E88:E90)</f>
        <v>0</v>
      </c>
      <c r="F91" s="26">
        <f>SUM(F88:F90)</f>
        <v>115291.58432509517</v>
      </c>
      <c r="G91" s="11"/>
      <c r="H91" s="11"/>
      <c r="I91" s="13"/>
      <c r="J91" s="11"/>
      <c r="K91" s="10"/>
      <c r="L91" s="11"/>
      <c r="M91" s="10"/>
      <c r="Q91" s="10"/>
      <c r="CA91" s="9"/>
    </row>
    <row r="92" spans="1:79" ht="20.149999999999999" customHeight="1" x14ac:dyDescent="0.55000000000000004">
      <c r="A92" s="42" t="s">
        <v>16</v>
      </c>
      <c r="B92" s="24"/>
      <c r="C92" s="24"/>
      <c r="D92" s="24"/>
      <c r="E92" s="24"/>
      <c r="F92" s="24"/>
      <c r="G92" s="11"/>
      <c r="H92" s="11"/>
      <c r="I92" s="13"/>
      <c r="J92" s="11"/>
      <c r="K92" s="15"/>
      <c r="L92" s="11"/>
      <c r="M92" s="10"/>
      <c r="Q92" s="10"/>
      <c r="CA92" s="9"/>
    </row>
    <row r="93" spans="1:79" ht="20.149999999999999" customHeight="1" x14ac:dyDescent="0.55000000000000004">
      <c r="A93" s="23" t="s">
        <v>15</v>
      </c>
      <c r="B93" s="24">
        <f>'[1]Macro Input'!E135</f>
        <v>1275.901967</v>
      </c>
      <c r="C93" s="24">
        <f>'[1]Macro Input'!J135+'[1]Macro Input'!P134</f>
        <v>2284.2593020499721</v>
      </c>
      <c r="D93" s="24">
        <f>'[1]Macro Input'!X136</f>
        <v>-215.00781651440877</v>
      </c>
      <c r="E93" s="24">
        <f>'[1]Macro Input'!R134</f>
        <v>1902.487695</v>
      </c>
      <c r="F93" s="24">
        <f>SUM(B93:E93)</f>
        <v>5247.6411475355635</v>
      </c>
      <c r="G93" s="11"/>
      <c r="H93" s="11"/>
      <c r="I93" s="13"/>
      <c r="J93" s="11"/>
      <c r="K93" s="12"/>
      <c r="L93" s="8"/>
      <c r="M93" s="10"/>
      <c r="N93" s="8"/>
      <c r="O93" s="8"/>
      <c r="P93" s="14"/>
      <c r="Q93" s="10"/>
      <c r="CA93" s="9"/>
    </row>
    <row r="94" spans="1:79" ht="20.149999999999999" customHeight="1" thickBot="1" x14ac:dyDescent="0.6">
      <c r="A94" s="23" t="s">
        <v>14</v>
      </c>
      <c r="B94" s="24">
        <f>'[1]Macro Input'!E136</f>
        <v>488.43119899999999</v>
      </c>
      <c r="C94" s="24">
        <f>'[1]Macro Input'!J136+'[1]Macro Input'!P135</f>
        <v>874.44302567537989</v>
      </c>
      <c r="D94" s="24">
        <f>'[1]Macro Input'!X137</f>
        <v>-39.639532474173748</v>
      </c>
      <c r="E94" s="24">
        <f>'[1]Macro Input'!R135</f>
        <v>252.8391</v>
      </c>
      <c r="F94" s="24">
        <f>SUM(B94:E94)</f>
        <v>1576.0737922012061</v>
      </c>
      <c r="G94" s="11"/>
      <c r="H94" s="11"/>
      <c r="I94" s="13"/>
      <c r="J94" s="11"/>
      <c r="K94" s="12"/>
      <c r="L94" s="8"/>
      <c r="M94" s="10"/>
      <c r="N94" s="8"/>
      <c r="O94" s="8"/>
      <c r="P94" s="14"/>
      <c r="Q94" s="10"/>
      <c r="CA94" s="9"/>
    </row>
    <row r="95" spans="1:79" ht="20.149999999999999" customHeight="1" x14ac:dyDescent="0.55000000000000004">
      <c r="A95" s="23" t="s">
        <v>13</v>
      </c>
      <c r="B95" s="26">
        <f>SUM(B93:B94)</f>
        <v>1764.3331659999999</v>
      </c>
      <c r="C95" s="26">
        <f>SUM(C93:C94)</f>
        <v>3158.702327725352</v>
      </c>
      <c r="D95" s="26">
        <f>SUM(D93:D94)</f>
        <v>-254.64734898858251</v>
      </c>
      <c r="E95" s="26">
        <f>SUM(E93:E94)</f>
        <v>2155.3267949999999</v>
      </c>
      <c r="F95" s="26">
        <f>SUM(F93:F94)</f>
        <v>6823.7149397367693</v>
      </c>
      <c r="G95" s="11"/>
      <c r="H95" s="11"/>
      <c r="I95" s="13"/>
      <c r="J95" s="11"/>
      <c r="K95" s="10"/>
      <c r="L95" s="11"/>
      <c r="M95" s="10"/>
      <c r="Q95" s="10"/>
      <c r="CA95" s="9"/>
    </row>
    <row r="96" spans="1:79" ht="20.149999999999999" customHeight="1" x14ac:dyDescent="0.55000000000000004">
      <c r="A96" s="42" t="s">
        <v>12</v>
      </c>
      <c r="B96" s="24"/>
      <c r="C96" s="24"/>
      <c r="D96" s="24"/>
      <c r="E96" s="24"/>
      <c r="F96" s="24"/>
      <c r="G96" s="11"/>
      <c r="H96" s="11"/>
      <c r="I96" s="13"/>
      <c r="J96" s="11"/>
      <c r="K96" s="12"/>
      <c r="L96" s="11"/>
      <c r="M96" s="10"/>
      <c r="Q96" s="10"/>
      <c r="CA96" s="9"/>
    </row>
    <row r="97" spans="1:79" ht="20.149999999999999" customHeight="1" x14ac:dyDescent="0.55000000000000004">
      <c r="A97" s="23" t="s">
        <v>11</v>
      </c>
      <c r="B97" s="24">
        <f>'[1]Macro Input'!E141</f>
        <v>189.39163099999999</v>
      </c>
      <c r="C97" s="24">
        <f>'[1]Macro Input'!J141+'[1]Macro Input'!P140</f>
        <v>339.06977497616771</v>
      </c>
      <c r="D97" s="24">
        <f>'[1]Macro Input'!X142</f>
        <v>-12.554675</v>
      </c>
      <c r="E97" s="24">
        <v>0</v>
      </c>
      <c r="F97" s="24">
        <f>SUM(B97:E97)</f>
        <v>515.90673097616775</v>
      </c>
      <c r="G97" s="11"/>
      <c r="H97" s="11"/>
      <c r="I97" s="13"/>
      <c r="J97" s="11"/>
      <c r="K97" s="12"/>
      <c r="L97" s="8"/>
      <c r="M97" s="10"/>
      <c r="N97" s="8"/>
      <c r="O97" s="8"/>
      <c r="P97" s="14"/>
      <c r="Q97" s="10"/>
      <c r="CA97" s="9"/>
    </row>
    <row r="98" spans="1:79" ht="20.149999999999999" customHeight="1" x14ac:dyDescent="0.55000000000000004">
      <c r="A98" s="23" t="s">
        <v>10</v>
      </c>
      <c r="B98" s="24">
        <f>'[1]Macro Input'!E142</f>
        <v>6439.3175410000003</v>
      </c>
      <c r="C98" s="24">
        <f>'[1]Macro Input'!J142+'[1]Macro Input'!P141</f>
        <v>11528.371160189703</v>
      </c>
      <c r="D98" s="24">
        <f>'[1]Macro Input'!X143</f>
        <v>1136.413202</v>
      </c>
      <c r="E98" s="24">
        <f>'[1]Macro Input'!M37+'[1]Macro Input'!R141</f>
        <v>9.6742000000000008</v>
      </c>
      <c r="F98" s="24">
        <f>SUM(B98:E98)</f>
        <v>19113.776103189706</v>
      </c>
      <c r="G98" s="11"/>
      <c r="H98" s="11"/>
      <c r="I98" s="13"/>
      <c r="J98" s="11"/>
      <c r="K98" s="12"/>
      <c r="L98" s="8"/>
      <c r="M98" s="10"/>
      <c r="N98" s="8"/>
      <c r="O98" s="8"/>
      <c r="P98" s="14"/>
      <c r="Q98" s="10"/>
      <c r="CA98" s="9"/>
    </row>
    <row r="99" spans="1:79" ht="20.149999999999999" customHeight="1" thickBot="1" x14ac:dyDescent="0.6">
      <c r="A99" s="23" t="s">
        <v>9</v>
      </c>
      <c r="B99" s="24">
        <f>'[1]Macro Input'!E143</f>
        <v>0</v>
      </c>
      <c r="C99" s="24">
        <f>'[1]Macro Input'!J143+'[1]Macro Input'!P142</f>
        <v>0</v>
      </c>
      <c r="D99" s="24">
        <f>'[1]Macro Input'!X144</f>
        <v>0</v>
      </c>
      <c r="E99" s="24">
        <v>0</v>
      </c>
      <c r="F99" s="24">
        <f>SUM(B99:E99)</f>
        <v>0</v>
      </c>
      <c r="G99" s="11"/>
      <c r="H99" s="11"/>
      <c r="I99" s="13"/>
      <c r="J99" s="11"/>
      <c r="K99" s="12"/>
      <c r="L99" s="8"/>
      <c r="M99" s="10"/>
      <c r="N99" s="8"/>
      <c r="O99" s="8"/>
      <c r="P99" s="14"/>
      <c r="Q99" s="10"/>
      <c r="CA99" s="9"/>
    </row>
    <row r="100" spans="1:79" ht="20.149999999999999" customHeight="1" thickBot="1" x14ac:dyDescent="0.6">
      <c r="A100" s="23" t="s">
        <v>8</v>
      </c>
      <c r="B100" s="26">
        <f>SUM(B97:B99)</f>
        <v>6628.7091720000008</v>
      </c>
      <c r="C100" s="26">
        <f>SUM(C97:C99)</f>
        <v>11867.440935165871</v>
      </c>
      <c r="D100" s="26">
        <f>SUM(D97:D99)</f>
        <v>1123.8585269999999</v>
      </c>
      <c r="E100" s="26">
        <f>SUM(E97:E99)</f>
        <v>9.6742000000000008</v>
      </c>
      <c r="F100" s="26">
        <f>SUM(F97:F99)</f>
        <v>19629.682834165873</v>
      </c>
      <c r="G100" s="11"/>
      <c r="H100" s="11"/>
      <c r="I100" s="13"/>
      <c r="J100" s="11"/>
      <c r="K100" s="10"/>
      <c r="L100" s="11"/>
      <c r="M100" s="10"/>
      <c r="Q100" s="10"/>
      <c r="CA100" s="9"/>
    </row>
    <row r="101" spans="1:79" ht="23.4" customHeight="1" thickBot="1" x14ac:dyDescent="0.6">
      <c r="A101" s="23" t="s">
        <v>7</v>
      </c>
      <c r="B101" s="27">
        <f>B12+B14+B16+B18+B22+B30+B38+B43+B47+B57+B59+B65+B69+B76+B81+B86+B91+B95+B100</f>
        <v>2619984.8486259999</v>
      </c>
      <c r="C101" s="27">
        <f>C12+C14+C16+C18+C22+C30+C38+C43+C47+C57+C59+C65+C69+C76+C81+C86+C91+C95+C100</f>
        <v>4246198.647129992</v>
      </c>
      <c r="D101" s="27">
        <f>D12+D14+D16+D18+D22+D30+D38+D43+D47+D57+D59+D65+D69+D76+D81+D86+D91+D95+D100</f>
        <v>1.6746610981499543E-5</v>
      </c>
      <c r="E101" s="27">
        <f>E12+E14+E16+E18+E22+E30+E38+E43+E47+E57+E59+E65+E69+E76+E81+E86+E91+E95+E100</f>
        <v>580750.60944700893</v>
      </c>
      <c r="F101" s="27">
        <f>F12+F14+F16+F18+F22+F30+F38+F43+F47+F57+F59+F65+F69+F76+F81+F86+F91+F95+F100</f>
        <v>7446934.105219746</v>
      </c>
      <c r="G101" s="11"/>
      <c r="H101" s="11"/>
      <c r="I101" s="13"/>
      <c r="J101" s="11"/>
      <c r="K101" s="12"/>
      <c r="L101" s="11"/>
      <c r="M101" s="12"/>
      <c r="N101" s="8"/>
      <c r="Q101" s="12"/>
      <c r="CA101" s="9"/>
    </row>
    <row r="102" spans="1:79" ht="20.149999999999999" customHeight="1" thickTop="1" thickBot="1" x14ac:dyDescent="0.6">
      <c r="A102" s="43" t="s">
        <v>6</v>
      </c>
      <c r="B102" s="28"/>
      <c r="C102" s="28"/>
      <c r="D102" s="28"/>
      <c r="E102" s="28"/>
      <c r="F102" s="28">
        <v>7446934.1100000003</v>
      </c>
      <c r="G102" s="11"/>
      <c r="H102" s="11"/>
      <c r="I102" s="13"/>
      <c r="J102" s="11"/>
      <c r="K102" s="12"/>
      <c r="L102" s="11"/>
      <c r="M102" s="10"/>
      <c r="Q102" s="10"/>
      <c r="CA102" s="9"/>
    </row>
    <row r="103" spans="1:79" ht="21" x14ac:dyDescent="0.55000000000000004">
      <c r="A103" s="29" t="s">
        <v>5</v>
      </c>
      <c r="B103" s="24"/>
      <c r="C103" s="24"/>
      <c r="D103" s="24">
        <f>'[1]Macro Input'!J154</f>
        <v>3880372.190093</v>
      </c>
      <c r="E103" s="24"/>
      <c r="F103" s="24"/>
      <c r="G103" s="11"/>
      <c r="H103" s="11"/>
      <c r="I103" s="13"/>
      <c r="J103" s="11"/>
      <c r="K103" s="12"/>
      <c r="L103" s="11"/>
      <c r="M103" s="10"/>
      <c r="Q103" s="10"/>
      <c r="CA103" s="9"/>
    </row>
    <row r="104" spans="1:79" ht="21" x14ac:dyDescent="0.55000000000000004">
      <c r="A104" s="23" t="s">
        <v>4</v>
      </c>
      <c r="B104" s="24"/>
      <c r="C104" s="24"/>
      <c r="D104" s="24">
        <f>'[1]Macro Input'!P146</f>
        <v>365826.4570369912</v>
      </c>
      <c r="E104" s="24"/>
      <c r="F104" s="24"/>
      <c r="G104" s="11"/>
      <c r="H104" s="11"/>
      <c r="I104" s="13"/>
      <c r="J104" s="11"/>
      <c r="K104" s="12"/>
      <c r="L104" s="11"/>
      <c r="M104" s="10"/>
      <c r="Q104" s="10"/>
      <c r="CA104" s="9"/>
    </row>
    <row r="105" spans="1:79" ht="21.5" thickBot="1" x14ac:dyDescent="0.6">
      <c r="A105" s="23" t="s">
        <v>3</v>
      </c>
      <c r="B105" s="24"/>
      <c r="C105" s="24"/>
      <c r="D105" s="30">
        <f>SUM(D103:D104)</f>
        <v>4246198.6471299911</v>
      </c>
      <c r="E105" s="24"/>
      <c r="F105" s="24"/>
      <c r="G105" s="11"/>
      <c r="H105" s="11"/>
      <c r="I105" s="13"/>
      <c r="J105" s="11"/>
      <c r="K105" s="12"/>
      <c r="L105" s="11"/>
      <c r="M105" s="10"/>
      <c r="Q105" s="10"/>
      <c r="CA105" s="9"/>
    </row>
    <row r="106" spans="1:79" ht="42.5" thickTop="1" x14ac:dyDescent="0.55000000000000004">
      <c r="A106" s="29" t="s">
        <v>2</v>
      </c>
      <c r="B106" s="24"/>
      <c r="C106" s="25"/>
      <c r="D106" s="24">
        <f>+SUM('[1]Macro Input'!M16:M37)</f>
        <v>389942.43780000001</v>
      </c>
      <c r="E106" s="24"/>
      <c r="F106" s="24"/>
      <c r="G106" s="11"/>
      <c r="H106" s="11"/>
      <c r="I106" s="13"/>
      <c r="J106" s="11"/>
      <c r="K106" s="12"/>
      <c r="L106" s="11"/>
      <c r="M106" s="10"/>
      <c r="Q106" s="10"/>
      <c r="CA106" s="9"/>
    </row>
    <row r="107" spans="1:79" ht="38.4" customHeight="1" x14ac:dyDescent="0.55000000000000004">
      <c r="A107" s="23" t="s">
        <v>1</v>
      </c>
      <c r="B107" s="24"/>
      <c r="C107" s="25"/>
      <c r="D107" s="24">
        <f>'[1]Macro Input'!R146</f>
        <v>190808.17164700889</v>
      </c>
      <c r="E107" s="24"/>
      <c r="F107" s="24"/>
      <c r="G107" s="11"/>
      <c r="H107" s="11"/>
      <c r="I107" s="13"/>
      <c r="J107" s="11"/>
      <c r="K107" s="12"/>
      <c r="L107" s="11"/>
      <c r="M107" s="10"/>
      <c r="Q107" s="10"/>
      <c r="CA107" s="9"/>
    </row>
    <row r="108" spans="1:79" ht="21.5" thickBot="1" x14ac:dyDescent="0.6">
      <c r="A108" s="31" t="s">
        <v>0</v>
      </c>
      <c r="B108" s="22"/>
      <c r="C108" s="22"/>
      <c r="D108" s="32">
        <f>SUM(D106:D107)</f>
        <v>580750.60944700893</v>
      </c>
      <c r="E108" s="22"/>
      <c r="F108" s="22"/>
      <c r="K108" s="8"/>
    </row>
    <row r="109" spans="1:79" ht="20.149999999999999" customHeight="1" thickTop="1" x14ac:dyDescent="0.35">
      <c r="A109" s="7"/>
    </row>
    <row r="111" spans="1:79" ht="20.149999999999999" customHeight="1" x14ac:dyDescent="0.35">
      <c r="F111" s="6"/>
    </row>
    <row r="112" spans="1:79" ht="20.149999999999999" customHeight="1" x14ac:dyDescent="0.35">
      <c r="C112" s="5"/>
      <c r="G112" s="4"/>
      <c r="H112" s="4"/>
      <c r="I112" s="4"/>
      <c r="J112" s="4"/>
      <c r="K112" s="4"/>
      <c r="L112" s="4"/>
    </row>
    <row r="113" spans="7:12" ht="20.149999999999999" customHeight="1" x14ac:dyDescent="0.35">
      <c r="G113" s="4"/>
      <c r="H113" s="4"/>
      <c r="I113" s="4"/>
      <c r="J113" s="4"/>
      <c r="K113" s="4"/>
      <c r="L113" s="4"/>
    </row>
    <row r="114" spans="7:12" ht="20.149999999999999" customHeight="1" x14ac:dyDescent="0.35">
      <c r="G114" s="4"/>
      <c r="H114" s="4"/>
      <c r="I114" s="4"/>
      <c r="J114" s="4"/>
      <c r="K114" s="4"/>
      <c r="L114" s="4"/>
    </row>
    <row r="115" spans="7:12" ht="20.149999999999999" customHeight="1" x14ac:dyDescent="0.35">
      <c r="G115" s="4"/>
      <c r="H115" s="4"/>
      <c r="I115" s="4"/>
      <c r="J115" s="4"/>
      <c r="K115" s="4"/>
      <c r="L115" s="4"/>
    </row>
    <row r="116" spans="7:12" ht="20.149999999999999" customHeight="1" x14ac:dyDescent="0.35">
      <c r="G116" s="4"/>
      <c r="H116" s="4"/>
      <c r="I116" s="4"/>
      <c r="J116" s="4"/>
      <c r="K116" s="4"/>
      <c r="L116" s="4"/>
    </row>
    <row r="117" spans="7:12" ht="20.149999999999999" customHeight="1" x14ac:dyDescent="0.35">
      <c r="G117" s="4"/>
      <c r="H117" s="4"/>
      <c r="I117" s="4"/>
      <c r="J117" s="4"/>
      <c r="K117" s="4"/>
      <c r="L117" s="4"/>
    </row>
    <row r="118" spans="7:12" ht="20.149999999999999" customHeight="1" x14ac:dyDescent="0.35">
      <c r="G118" s="4"/>
      <c r="H118" s="4"/>
      <c r="I118" s="4"/>
      <c r="J118" s="4"/>
      <c r="K118" s="4"/>
      <c r="L118" s="4"/>
    </row>
    <row r="119" spans="7:12" ht="20.149999999999999" customHeight="1" x14ac:dyDescent="0.35">
      <c r="G119" s="4"/>
      <c r="H119" s="4"/>
      <c r="I119" s="4"/>
      <c r="J119" s="4"/>
      <c r="K119" s="4"/>
      <c r="L119" s="4"/>
    </row>
    <row r="120" spans="7:12" ht="20.149999999999999" customHeight="1" x14ac:dyDescent="0.35">
      <c r="G120" s="4"/>
      <c r="H120" s="4"/>
      <c r="I120" s="4"/>
      <c r="J120" s="4"/>
      <c r="K120" s="4"/>
      <c r="L120" s="4"/>
    </row>
    <row r="121" spans="7:12" ht="20.149999999999999" customHeight="1" x14ac:dyDescent="0.35">
      <c r="G121" s="4"/>
      <c r="H121" s="4"/>
      <c r="I121" s="4"/>
      <c r="J121" s="4"/>
      <c r="K121" s="4"/>
      <c r="L121" s="4"/>
    </row>
    <row r="122" spans="7:12" ht="20.149999999999999" customHeight="1" x14ac:dyDescent="0.35">
      <c r="G122" s="4"/>
      <c r="H122" s="4"/>
      <c r="I122" s="4"/>
      <c r="J122" s="4"/>
      <c r="K122" s="4"/>
      <c r="L122" s="4"/>
    </row>
    <row r="123" spans="7:12" ht="20.149999999999999" customHeight="1" x14ac:dyDescent="0.35">
      <c r="G123" s="4"/>
      <c r="H123" s="4"/>
      <c r="I123" s="4"/>
      <c r="J123" s="4"/>
      <c r="K123" s="4"/>
      <c r="L123" s="4"/>
    </row>
    <row r="124" spans="7:12" ht="20.149999999999999" customHeight="1" x14ac:dyDescent="0.35">
      <c r="G124" s="4"/>
      <c r="H124" s="4"/>
      <c r="I124" s="4"/>
      <c r="J124" s="4"/>
      <c r="K124" s="4"/>
      <c r="L124" s="4"/>
    </row>
    <row r="125" spans="7:12" ht="20.149999999999999" customHeight="1" x14ac:dyDescent="0.35">
      <c r="G125" s="4"/>
      <c r="H125" s="4"/>
      <c r="I125" s="4"/>
      <c r="J125" s="4"/>
      <c r="K125" s="4"/>
      <c r="L125" s="4"/>
    </row>
    <row r="126" spans="7:12" ht="20.149999999999999" customHeight="1" x14ac:dyDescent="0.35">
      <c r="G126" s="4"/>
      <c r="H126" s="4"/>
      <c r="I126" s="4"/>
      <c r="J126" s="4"/>
      <c r="K126" s="4"/>
      <c r="L126" s="4"/>
    </row>
    <row r="127" spans="7:12" ht="20.149999999999999" customHeight="1" x14ac:dyDescent="0.35">
      <c r="G127" s="4"/>
      <c r="H127" s="4"/>
      <c r="I127" s="4"/>
      <c r="J127" s="4"/>
      <c r="K127" s="4"/>
      <c r="L127" s="4"/>
    </row>
    <row r="128" spans="7:12" ht="20.149999999999999" customHeight="1" x14ac:dyDescent="0.35">
      <c r="G128" s="4"/>
      <c r="H128" s="4"/>
      <c r="I128" s="4"/>
      <c r="J128" s="4"/>
      <c r="K128" s="4"/>
      <c r="L128" s="4"/>
    </row>
    <row r="129" spans="7:12" ht="20.149999999999999" customHeight="1" x14ac:dyDescent="0.35">
      <c r="G129" s="4"/>
      <c r="H129" s="4"/>
      <c r="I129" s="4"/>
      <c r="J129" s="4"/>
      <c r="K129" s="4"/>
      <c r="L129" s="4"/>
    </row>
    <row r="130" spans="7:12" ht="20.149999999999999" customHeight="1" x14ac:dyDescent="0.35">
      <c r="G130" s="4"/>
      <c r="H130" s="4"/>
      <c r="I130" s="4"/>
      <c r="J130" s="4"/>
      <c r="K130" s="4"/>
      <c r="L130" s="4"/>
    </row>
    <row r="131" spans="7:12" ht="20.149999999999999" customHeight="1" x14ac:dyDescent="0.35">
      <c r="G131" s="4"/>
      <c r="H131" s="4"/>
      <c r="I131" s="4"/>
      <c r="J131" s="4"/>
      <c r="K131" s="4"/>
      <c r="L131" s="4"/>
    </row>
    <row r="132" spans="7:12" ht="20.149999999999999" customHeight="1" x14ac:dyDescent="0.35">
      <c r="G132" s="4"/>
      <c r="H132" s="4"/>
      <c r="I132" s="4"/>
      <c r="J132" s="4"/>
      <c r="K132" s="4"/>
      <c r="L132" s="4"/>
    </row>
    <row r="133" spans="7:12" ht="20.149999999999999" customHeight="1" x14ac:dyDescent="0.35">
      <c r="G133" s="4"/>
      <c r="H133" s="4"/>
      <c r="I133" s="4"/>
      <c r="J133" s="4"/>
      <c r="K133" s="4"/>
      <c r="L133" s="4"/>
    </row>
    <row r="134" spans="7:12" ht="20.149999999999999" customHeight="1" x14ac:dyDescent="0.35">
      <c r="G134" s="4"/>
      <c r="H134" s="4"/>
      <c r="I134" s="4"/>
      <c r="J134" s="4"/>
      <c r="K134" s="4"/>
      <c r="L134" s="4"/>
    </row>
    <row r="135" spans="7:12" ht="20.149999999999999" customHeight="1" x14ac:dyDescent="0.35">
      <c r="G135" s="4"/>
      <c r="H135" s="4"/>
      <c r="I135" s="4"/>
      <c r="J135" s="4"/>
      <c r="K135" s="4"/>
      <c r="L135" s="4"/>
    </row>
    <row r="136" spans="7:12" ht="20.149999999999999" customHeight="1" x14ac:dyDescent="0.35">
      <c r="G136" s="4"/>
      <c r="H136" s="4"/>
      <c r="I136" s="4"/>
      <c r="J136" s="4"/>
      <c r="K136" s="4"/>
      <c r="L136" s="4"/>
    </row>
    <row r="137" spans="7:12" ht="20.149999999999999" customHeight="1" x14ac:dyDescent="0.35">
      <c r="G137" s="4"/>
      <c r="H137" s="4"/>
      <c r="I137" s="4"/>
      <c r="J137" s="4"/>
      <c r="K137" s="4"/>
      <c r="L137" s="4"/>
    </row>
    <row r="138" spans="7:12" ht="20.149999999999999" customHeight="1" x14ac:dyDescent="0.35">
      <c r="G138" s="4"/>
      <c r="H138" s="4"/>
      <c r="I138" s="4"/>
      <c r="J138" s="4"/>
      <c r="K138" s="4"/>
      <c r="L138" s="4"/>
    </row>
    <row r="139" spans="7:12" ht="20.149999999999999" customHeight="1" x14ac:dyDescent="0.35">
      <c r="G139" s="4"/>
      <c r="H139" s="4"/>
      <c r="I139" s="4"/>
      <c r="J139" s="4"/>
      <c r="K139" s="4"/>
      <c r="L139" s="4"/>
    </row>
    <row r="140" spans="7:12" ht="20.149999999999999" customHeight="1" x14ac:dyDescent="0.35">
      <c r="G140" s="4"/>
      <c r="H140" s="4"/>
      <c r="I140" s="4"/>
      <c r="J140" s="4"/>
      <c r="K140" s="4"/>
      <c r="L140" s="4"/>
    </row>
    <row r="141" spans="7:12" ht="20.149999999999999" customHeight="1" x14ac:dyDescent="0.35">
      <c r="G141" s="4"/>
      <c r="H141" s="4"/>
      <c r="I141" s="4"/>
      <c r="J141" s="4"/>
      <c r="K141" s="4"/>
      <c r="L141" s="4"/>
    </row>
    <row r="142" spans="7:12" ht="20.149999999999999" customHeight="1" x14ac:dyDescent="0.35">
      <c r="G142" s="4"/>
      <c r="H142" s="4"/>
      <c r="I142" s="4"/>
      <c r="J142" s="4"/>
      <c r="K142" s="4"/>
      <c r="L142" s="4"/>
    </row>
    <row r="143" spans="7:12" ht="20.149999999999999" customHeight="1" x14ac:dyDescent="0.35">
      <c r="G143" s="4"/>
      <c r="H143" s="4"/>
      <c r="I143" s="4"/>
      <c r="J143" s="4"/>
      <c r="K143" s="4"/>
      <c r="L143" s="4"/>
    </row>
    <row r="144" spans="7:12" ht="20.149999999999999" customHeight="1" x14ac:dyDescent="0.35">
      <c r="G144" s="4"/>
      <c r="H144" s="4"/>
      <c r="I144" s="4"/>
      <c r="J144" s="4"/>
      <c r="K144" s="4"/>
      <c r="L144" s="4"/>
    </row>
    <row r="145" spans="7:12" ht="20.149999999999999" customHeight="1" x14ac:dyDescent="0.35">
      <c r="G145" s="4"/>
      <c r="H145" s="4"/>
      <c r="I145" s="4"/>
      <c r="J145" s="4"/>
      <c r="K145" s="4"/>
      <c r="L145" s="4"/>
    </row>
    <row r="146" spans="7:12" ht="20.149999999999999" customHeight="1" x14ac:dyDescent="0.35">
      <c r="G146" s="4"/>
      <c r="H146" s="4"/>
      <c r="I146" s="4"/>
      <c r="J146" s="4"/>
      <c r="K146" s="4"/>
      <c r="L146" s="4"/>
    </row>
    <row r="147" spans="7:12" ht="20.149999999999999" customHeight="1" x14ac:dyDescent="0.35">
      <c r="G147" s="4"/>
      <c r="H147" s="4"/>
      <c r="I147" s="4"/>
      <c r="J147" s="4"/>
      <c r="K147" s="4"/>
      <c r="L147" s="4"/>
    </row>
    <row r="148" spans="7:12" ht="20.149999999999999" customHeight="1" x14ac:dyDescent="0.35">
      <c r="G148" s="4"/>
      <c r="H148" s="4"/>
      <c r="I148" s="4"/>
      <c r="J148" s="4"/>
      <c r="K148" s="4"/>
      <c r="L148" s="4"/>
    </row>
    <row r="149" spans="7:12" ht="20.149999999999999" customHeight="1" x14ac:dyDescent="0.35">
      <c r="G149" s="4"/>
      <c r="H149" s="4"/>
      <c r="I149" s="4"/>
      <c r="J149" s="4"/>
      <c r="K149" s="4"/>
      <c r="L149" s="4"/>
    </row>
    <row r="150" spans="7:12" ht="20.149999999999999" customHeight="1" x14ac:dyDescent="0.35">
      <c r="G150" s="4"/>
      <c r="H150" s="4"/>
      <c r="I150" s="4"/>
      <c r="J150" s="4"/>
      <c r="K150" s="4"/>
      <c r="L150" s="4"/>
    </row>
    <row r="151" spans="7:12" ht="20.149999999999999" customHeight="1" x14ac:dyDescent="0.35">
      <c r="G151" s="4"/>
      <c r="H151" s="4"/>
      <c r="I151" s="4"/>
      <c r="J151" s="4"/>
      <c r="K151" s="4"/>
      <c r="L151" s="4"/>
    </row>
    <row r="152" spans="7:12" ht="20.149999999999999" customHeight="1" x14ac:dyDescent="0.35">
      <c r="G152" s="4"/>
      <c r="H152" s="4"/>
      <c r="I152" s="4"/>
      <c r="J152" s="4"/>
      <c r="K152" s="4"/>
      <c r="L152" s="4"/>
    </row>
    <row r="153" spans="7:12" ht="20.149999999999999" customHeight="1" x14ac:dyDescent="0.35">
      <c r="G153" s="4"/>
      <c r="H153" s="4"/>
      <c r="I153" s="4"/>
      <c r="J153" s="4"/>
      <c r="K153" s="4"/>
      <c r="L153" s="4"/>
    </row>
    <row r="154" spans="7:12" ht="20.149999999999999" customHeight="1" x14ac:dyDescent="0.35">
      <c r="G154" s="4"/>
      <c r="H154" s="4"/>
      <c r="I154" s="4"/>
      <c r="J154" s="4"/>
      <c r="K154" s="4"/>
      <c r="L154" s="4"/>
    </row>
    <row r="155" spans="7:12" ht="20.149999999999999" customHeight="1" x14ac:dyDescent="0.35">
      <c r="G155" s="4"/>
      <c r="H155" s="4"/>
      <c r="I155" s="4"/>
      <c r="J155" s="4"/>
      <c r="K155" s="4"/>
      <c r="L155" s="4"/>
    </row>
    <row r="156" spans="7:12" ht="20.149999999999999" customHeight="1" x14ac:dyDescent="0.35">
      <c r="G156" s="4"/>
      <c r="H156" s="4"/>
      <c r="I156" s="4"/>
      <c r="J156" s="4"/>
      <c r="K156" s="4"/>
      <c r="L156" s="4"/>
    </row>
    <row r="157" spans="7:12" ht="20.149999999999999" customHeight="1" x14ac:dyDescent="0.35">
      <c r="G157" s="4"/>
      <c r="H157" s="4"/>
      <c r="I157" s="4"/>
      <c r="J157" s="4"/>
      <c r="K157" s="4"/>
      <c r="L157" s="4"/>
    </row>
    <row r="158" spans="7:12" ht="20.149999999999999" customHeight="1" x14ac:dyDescent="0.35">
      <c r="G158" s="4"/>
      <c r="H158" s="4"/>
      <c r="I158" s="4"/>
      <c r="J158" s="4"/>
      <c r="K158" s="4"/>
      <c r="L158" s="4"/>
    </row>
    <row r="159" spans="7:12" ht="20.149999999999999" customHeight="1" x14ac:dyDescent="0.35">
      <c r="G159" s="4"/>
      <c r="H159" s="4"/>
      <c r="I159" s="4"/>
      <c r="J159" s="4"/>
      <c r="K159" s="4"/>
      <c r="L159" s="4"/>
    </row>
    <row r="160" spans="7:12" ht="20.149999999999999" customHeight="1" x14ac:dyDescent="0.35">
      <c r="G160" s="4"/>
      <c r="H160" s="4"/>
      <c r="I160" s="4"/>
      <c r="J160" s="4"/>
      <c r="K160" s="4"/>
      <c r="L160" s="4"/>
    </row>
    <row r="161" spans="7:12" ht="20.149999999999999" customHeight="1" x14ac:dyDescent="0.35">
      <c r="G161" s="4"/>
      <c r="H161" s="4"/>
      <c r="I161" s="4"/>
      <c r="J161" s="4"/>
      <c r="K161" s="4"/>
      <c r="L161" s="4"/>
    </row>
    <row r="162" spans="7:12" ht="20.149999999999999" customHeight="1" x14ac:dyDescent="0.35">
      <c r="G162" s="4"/>
      <c r="H162" s="4"/>
      <c r="I162" s="4"/>
      <c r="J162" s="4"/>
      <c r="K162" s="4"/>
      <c r="L162" s="4"/>
    </row>
    <row r="163" spans="7:12" ht="20.149999999999999" customHeight="1" x14ac:dyDescent="0.35">
      <c r="G163" s="4"/>
      <c r="H163" s="4"/>
      <c r="I163" s="4"/>
      <c r="J163" s="4"/>
      <c r="K163" s="4"/>
      <c r="L163" s="4"/>
    </row>
    <row r="164" spans="7:12" ht="20.149999999999999" customHeight="1" x14ac:dyDescent="0.35">
      <c r="G164" s="4"/>
      <c r="H164" s="4"/>
      <c r="I164" s="4"/>
      <c r="J164" s="4"/>
      <c r="K164" s="4"/>
      <c r="L164" s="4"/>
    </row>
    <row r="165" spans="7:12" ht="20.149999999999999" customHeight="1" x14ac:dyDescent="0.35">
      <c r="G165" s="4"/>
      <c r="H165" s="4"/>
      <c r="I165" s="4"/>
      <c r="J165" s="4"/>
      <c r="K165" s="4"/>
      <c r="L165" s="4"/>
    </row>
    <row r="166" spans="7:12" ht="20.149999999999999" customHeight="1" x14ac:dyDescent="0.35">
      <c r="G166" s="4"/>
      <c r="H166" s="4"/>
      <c r="I166" s="4"/>
      <c r="J166" s="4"/>
      <c r="K166" s="4"/>
      <c r="L166" s="4"/>
    </row>
    <row r="167" spans="7:12" ht="20.149999999999999" customHeight="1" x14ac:dyDescent="0.35">
      <c r="G167" s="4"/>
      <c r="H167" s="4"/>
      <c r="I167" s="4"/>
      <c r="J167" s="4"/>
      <c r="K167" s="4"/>
      <c r="L167" s="4"/>
    </row>
    <row r="168" spans="7:12" ht="20.149999999999999" customHeight="1" x14ac:dyDescent="0.35">
      <c r="G168" s="4"/>
      <c r="H168" s="4"/>
      <c r="I168" s="4"/>
      <c r="J168" s="4"/>
      <c r="K168" s="4"/>
      <c r="L168" s="4"/>
    </row>
    <row r="169" spans="7:12" ht="20.149999999999999" customHeight="1" x14ac:dyDescent="0.35">
      <c r="G169" s="4"/>
      <c r="H169" s="4"/>
      <c r="I169" s="4"/>
      <c r="J169" s="4"/>
      <c r="K169" s="4"/>
      <c r="L169" s="4"/>
    </row>
    <row r="170" spans="7:12" ht="20.149999999999999" customHeight="1" x14ac:dyDescent="0.35">
      <c r="G170" s="4"/>
      <c r="H170" s="4"/>
      <c r="I170" s="4"/>
      <c r="J170" s="4"/>
      <c r="K170" s="4"/>
      <c r="L170" s="4"/>
    </row>
    <row r="171" spans="7:12" ht="20.149999999999999" customHeight="1" x14ac:dyDescent="0.35">
      <c r="G171" s="4"/>
      <c r="H171" s="4"/>
      <c r="I171" s="4"/>
      <c r="J171" s="4"/>
      <c r="K171" s="4"/>
      <c r="L171" s="4"/>
    </row>
    <row r="172" spans="7:12" ht="20.149999999999999" customHeight="1" x14ac:dyDescent="0.35">
      <c r="G172" s="4"/>
      <c r="H172" s="4"/>
      <c r="I172" s="4"/>
      <c r="J172" s="4"/>
      <c r="K172" s="4"/>
      <c r="L172" s="4"/>
    </row>
    <row r="173" spans="7:12" ht="20.149999999999999" customHeight="1" x14ac:dyDescent="0.35">
      <c r="G173" s="4"/>
      <c r="H173" s="4"/>
      <c r="I173" s="4"/>
      <c r="J173" s="4"/>
      <c r="K173" s="4"/>
      <c r="L173" s="4"/>
    </row>
    <row r="174" spans="7:12" ht="20.149999999999999" customHeight="1" x14ac:dyDescent="0.35">
      <c r="G174" s="4"/>
      <c r="H174" s="4"/>
      <c r="I174" s="4"/>
      <c r="J174" s="4"/>
      <c r="K174" s="4"/>
      <c r="L174" s="4"/>
    </row>
    <row r="175" spans="7:12" ht="20.149999999999999" customHeight="1" x14ac:dyDescent="0.35">
      <c r="G175" s="4"/>
      <c r="H175" s="4"/>
      <c r="I175" s="4"/>
      <c r="J175" s="4"/>
      <c r="K175" s="4"/>
      <c r="L175" s="4"/>
    </row>
    <row r="176" spans="7:12" ht="20.149999999999999" customHeight="1" x14ac:dyDescent="0.35">
      <c r="G176" s="4"/>
      <c r="H176" s="4"/>
      <c r="I176" s="4"/>
      <c r="J176" s="4"/>
      <c r="K176" s="4"/>
      <c r="L176" s="4"/>
    </row>
    <row r="177" spans="7:12" ht="20.149999999999999" customHeight="1" x14ac:dyDescent="0.35">
      <c r="G177" s="4"/>
      <c r="H177" s="4"/>
      <c r="I177" s="4"/>
      <c r="J177" s="4"/>
      <c r="K177" s="4"/>
      <c r="L177" s="4"/>
    </row>
    <row r="178" spans="7:12" ht="20.149999999999999" customHeight="1" x14ac:dyDescent="0.35">
      <c r="G178" s="4"/>
      <c r="H178" s="4"/>
      <c r="I178" s="4"/>
      <c r="J178" s="4"/>
      <c r="K178" s="4"/>
      <c r="L178" s="4"/>
    </row>
    <row r="179" spans="7:12" ht="20.149999999999999" customHeight="1" x14ac:dyDescent="0.35">
      <c r="G179" s="4"/>
      <c r="H179" s="4"/>
      <c r="I179" s="4"/>
      <c r="J179" s="4"/>
      <c r="K179" s="4"/>
      <c r="L179" s="4"/>
    </row>
    <row r="180" spans="7:12" ht="20.149999999999999" customHeight="1" x14ac:dyDescent="0.35">
      <c r="G180" s="4"/>
      <c r="H180" s="4"/>
      <c r="I180" s="4"/>
      <c r="J180" s="4"/>
      <c r="K180" s="4"/>
      <c r="L180" s="4"/>
    </row>
    <row r="181" spans="7:12" ht="20.149999999999999" customHeight="1" x14ac:dyDescent="0.35">
      <c r="G181" s="4"/>
      <c r="H181" s="4"/>
      <c r="I181" s="4"/>
      <c r="J181" s="4"/>
      <c r="K181" s="4"/>
      <c r="L181" s="4"/>
    </row>
    <row r="182" spans="7:12" ht="20.149999999999999" customHeight="1" x14ac:dyDescent="0.35">
      <c r="G182" s="4"/>
      <c r="H182" s="4"/>
      <c r="I182" s="4"/>
      <c r="J182" s="4"/>
      <c r="K182" s="4"/>
      <c r="L182" s="4"/>
    </row>
    <row r="183" spans="7:12" ht="20.149999999999999" customHeight="1" x14ac:dyDescent="0.35">
      <c r="G183" s="4"/>
      <c r="H183" s="4"/>
      <c r="I183" s="4"/>
      <c r="J183" s="4"/>
      <c r="K183" s="4"/>
      <c r="L183" s="4"/>
    </row>
    <row r="184" spans="7:12" ht="20.149999999999999" customHeight="1" x14ac:dyDescent="0.35">
      <c r="G184" s="4"/>
      <c r="H184" s="4"/>
      <c r="I184" s="4"/>
      <c r="J184" s="4"/>
      <c r="K184" s="4"/>
      <c r="L184" s="4"/>
    </row>
    <row r="185" spans="7:12" ht="20.149999999999999" customHeight="1" x14ac:dyDescent="0.35">
      <c r="G185" s="4"/>
      <c r="H185" s="4"/>
      <c r="I185" s="4"/>
      <c r="J185" s="4"/>
      <c r="K185" s="4"/>
      <c r="L185" s="4"/>
    </row>
    <row r="186" spans="7:12" ht="20.149999999999999" customHeight="1" x14ac:dyDescent="0.35">
      <c r="G186" s="4"/>
      <c r="H186" s="4"/>
      <c r="I186" s="4"/>
      <c r="J186" s="4"/>
      <c r="K186" s="4"/>
      <c r="L186" s="4"/>
    </row>
    <row r="187" spans="7:12" ht="20.149999999999999" customHeight="1" x14ac:dyDescent="0.35">
      <c r="G187" s="4"/>
      <c r="H187" s="4"/>
      <c r="I187" s="4"/>
      <c r="J187" s="4"/>
      <c r="K187" s="4"/>
      <c r="L187" s="4"/>
    </row>
    <row r="188" spans="7:12" ht="20.149999999999999" customHeight="1" x14ac:dyDescent="0.35">
      <c r="G188" s="4"/>
      <c r="H188" s="4"/>
      <c r="I188" s="4"/>
      <c r="J188" s="4"/>
      <c r="K188" s="4"/>
      <c r="L188" s="4"/>
    </row>
    <row r="189" spans="7:12" ht="20.149999999999999" customHeight="1" x14ac:dyDescent="0.35">
      <c r="G189" s="4"/>
      <c r="H189" s="4"/>
      <c r="I189" s="4"/>
      <c r="J189" s="4"/>
      <c r="K189" s="4"/>
      <c r="L189" s="4"/>
    </row>
    <row r="190" spans="7:12" ht="20.149999999999999" customHeight="1" x14ac:dyDescent="0.35">
      <c r="G190" s="4"/>
      <c r="H190" s="4"/>
      <c r="I190" s="4"/>
      <c r="J190" s="4"/>
      <c r="K190" s="4"/>
      <c r="L190" s="4"/>
    </row>
    <row r="191" spans="7:12" ht="20.149999999999999" customHeight="1" x14ac:dyDescent="0.35">
      <c r="G191" s="4"/>
      <c r="H191" s="4"/>
      <c r="I191" s="4"/>
      <c r="J191" s="4"/>
      <c r="K191" s="4"/>
      <c r="L191" s="4"/>
    </row>
    <row r="192" spans="7:12" ht="20.149999999999999" customHeight="1" x14ac:dyDescent="0.35">
      <c r="G192" s="4"/>
      <c r="H192" s="4"/>
      <c r="I192" s="4"/>
      <c r="J192" s="4"/>
      <c r="K192" s="4"/>
      <c r="L192" s="4"/>
    </row>
    <row r="193" spans="7:12" ht="20.149999999999999" customHeight="1" x14ac:dyDescent="0.35">
      <c r="G193" s="4"/>
      <c r="H193" s="4"/>
      <c r="I193" s="4"/>
      <c r="J193" s="4"/>
      <c r="K193" s="4"/>
      <c r="L193" s="4"/>
    </row>
    <row r="194" spans="7:12" ht="20.149999999999999" customHeight="1" x14ac:dyDescent="0.35">
      <c r="G194" s="4"/>
      <c r="H194" s="4"/>
      <c r="I194" s="4"/>
      <c r="J194" s="4"/>
      <c r="K194" s="4"/>
      <c r="L194" s="4"/>
    </row>
    <row r="195" spans="7:12" ht="20.149999999999999" customHeight="1" x14ac:dyDescent="0.35">
      <c r="G195" s="4"/>
      <c r="H195" s="4"/>
      <c r="I195" s="4"/>
      <c r="J195" s="4"/>
      <c r="K195" s="4"/>
      <c r="L195" s="4"/>
    </row>
    <row r="196" spans="7:12" ht="20.149999999999999" customHeight="1" x14ac:dyDescent="0.35">
      <c r="G196" s="4"/>
      <c r="H196" s="4"/>
      <c r="I196" s="4"/>
      <c r="J196" s="4"/>
      <c r="K196" s="4"/>
      <c r="L196" s="4"/>
    </row>
  </sheetData>
  <printOptions horizontalCentered="1"/>
  <pageMargins left="0.25" right="0.25" top="0.5" bottom="0.5" header="0.25" footer="0.25"/>
  <pageSetup scale="57" fitToHeight="0" orientation="landscape" r:id="rId1"/>
  <headerFooter>
    <oddFooter>&amp;RSchedule B-1A
Page &amp;P of &amp;N</oddFooter>
  </headerFooter>
  <rowBreaks count="2" manualBreakCount="2">
    <brk id="69" max="14" man="1"/>
    <brk id="138" max="14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OUTPUT TABLE</vt:lpstr>
      <vt:lpstr>'OUTPUT TABLE'!OUTPUT</vt:lpstr>
      <vt:lpstr>'OUTPUT TABLE'!Print_Area</vt:lpstr>
      <vt:lpstr>'OUTPUT TABLE'!Print_Titles</vt:lpstr>
      <vt:lpstr>'OUTPUT TABLE'!TEXT4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M&amp;I 2021 Sch B-1a</dc:title>
  <dc:creator>Hawkins, Travis Aaron</dc:creator>
  <cp:lastModifiedBy>Savignano, Diana L</cp:lastModifiedBy>
  <dcterms:created xsi:type="dcterms:W3CDTF">2022-09-16T19:49:55Z</dcterms:created>
  <dcterms:modified xsi:type="dcterms:W3CDTF">2022-09-28T16:50:43Z</dcterms:modified>
</cp:coreProperties>
</file>