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8_{DCE72E72-2FBE-45B5-92BA-DC135B4BC26B}" xr6:coauthVersionLast="47" xr6:coauthVersionMax="47" xr10:uidLastSave="{00000000-0000-0000-0000-000000000000}"/>
  <bookViews>
    <workbookView xWindow="-110" yWindow="-110" windowWidth="19420" windowHeight="10420" xr2:uid="{2B712E64-622F-4B86-9F37-BB98463B6A88}"/>
  </bookViews>
  <sheets>
    <sheet name="Water Marketing TABLE" sheetId="1" r:id="rId1"/>
  </sheets>
  <externalReferences>
    <externalReference r:id="rId2"/>
    <externalReference r:id="rId3"/>
    <externalReference r:id="rId4"/>
  </externalReferences>
  <definedNames>
    <definedName name="\A" localSheetId="0">[1]INFORMATION!#REF!</definedName>
    <definedName name="\A">[1]INFORMATION!#REF!</definedName>
    <definedName name="\B" localSheetId="0">[1]INFORMATION!#REF!</definedName>
    <definedName name="\B">[1]INFORMATION!#REF!</definedName>
    <definedName name="\C" localSheetId="0">[1]INFORMATION!#REF!</definedName>
    <definedName name="\C">[1]INFORMATION!#REF!</definedName>
    <definedName name="\D" localSheetId="0">[2]INFORMATION!#REF!</definedName>
    <definedName name="\D">[2]INFORMATION!#REF!</definedName>
    <definedName name="\E" localSheetId="0">[1]INFORMATION!#REF!</definedName>
    <definedName name="\E">[1]INFORMATION!#REF!</definedName>
    <definedName name="\F" localSheetId="0">[1]INFORMATION!#REF!</definedName>
    <definedName name="\F">[1]INFORMATION!#REF!</definedName>
    <definedName name="\G" localSheetId="0">[1]INFORMATION!#REF!</definedName>
    <definedName name="\G">[1]INFORMATION!#REF!</definedName>
    <definedName name="\H" localSheetId="0">[1]INFORMATION!#REF!</definedName>
    <definedName name="\H">[1]INFORMATION!#REF!</definedName>
    <definedName name="\I" localSheetId="0">[1]INFORMATION!#REF!</definedName>
    <definedName name="\I">[1]INFORMATION!#REF!</definedName>
    <definedName name="\M" localSheetId="0">[1]INFORMATION!#REF!</definedName>
    <definedName name="\M">[1]INFORMATION!#REF!</definedName>
    <definedName name="\O" localSheetId="0">[1]INFORMATION!#REF!</definedName>
    <definedName name="\O">[1]INFORMATION!#REF!</definedName>
    <definedName name="\T" localSheetId="0">[1]INFORMATION!#REF!</definedName>
    <definedName name="\T">[1]INFORMATION!#REF!</definedName>
    <definedName name="\U" localSheetId="0">[1]INFORMATION!#REF!</definedName>
    <definedName name="\U">[1]INFORMATION!#REF!</definedName>
    <definedName name="\W" localSheetId="0">[1]INFORMATION!#REF!</definedName>
    <definedName name="\W">[1]INFORMATION!#REF!</definedName>
    <definedName name="\Wa">[1]INFORMATION!#REF!</definedName>
    <definedName name="__123Graph_A" localSheetId="0" hidden="1">'Water Marketing TABLE'!$B$7:$B$9</definedName>
    <definedName name="__123Graph_C" localSheetId="0" hidden="1">'Water Marketing TABLE'!$C$7:$C$9</definedName>
    <definedName name="__123Graph_D" localSheetId="0" hidden="1">'Water Marketing TABLE'!#REF!</definedName>
    <definedName name="__123Graph_D" hidden="1">[3]Storage!#REF!</definedName>
    <definedName name="__123Graph_E" localSheetId="0" hidden="1">'Water Marketing TABLE'!$F$7:$F$9</definedName>
    <definedName name="_Key1" hidden="1">#REF!</definedName>
    <definedName name="_Order1" hidden="1">255</definedName>
    <definedName name="_Sort" hidden="1">#REF!</definedName>
    <definedName name="MACRO">[1]INFORMATION!$A$1</definedName>
    <definedName name="OUTPUT" localSheetId="0">[1]Storage!#REF!</definedName>
    <definedName name="OUTPUT">[1]Storage!#REF!</definedName>
    <definedName name="_xlnm.Print_Area" localSheetId="0">'Water Marketing TABLE'!$A$1:$F$255</definedName>
    <definedName name="_xlnm.Print_Titles" localSheetId="0">'Water Marketing TABLE'!$1:$5</definedName>
    <definedName name="TEXT1" localSheetId="0">#REF!</definedName>
    <definedName name="TEXT1">#REF!</definedName>
    <definedName name="TEXT4" localSheetId="0">'Water Marketing TABLE'!$B$1:$F$253</definedName>
    <definedName name="TEXT5">#REF!</definedName>
    <definedName name="WORK" localSheetId="0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D6" i="1"/>
  <c r="E6" i="1"/>
  <c r="A7" i="1"/>
  <c r="A8" i="1"/>
  <c r="B8" i="1"/>
  <c r="E8" i="1"/>
  <c r="E10" i="1" s="1"/>
  <c r="A9" i="1"/>
  <c r="B9" i="1"/>
  <c r="E9" i="1"/>
  <c r="A10" i="1"/>
  <c r="A11" i="1"/>
  <c r="A12" i="1"/>
  <c r="B12" i="1"/>
  <c r="E12" i="1"/>
  <c r="A13" i="1"/>
  <c r="A14" i="1"/>
  <c r="B14" i="1"/>
  <c r="E14" i="1"/>
  <c r="A15" i="1"/>
  <c r="A16" i="1"/>
  <c r="B16" i="1"/>
  <c r="E16" i="1"/>
  <c r="A17" i="1"/>
  <c r="A18" i="1"/>
  <c r="B18" i="1"/>
  <c r="E18" i="1"/>
  <c r="A19" i="1"/>
  <c r="B19" i="1"/>
  <c r="E19" i="1"/>
  <c r="E21" i="1" s="1"/>
  <c r="A20" i="1"/>
  <c r="B20" i="1"/>
  <c r="E20" i="1"/>
  <c r="A21" i="1"/>
  <c r="A22" i="1"/>
  <c r="A23" i="1"/>
  <c r="B23" i="1"/>
  <c r="E23" i="1"/>
  <c r="A24" i="1"/>
  <c r="A25" i="1"/>
  <c r="B25" i="1"/>
  <c r="E25" i="1"/>
  <c r="A26" i="1"/>
  <c r="B26" i="1"/>
  <c r="E26" i="1"/>
  <c r="A27" i="1"/>
  <c r="B27" i="1"/>
  <c r="E27" i="1"/>
  <c r="A28" i="1"/>
  <c r="B28" i="1"/>
  <c r="E28" i="1"/>
  <c r="A29" i="1"/>
  <c r="B29" i="1"/>
  <c r="E29" i="1"/>
  <c r="A30" i="1"/>
  <c r="B30" i="1"/>
  <c r="E30" i="1"/>
  <c r="A31" i="1"/>
  <c r="B31" i="1"/>
  <c r="E31" i="1"/>
  <c r="A32" i="1"/>
  <c r="A33" i="1"/>
  <c r="A34" i="1"/>
  <c r="B34" i="1"/>
  <c r="E34" i="1"/>
  <c r="A35" i="1"/>
  <c r="B35" i="1"/>
  <c r="E35" i="1"/>
  <c r="A36" i="1"/>
  <c r="B36" i="1"/>
  <c r="E36" i="1"/>
  <c r="A37" i="1"/>
  <c r="B37" i="1"/>
  <c r="E37" i="1"/>
  <c r="A38" i="1"/>
  <c r="B38" i="1"/>
  <c r="E38" i="1"/>
  <c r="A39" i="1"/>
  <c r="B39" i="1"/>
  <c r="E39" i="1"/>
  <c r="A40" i="1"/>
  <c r="B40" i="1"/>
  <c r="E40" i="1"/>
  <c r="A41" i="1"/>
  <c r="B41" i="1"/>
  <c r="A42" i="1"/>
  <c r="B42" i="1"/>
  <c r="E42" i="1"/>
  <c r="A43" i="1"/>
  <c r="B43" i="1"/>
  <c r="E43" i="1"/>
  <c r="A44" i="1"/>
  <c r="B44" i="1"/>
  <c r="E44" i="1"/>
  <c r="A45" i="1"/>
  <c r="B45" i="1"/>
  <c r="E45" i="1"/>
  <c r="A46" i="1"/>
  <c r="A47" i="1"/>
  <c r="A48" i="1"/>
  <c r="B48" i="1"/>
  <c r="E48" i="1"/>
  <c r="A49" i="1"/>
  <c r="B49" i="1"/>
  <c r="E49" i="1"/>
  <c r="A50" i="1"/>
  <c r="B50" i="1"/>
  <c r="E50" i="1"/>
  <c r="A51" i="1"/>
  <c r="B51" i="1"/>
  <c r="E51" i="1"/>
  <c r="A52" i="1"/>
  <c r="B52" i="1"/>
  <c r="E52" i="1"/>
  <c r="A53" i="1"/>
  <c r="B53" i="1"/>
  <c r="E53" i="1"/>
  <c r="A54" i="1"/>
  <c r="B54" i="1"/>
  <c r="E54" i="1"/>
  <c r="A55" i="1"/>
  <c r="B55" i="1"/>
  <c r="E55" i="1"/>
  <c r="A56" i="1"/>
  <c r="A57" i="1"/>
  <c r="A58" i="1"/>
  <c r="B58" i="1"/>
  <c r="E58" i="1"/>
  <c r="A59" i="1"/>
  <c r="A60" i="1"/>
  <c r="B60" i="1"/>
  <c r="E60" i="1"/>
  <c r="A61" i="1"/>
  <c r="B61" i="1"/>
  <c r="E61" i="1"/>
  <c r="A62" i="1"/>
  <c r="B62" i="1"/>
  <c r="E62" i="1"/>
  <c r="A63" i="1"/>
  <c r="B63" i="1"/>
  <c r="E63" i="1"/>
  <c r="A64" i="1"/>
  <c r="B64" i="1"/>
  <c r="E64" i="1"/>
  <c r="A65" i="1"/>
  <c r="B65" i="1"/>
  <c r="E65" i="1"/>
  <c r="A66" i="1"/>
  <c r="B66" i="1"/>
  <c r="E66" i="1"/>
  <c r="A67" i="1"/>
  <c r="B67" i="1"/>
  <c r="E67" i="1"/>
  <c r="A68" i="1"/>
  <c r="B68" i="1"/>
  <c r="E68" i="1"/>
  <c r="A69" i="1"/>
  <c r="B69" i="1"/>
  <c r="E69" i="1"/>
  <c r="A70" i="1"/>
  <c r="B70" i="1"/>
  <c r="E70" i="1"/>
  <c r="A71" i="1"/>
  <c r="B71" i="1"/>
  <c r="E71" i="1"/>
  <c r="A72" i="1"/>
  <c r="B72" i="1"/>
  <c r="E72" i="1"/>
  <c r="A73" i="1"/>
  <c r="B73" i="1"/>
  <c r="E73" i="1"/>
  <c r="A74" i="1"/>
  <c r="B74" i="1"/>
  <c r="E74" i="1"/>
  <c r="A75" i="1"/>
  <c r="B75" i="1"/>
  <c r="E75" i="1"/>
  <c r="A76" i="1"/>
  <c r="B76" i="1"/>
  <c r="E76" i="1"/>
  <c r="A77" i="1"/>
  <c r="B77" i="1"/>
  <c r="E77" i="1"/>
  <c r="A78" i="1"/>
  <c r="B78" i="1"/>
  <c r="E78" i="1"/>
  <c r="A79" i="1"/>
  <c r="B79" i="1"/>
  <c r="E79" i="1"/>
  <c r="A80" i="1"/>
  <c r="B80" i="1"/>
  <c r="E80" i="1"/>
  <c r="A81" i="1"/>
  <c r="B81" i="1"/>
  <c r="E81" i="1"/>
  <c r="A83" i="1"/>
  <c r="A84" i="1"/>
  <c r="B84" i="1"/>
  <c r="E84" i="1"/>
  <c r="A85" i="1"/>
  <c r="B85" i="1"/>
  <c r="E85" i="1"/>
  <c r="A86" i="1"/>
  <c r="B86" i="1"/>
  <c r="E86" i="1"/>
  <c r="A87" i="1"/>
  <c r="B87" i="1"/>
  <c r="E87" i="1"/>
  <c r="A88" i="1"/>
  <c r="B88" i="1"/>
  <c r="E88" i="1"/>
  <c r="A89" i="1"/>
  <c r="B89" i="1"/>
  <c r="E89" i="1"/>
  <c r="A90" i="1"/>
  <c r="B90" i="1"/>
  <c r="E90" i="1"/>
  <c r="A91" i="1"/>
  <c r="B91" i="1"/>
  <c r="E91" i="1"/>
  <c r="A92" i="1"/>
  <c r="B92" i="1"/>
  <c r="E92" i="1"/>
  <c r="A93" i="1"/>
  <c r="B93" i="1"/>
  <c r="E93" i="1"/>
  <c r="A94" i="1"/>
  <c r="B94" i="1"/>
  <c r="E94" i="1"/>
  <c r="A95" i="1"/>
  <c r="B95" i="1"/>
  <c r="E95" i="1"/>
  <c r="A96" i="1"/>
  <c r="B96" i="1"/>
  <c r="E96" i="1"/>
  <c r="A97" i="1"/>
  <c r="B97" i="1"/>
  <c r="E97" i="1"/>
  <c r="A99" i="1"/>
  <c r="A100" i="1"/>
  <c r="B100" i="1"/>
  <c r="E100" i="1"/>
  <c r="A101" i="1"/>
  <c r="A102" i="1"/>
  <c r="B102" i="1"/>
  <c r="E102" i="1"/>
  <c r="A103" i="1"/>
  <c r="B103" i="1"/>
  <c r="E103" i="1"/>
  <c r="A104" i="1"/>
  <c r="A105" i="1"/>
  <c r="A106" i="1"/>
  <c r="B106" i="1"/>
  <c r="E106" i="1"/>
  <c r="A107" i="1"/>
  <c r="B107" i="1"/>
  <c r="E107" i="1"/>
  <c r="A108" i="1"/>
  <c r="A109" i="1"/>
  <c r="A110" i="1"/>
  <c r="B110" i="1"/>
  <c r="E110" i="1"/>
  <c r="A111" i="1"/>
  <c r="B111" i="1"/>
  <c r="E111" i="1"/>
  <c r="A112" i="1"/>
  <c r="A113" i="1"/>
  <c r="A114" i="1"/>
  <c r="B114" i="1"/>
  <c r="E114" i="1"/>
  <c r="A115" i="1"/>
  <c r="B115" i="1"/>
  <c r="E115" i="1"/>
  <c r="A116" i="1"/>
  <c r="B116" i="1"/>
  <c r="E116" i="1"/>
  <c r="A117" i="1"/>
  <c r="B117" i="1"/>
  <c r="E117" i="1"/>
  <c r="A118" i="1"/>
  <c r="B118" i="1"/>
  <c r="E118" i="1"/>
  <c r="A119" i="1"/>
  <c r="B119" i="1"/>
  <c r="E119" i="1"/>
  <c r="A120" i="1"/>
  <c r="A121" i="1"/>
  <c r="A122" i="1"/>
  <c r="B122" i="1"/>
  <c r="E122" i="1"/>
  <c r="A123" i="1"/>
  <c r="B123" i="1"/>
  <c r="E123" i="1"/>
  <c r="A124" i="1"/>
  <c r="B124" i="1"/>
  <c r="E124" i="1"/>
  <c r="A125" i="1"/>
  <c r="B125" i="1"/>
  <c r="E125" i="1"/>
  <c r="A126" i="1"/>
  <c r="B126" i="1"/>
  <c r="E126" i="1"/>
  <c r="A127" i="1"/>
  <c r="B127" i="1"/>
  <c r="E127" i="1"/>
  <c r="A128" i="1"/>
  <c r="B128" i="1"/>
  <c r="E128" i="1"/>
  <c r="A129" i="1"/>
  <c r="B129" i="1"/>
  <c r="E129" i="1"/>
  <c r="A130" i="1"/>
  <c r="B130" i="1"/>
  <c r="E130" i="1"/>
  <c r="A131" i="1"/>
  <c r="B131" i="1"/>
  <c r="E131" i="1"/>
  <c r="A132" i="1"/>
  <c r="B132" i="1"/>
  <c r="E132" i="1"/>
  <c r="A133" i="1"/>
  <c r="B133" i="1"/>
  <c r="E133" i="1"/>
  <c r="A134" i="1"/>
  <c r="B134" i="1"/>
  <c r="E134" i="1"/>
  <c r="A135" i="1"/>
  <c r="B135" i="1"/>
  <c r="E135" i="1"/>
  <c r="A136" i="1"/>
  <c r="B136" i="1"/>
  <c r="E136" i="1"/>
  <c r="A137" i="1"/>
  <c r="B137" i="1"/>
  <c r="E137" i="1"/>
  <c r="A138" i="1"/>
  <c r="B138" i="1"/>
  <c r="E138" i="1"/>
  <c r="A139" i="1"/>
  <c r="B139" i="1"/>
  <c r="E139" i="1"/>
  <c r="A140" i="1"/>
  <c r="B140" i="1"/>
  <c r="E140" i="1"/>
  <c r="A141" i="1"/>
  <c r="B141" i="1"/>
  <c r="E141" i="1"/>
  <c r="A142" i="1"/>
  <c r="B142" i="1"/>
  <c r="E142" i="1"/>
  <c r="A143" i="1"/>
  <c r="B143" i="1"/>
  <c r="E143" i="1"/>
  <c r="A144" i="1"/>
  <c r="B144" i="1"/>
  <c r="E144" i="1"/>
  <c r="A145" i="1"/>
  <c r="B145" i="1"/>
  <c r="E145" i="1"/>
  <c r="A146" i="1"/>
  <c r="B146" i="1"/>
  <c r="E146" i="1"/>
  <c r="A147" i="1"/>
  <c r="B147" i="1"/>
  <c r="E147" i="1"/>
  <c r="A148" i="1"/>
  <c r="B148" i="1"/>
  <c r="E148" i="1"/>
  <c r="A149" i="1"/>
  <c r="B149" i="1"/>
  <c r="E149" i="1"/>
  <c r="A150" i="1"/>
  <c r="B150" i="1"/>
  <c r="E150" i="1"/>
  <c r="A151" i="1"/>
  <c r="B151" i="1"/>
  <c r="E151" i="1"/>
  <c r="B152" i="1"/>
  <c r="E152" i="1"/>
  <c r="A153" i="1"/>
  <c r="B153" i="1"/>
  <c r="E153" i="1"/>
  <c r="A154" i="1"/>
  <c r="B154" i="1"/>
  <c r="E154" i="1"/>
  <c r="A155" i="1"/>
  <c r="B155" i="1"/>
  <c r="E155" i="1"/>
  <c r="A156" i="1"/>
  <c r="B156" i="1"/>
  <c r="E156" i="1"/>
  <c r="A157" i="1"/>
  <c r="B157" i="1"/>
  <c r="E157" i="1"/>
  <c r="A158" i="1"/>
  <c r="B158" i="1"/>
  <c r="E158" i="1"/>
  <c r="A159" i="1"/>
  <c r="B159" i="1"/>
  <c r="E159" i="1"/>
  <c r="A160" i="1"/>
  <c r="B160" i="1"/>
  <c r="E160" i="1"/>
  <c r="A161" i="1"/>
  <c r="B161" i="1"/>
  <c r="E161" i="1"/>
  <c r="A162" i="1"/>
  <c r="B162" i="1"/>
  <c r="E162" i="1"/>
  <c r="A163" i="1"/>
  <c r="B163" i="1"/>
  <c r="E163" i="1"/>
  <c r="A164" i="1"/>
  <c r="B164" i="1"/>
  <c r="E164" i="1"/>
  <c r="A165" i="1"/>
  <c r="B165" i="1"/>
  <c r="E165" i="1"/>
  <c r="A166" i="1"/>
  <c r="B166" i="1"/>
  <c r="E166" i="1"/>
  <c r="A167" i="1"/>
  <c r="B167" i="1"/>
  <c r="E167" i="1"/>
  <c r="A168" i="1"/>
  <c r="B168" i="1"/>
  <c r="E168" i="1"/>
  <c r="A169" i="1"/>
  <c r="B169" i="1"/>
  <c r="E169" i="1"/>
  <c r="A170" i="1"/>
  <c r="B170" i="1"/>
  <c r="E170" i="1"/>
  <c r="A171" i="1"/>
  <c r="B171" i="1"/>
  <c r="E171" i="1"/>
  <c r="A172" i="1"/>
  <c r="B172" i="1"/>
  <c r="E172" i="1"/>
  <c r="A173" i="1"/>
  <c r="B173" i="1"/>
  <c r="E173" i="1"/>
  <c r="A174" i="1"/>
  <c r="B174" i="1"/>
  <c r="E174" i="1"/>
  <c r="A175" i="1"/>
  <c r="B175" i="1"/>
  <c r="E175" i="1"/>
  <c r="A176" i="1"/>
  <c r="B176" i="1"/>
  <c r="E176" i="1"/>
  <c r="A177" i="1"/>
  <c r="B177" i="1"/>
  <c r="E177" i="1"/>
  <c r="A178" i="1"/>
  <c r="B178" i="1"/>
  <c r="E178" i="1"/>
  <c r="A179" i="1"/>
  <c r="B179" i="1"/>
  <c r="E179" i="1"/>
  <c r="A180" i="1"/>
  <c r="B180" i="1"/>
  <c r="E180" i="1"/>
  <c r="A181" i="1"/>
  <c r="B181" i="1"/>
  <c r="E181" i="1"/>
  <c r="A182" i="1"/>
  <c r="B182" i="1"/>
  <c r="E182" i="1"/>
  <c r="A183" i="1"/>
  <c r="B183" i="1"/>
  <c r="E183" i="1"/>
  <c r="A184" i="1"/>
  <c r="B184" i="1"/>
  <c r="E184" i="1"/>
  <c r="A185" i="1"/>
  <c r="B185" i="1"/>
  <c r="E185" i="1"/>
  <c r="A186" i="1"/>
  <c r="B186" i="1"/>
  <c r="E186" i="1"/>
  <c r="A187" i="1"/>
  <c r="B187" i="1"/>
  <c r="E187" i="1"/>
  <c r="A188" i="1"/>
  <c r="B188" i="1"/>
  <c r="E188" i="1"/>
  <c r="A189" i="1"/>
  <c r="B189" i="1"/>
  <c r="E189" i="1"/>
  <c r="A190" i="1"/>
  <c r="B190" i="1"/>
  <c r="E190" i="1"/>
  <c r="A191" i="1"/>
  <c r="B191" i="1"/>
  <c r="E191" i="1"/>
  <c r="A192" i="1"/>
  <c r="B192" i="1"/>
  <c r="E192" i="1"/>
  <c r="A193" i="1"/>
  <c r="B193" i="1"/>
  <c r="E193" i="1"/>
  <c r="A194" i="1"/>
  <c r="B194" i="1"/>
  <c r="E194" i="1"/>
  <c r="A195" i="1"/>
  <c r="B195" i="1"/>
  <c r="E195" i="1"/>
  <c r="A196" i="1"/>
  <c r="B196" i="1"/>
  <c r="E196" i="1"/>
  <c r="A197" i="1"/>
  <c r="B197" i="1"/>
  <c r="E197" i="1"/>
  <c r="A198" i="1"/>
  <c r="B198" i="1"/>
  <c r="E198" i="1"/>
  <c r="A199" i="1"/>
  <c r="B199" i="1"/>
  <c r="E199" i="1"/>
  <c r="A200" i="1"/>
  <c r="B200" i="1"/>
  <c r="E200" i="1"/>
  <c r="A201" i="1"/>
  <c r="B201" i="1"/>
  <c r="E201" i="1"/>
  <c r="A202" i="1"/>
  <c r="B202" i="1"/>
  <c r="E202" i="1"/>
  <c r="A203" i="1"/>
  <c r="B203" i="1"/>
  <c r="E203" i="1"/>
  <c r="A204" i="1"/>
  <c r="B204" i="1"/>
  <c r="E204" i="1"/>
  <c r="A205" i="1"/>
  <c r="B205" i="1"/>
  <c r="E205" i="1"/>
  <c r="A206" i="1"/>
  <c r="B206" i="1"/>
  <c r="E206" i="1"/>
  <c r="A207" i="1"/>
  <c r="B207" i="1"/>
  <c r="E207" i="1"/>
  <c r="A208" i="1"/>
  <c r="B208" i="1"/>
  <c r="E208" i="1"/>
  <c r="A209" i="1"/>
  <c r="B209" i="1"/>
  <c r="E209" i="1"/>
  <c r="A210" i="1"/>
  <c r="B210" i="1"/>
  <c r="E210" i="1"/>
  <c r="A211" i="1"/>
  <c r="B211" i="1"/>
  <c r="E211" i="1"/>
  <c r="A212" i="1"/>
  <c r="B212" i="1"/>
  <c r="E212" i="1"/>
  <c r="A213" i="1"/>
  <c r="B213" i="1"/>
  <c r="E213" i="1"/>
  <c r="A214" i="1"/>
  <c r="B214" i="1"/>
  <c r="E214" i="1"/>
  <c r="A215" i="1"/>
  <c r="B215" i="1"/>
  <c r="E215" i="1"/>
  <c r="A216" i="1"/>
  <c r="B216" i="1"/>
  <c r="E216" i="1"/>
  <c r="A217" i="1"/>
  <c r="B217" i="1"/>
  <c r="E217" i="1"/>
  <c r="A218" i="1"/>
  <c r="B218" i="1"/>
  <c r="E218" i="1"/>
  <c r="A219" i="1"/>
  <c r="B219" i="1"/>
  <c r="E219" i="1"/>
  <c r="A220" i="1"/>
  <c r="B220" i="1"/>
  <c r="E220" i="1"/>
  <c r="A221" i="1"/>
  <c r="B221" i="1"/>
  <c r="E221" i="1"/>
  <c r="A222" i="1"/>
  <c r="A223" i="1"/>
  <c r="A224" i="1"/>
  <c r="B224" i="1"/>
  <c r="E224" i="1"/>
  <c r="A225" i="1"/>
  <c r="B225" i="1"/>
  <c r="E225" i="1"/>
  <c r="A226" i="1"/>
  <c r="A227" i="1"/>
  <c r="A228" i="1"/>
  <c r="B228" i="1"/>
  <c r="E228" i="1"/>
  <c r="A229" i="1"/>
  <c r="B229" i="1"/>
  <c r="E229" i="1"/>
  <c r="A230" i="1"/>
  <c r="A231" i="1"/>
  <c r="A232" i="1"/>
  <c r="B232" i="1"/>
  <c r="E232" i="1"/>
  <c r="A233" i="1"/>
  <c r="B233" i="1"/>
  <c r="A234" i="1"/>
  <c r="B234" i="1"/>
  <c r="E234" i="1"/>
  <c r="A235" i="1"/>
  <c r="A236" i="1"/>
  <c r="B237" i="1"/>
  <c r="E237" i="1"/>
  <c r="B238" i="1"/>
  <c r="E238" i="1"/>
  <c r="B239" i="1"/>
  <c r="E239" i="1"/>
  <c r="B240" i="1"/>
  <c r="E240" i="1"/>
  <c r="B241" i="1"/>
  <c r="E241" i="1"/>
  <c r="B242" i="1"/>
  <c r="E242" i="1"/>
  <c r="B243" i="1"/>
  <c r="E243" i="1"/>
  <c r="B244" i="1"/>
  <c r="E244" i="1"/>
  <c r="B245" i="1"/>
  <c r="E245" i="1"/>
  <c r="B246" i="1"/>
  <c r="E246" i="1"/>
  <c r="B247" i="1"/>
  <c r="E247" i="1"/>
  <c r="B248" i="1"/>
  <c r="E248" i="1"/>
  <c r="B249" i="1"/>
  <c r="E249" i="1"/>
  <c r="B250" i="1"/>
  <c r="E250" i="1"/>
  <c r="A251" i="1"/>
  <c r="E56" i="1" l="1"/>
  <c r="B120" i="1"/>
  <c r="B112" i="1"/>
  <c r="E98" i="1"/>
  <c r="B10" i="1"/>
  <c r="E226" i="1"/>
  <c r="E46" i="1"/>
  <c r="B32" i="1"/>
  <c r="B21" i="1"/>
  <c r="E120" i="1"/>
  <c r="B108" i="1"/>
  <c r="E235" i="1"/>
  <c r="B222" i="1"/>
  <c r="E222" i="1"/>
  <c r="E82" i="1"/>
  <c r="B56" i="1"/>
  <c r="E32" i="1"/>
  <c r="E251" i="1"/>
  <c r="E230" i="1"/>
  <c r="B98" i="1"/>
  <c r="B82" i="1"/>
  <c r="B46" i="1"/>
  <c r="B235" i="1"/>
  <c r="E112" i="1"/>
  <c r="E108" i="1"/>
  <c r="E104" i="1"/>
  <c r="B251" i="1"/>
  <c r="B230" i="1"/>
  <c r="B104" i="1"/>
  <c r="B226" i="1"/>
  <c r="B252" i="1" l="1"/>
  <c r="E252" i="1"/>
  <c r="C9" i="1"/>
  <c r="D9" i="1" s="1"/>
  <c r="F9" i="1" s="1"/>
  <c r="C26" i="1"/>
  <c r="D26" i="1" s="1"/>
  <c r="F26" i="1" s="1"/>
  <c r="C28" i="1"/>
  <c r="D28" i="1" s="1"/>
  <c r="F28" i="1" s="1"/>
  <c r="C30" i="1"/>
  <c r="D30" i="1" s="1"/>
  <c r="F30" i="1" s="1"/>
  <c r="C115" i="1"/>
  <c r="D115" i="1" s="1"/>
  <c r="F115" i="1" s="1"/>
  <c r="C117" i="1"/>
  <c r="D117" i="1" s="1"/>
  <c r="F117" i="1" s="1"/>
  <c r="C119" i="1"/>
  <c r="D119" i="1" s="1"/>
  <c r="F119" i="1" s="1"/>
  <c r="C228" i="1"/>
  <c r="C243" i="1"/>
  <c r="D243" i="1" s="1"/>
  <c r="F243" i="1" s="1"/>
  <c r="C16" i="1"/>
  <c r="D16" i="1" s="1"/>
  <c r="F16" i="1" s="1"/>
  <c r="C60" i="1"/>
  <c r="C62" i="1"/>
  <c r="D62" i="1" s="1"/>
  <c r="F62" i="1" s="1"/>
  <c r="C64" i="1"/>
  <c r="D64" i="1" s="1"/>
  <c r="F64" i="1" s="1"/>
  <c r="C66" i="1"/>
  <c r="D66" i="1" s="1"/>
  <c r="F66" i="1" s="1"/>
  <c r="C68" i="1"/>
  <c r="D68" i="1" s="1"/>
  <c r="F68" i="1" s="1"/>
  <c r="C70" i="1"/>
  <c r="D70" i="1" s="1"/>
  <c r="F70" i="1" s="1"/>
  <c r="C72" i="1"/>
  <c r="D72" i="1" s="1"/>
  <c r="F72" i="1" s="1"/>
  <c r="C74" i="1"/>
  <c r="D74" i="1" s="1"/>
  <c r="F74" i="1" s="1"/>
  <c r="C76" i="1"/>
  <c r="D76" i="1" s="1"/>
  <c r="F76" i="1" s="1"/>
  <c r="C78" i="1"/>
  <c r="D78" i="1" s="1"/>
  <c r="F78" i="1" s="1"/>
  <c r="C80" i="1"/>
  <c r="D80" i="1" s="1"/>
  <c r="F80" i="1" s="1"/>
  <c r="C85" i="1"/>
  <c r="D85" i="1" s="1"/>
  <c r="F85" i="1" s="1"/>
  <c r="C87" i="1"/>
  <c r="D87" i="1" s="1"/>
  <c r="F87" i="1" s="1"/>
  <c r="C89" i="1"/>
  <c r="D89" i="1" s="1"/>
  <c r="F89" i="1" s="1"/>
  <c r="C91" i="1"/>
  <c r="D91" i="1" s="1"/>
  <c r="F91" i="1" s="1"/>
  <c r="C93" i="1"/>
  <c r="D93" i="1" s="1"/>
  <c r="F93" i="1" s="1"/>
  <c r="C95" i="1"/>
  <c r="D95" i="1" s="1"/>
  <c r="F95" i="1" s="1"/>
  <c r="C97" i="1"/>
  <c r="D97" i="1" s="1"/>
  <c r="F97" i="1" s="1"/>
  <c r="C100" i="1"/>
  <c r="D100" i="1" s="1"/>
  <c r="F100" i="1" s="1"/>
  <c r="C111" i="1"/>
  <c r="D111" i="1" s="1"/>
  <c r="F111" i="1" s="1"/>
  <c r="C106" i="1"/>
  <c r="C241" i="1"/>
  <c r="D241" i="1" s="1"/>
  <c r="F241" i="1" s="1"/>
  <c r="C246" i="1"/>
  <c r="D246" i="1" s="1"/>
  <c r="F246" i="1" s="1"/>
  <c r="C8" i="1"/>
  <c r="C25" i="1"/>
  <c r="C27" i="1"/>
  <c r="D27" i="1" s="1"/>
  <c r="F27" i="1" s="1"/>
  <c r="C29" i="1"/>
  <c r="D29" i="1" s="1"/>
  <c r="F29" i="1" s="1"/>
  <c r="C31" i="1"/>
  <c r="D31" i="1" s="1"/>
  <c r="F31" i="1" s="1"/>
  <c r="C42" i="1"/>
  <c r="D42" i="1" s="1"/>
  <c r="F42" i="1" s="1"/>
  <c r="C44" i="1"/>
  <c r="D44" i="1" s="1"/>
  <c r="F44" i="1" s="1"/>
  <c r="C58" i="1"/>
  <c r="D58" i="1" s="1"/>
  <c r="F58" i="1" s="1"/>
  <c r="C18" i="1"/>
  <c r="C20" i="1"/>
  <c r="D20" i="1" s="1"/>
  <c r="F20" i="1" s="1"/>
  <c r="C102" i="1"/>
  <c r="C129" i="1"/>
  <c r="D129" i="1" s="1"/>
  <c r="F129" i="1" s="1"/>
  <c r="C151" i="1"/>
  <c r="D151" i="1" s="1"/>
  <c r="F151" i="1" s="1"/>
  <c r="C143" i="1"/>
  <c r="D143" i="1" s="1"/>
  <c r="F143" i="1" s="1"/>
  <c r="C244" i="1"/>
  <c r="D244" i="1" s="1"/>
  <c r="F244" i="1" s="1"/>
  <c r="C147" i="1"/>
  <c r="D147" i="1" s="1"/>
  <c r="F147" i="1" s="1"/>
  <c r="C127" i="1"/>
  <c r="D127" i="1" s="1"/>
  <c r="F127" i="1" s="1"/>
  <c r="C141" i="1"/>
  <c r="D141" i="1" s="1"/>
  <c r="F141" i="1" s="1"/>
  <c r="C131" i="1"/>
  <c r="D131" i="1" s="1"/>
  <c r="F131" i="1" s="1"/>
  <c r="C232" i="1"/>
  <c r="C145" i="1"/>
  <c r="D145" i="1" s="1"/>
  <c r="F145" i="1" s="1"/>
  <c r="C125" i="1"/>
  <c r="D125" i="1" s="1"/>
  <c r="F125" i="1" s="1"/>
  <c r="C133" i="1"/>
  <c r="D133" i="1" s="1"/>
  <c r="F133" i="1" s="1"/>
  <c r="C123" i="1"/>
  <c r="D123" i="1" s="1"/>
  <c r="F123" i="1" s="1"/>
  <c r="C242" i="1"/>
  <c r="D242" i="1" s="1"/>
  <c r="F242" i="1" s="1"/>
  <c r="C139" i="1"/>
  <c r="D139" i="1" s="1"/>
  <c r="F139" i="1" s="1"/>
  <c r="C149" i="1"/>
  <c r="D149" i="1" s="1"/>
  <c r="F149" i="1" s="1"/>
  <c r="C137" i="1"/>
  <c r="D137" i="1" s="1"/>
  <c r="F137" i="1" s="1"/>
  <c r="C135" i="1"/>
  <c r="D135" i="1" s="1"/>
  <c r="F135" i="1" s="1"/>
  <c r="C224" i="1"/>
  <c r="C12" i="1"/>
  <c r="D12" i="1" s="1"/>
  <c r="F12" i="1" s="1"/>
  <c r="C155" i="1"/>
  <c r="D155" i="1" s="1"/>
  <c r="F155" i="1" s="1"/>
  <c r="C81" i="1"/>
  <c r="D81" i="1" s="1"/>
  <c r="F81" i="1" s="1"/>
  <c r="C142" i="1"/>
  <c r="D142" i="1" s="1"/>
  <c r="F142" i="1" s="1"/>
  <c r="C35" i="1"/>
  <c r="D35" i="1" s="1"/>
  <c r="F35" i="1" s="1"/>
  <c r="C178" i="1"/>
  <c r="D178" i="1" s="1"/>
  <c r="F178" i="1" s="1"/>
  <c r="C201" i="1"/>
  <c r="D201" i="1" s="1"/>
  <c r="F201" i="1" s="1"/>
  <c r="C171" i="1"/>
  <c r="D171" i="1" s="1"/>
  <c r="F171" i="1" s="1"/>
  <c r="C204" i="1"/>
  <c r="D204" i="1" s="1"/>
  <c r="F204" i="1" s="1"/>
  <c r="C249" i="1"/>
  <c r="D249" i="1" s="1"/>
  <c r="F249" i="1" s="1"/>
  <c r="C174" i="1"/>
  <c r="D174" i="1" s="1"/>
  <c r="F174" i="1" s="1"/>
  <c r="C217" i="1"/>
  <c r="D217" i="1" s="1"/>
  <c r="F217" i="1" s="1"/>
  <c r="C49" i="1"/>
  <c r="D49" i="1" s="1"/>
  <c r="F49" i="1" s="1"/>
  <c r="C161" i="1"/>
  <c r="D161" i="1" s="1"/>
  <c r="F161" i="1" s="1"/>
  <c r="C164" i="1"/>
  <c r="D164" i="1" s="1"/>
  <c r="F164" i="1" s="1"/>
  <c r="C234" i="1"/>
  <c r="D234" i="1" s="1"/>
  <c r="F234" i="1" s="1"/>
  <c r="C157" i="1"/>
  <c r="D157" i="1" s="1"/>
  <c r="F157" i="1" s="1"/>
  <c r="C34" i="1"/>
  <c r="C219" i="1"/>
  <c r="D219" i="1" s="1"/>
  <c r="F219" i="1" s="1"/>
  <c r="C150" i="1"/>
  <c r="D150" i="1" s="1"/>
  <c r="F150" i="1" s="1"/>
  <c r="C136" i="1"/>
  <c r="D136" i="1" s="1"/>
  <c r="F136" i="1" s="1"/>
  <c r="C126" i="1"/>
  <c r="D126" i="1" s="1"/>
  <c r="F126" i="1" s="1"/>
  <c r="C229" i="1"/>
  <c r="D229" i="1" s="1"/>
  <c r="F229" i="1" s="1"/>
  <c r="C199" i="1"/>
  <c r="D199" i="1" s="1"/>
  <c r="F199" i="1" s="1"/>
  <c r="C206" i="1"/>
  <c r="D206" i="1" s="1"/>
  <c r="F206" i="1" s="1"/>
  <c r="C237" i="1"/>
  <c r="C54" i="1"/>
  <c r="D54" i="1" s="1"/>
  <c r="F54" i="1" s="1"/>
  <c r="C132" i="1"/>
  <c r="D132" i="1" s="1"/>
  <c r="F132" i="1" s="1"/>
  <c r="C86" i="1"/>
  <c r="D86" i="1" s="1"/>
  <c r="F86" i="1" s="1"/>
  <c r="C45" i="1"/>
  <c r="D45" i="1" s="1"/>
  <c r="F45" i="1" s="1"/>
  <c r="C188" i="1"/>
  <c r="D188" i="1" s="1"/>
  <c r="F188" i="1" s="1"/>
  <c r="C187" i="1"/>
  <c r="D187" i="1" s="1"/>
  <c r="F187" i="1" s="1"/>
  <c r="C233" i="1"/>
  <c r="D233" i="1" s="1"/>
  <c r="F233" i="1" s="1"/>
  <c r="C197" i="1"/>
  <c r="D197" i="1" s="1"/>
  <c r="F197" i="1" s="1"/>
  <c r="C196" i="1"/>
  <c r="D196" i="1" s="1"/>
  <c r="F196" i="1" s="1"/>
  <c r="C165" i="1"/>
  <c r="D165" i="1" s="1"/>
  <c r="F165" i="1" s="1"/>
  <c r="C175" i="1"/>
  <c r="D175" i="1" s="1"/>
  <c r="F175" i="1" s="1"/>
  <c r="C61" i="1"/>
  <c r="D61" i="1" s="1"/>
  <c r="F61" i="1" s="1"/>
  <c r="C40" i="1"/>
  <c r="D40" i="1" s="1"/>
  <c r="F40" i="1" s="1"/>
  <c r="C240" i="1"/>
  <c r="D240" i="1" s="1"/>
  <c r="F240" i="1" s="1"/>
  <c r="C63" i="1"/>
  <c r="D63" i="1" s="1"/>
  <c r="F63" i="1" s="1"/>
  <c r="C179" i="1"/>
  <c r="D179" i="1" s="1"/>
  <c r="F179" i="1" s="1"/>
  <c r="C225" i="1"/>
  <c r="D225" i="1" s="1"/>
  <c r="F225" i="1" s="1"/>
  <c r="C177" i="1"/>
  <c r="D177" i="1" s="1"/>
  <c r="F177" i="1" s="1"/>
  <c r="C134" i="1"/>
  <c r="D134" i="1" s="1"/>
  <c r="F134" i="1" s="1"/>
  <c r="C77" i="1"/>
  <c r="D77" i="1" s="1"/>
  <c r="F77" i="1" s="1"/>
  <c r="C166" i="1"/>
  <c r="D166" i="1" s="1"/>
  <c r="F166" i="1" s="1"/>
  <c r="C148" i="1"/>
  <c r="D148" i="1" s="1"/>
  <c r="F148" i="1" s="1"/>
  <c r="C183" i="1"/>
  <c r="D183" i="1" s="1"/>
  <c r="F183" i="1" s="1"/>
  <c r="C198" i="1"/>
  <c r="D198" i="1" s="1"/>
  <c r="F198" i="1" s="1"/>
  <c r="C239" i="1"/>
  <c r="D239" i="1" s="1"/>
  <c r="F239" i="1" s="1"/>
  <c r="C154" i="1"/>
  <c r="D154" i="1" s="1"/>
  <c r="F154" i="1" s="1"/>
  <c r="C186" i="1"/>
  <c r="D186" i="1" s="1"/>
  <c r="F186" i="1" s="1"/>
  <c r="C53" i="1"/>
  <c r="D53" i="1" s="1"/>
  <c r="F53" i="1" s="1"/>
  <c r="C96" i="1"/>
  <c r="D96" i="1" s="1"/>
  <c r="F96" i="1" s="1"/>
  <c r="C65" i="1"/>
  <c r="D65" i="1" s="1"/>
  <c r="F65" i="1" s="1"/>
  <c r="C48" i="1"/>
  <c r="C110" i="1"/>
  <c r="C194" i="1"/>
  <c r="D194" i="1" s="1"/>
  <c r="F194" i="1" s="1"/>
  <c r="C37" i="1"/>
  <c r="D37" i="1" s="1"/>
  <c r="F37" i="1" s="1"/>
  <c r="C67" i="1"/>
  <c r="D67" i="1" s="1"/>
  <c r="F67" i="1" s="1"/>
  <c r="C203" i="1"/>
  <c r="D203" i="1" s="1"/>
  <c r="F203" i="1" s="1"/>
  <c r="C160" i="1"/>
  <c r="D160" i="1" s="1"/>
  <c r="F160" i="1" s="1"/>
  <c r="C84" i="1"/>
  <c r="C167" i="1"/>
  <c r="D167" i="1" s="1"/>
  <c r="F167" i="1" s="1"/>
  <c r="C190" i="1"/>
  <c r="D190" i="1" s="1"/>
  <c r="F190" i="1" s="1"/>
  <c r="C189" i="1"/>
  <c r="D189" i="1" s="1"/>
  <c r="F189" i="1" s="1"/>
  <c r="C163" i="1"/>
  <c r="D163" i="1" s="1"/>
  <c r="F163" i="1" s="1"/>
  <c r="C156" i="1"/>
  <c r="D156" i="1" s="1"/>
  <c r="F156" i="1" s="1"/>
  <c r="C128" i="1"/>
  <c r="D128" i="1" s="1"/>
  <c r="F128" i="1" s="1"/>
  <c r="C181" i="1"/>
  <c r="D181" i="1" s="1"/>
  <c r="F181" i="1" s="1"/>
  <c r="C180" i="1"/>
  <c r="D180" i="1" s="1"/>
  <c r="F180" i="1" s="1"/>
  <c r="C73" i="1"/>
  <c r="D73" i="1" s="1"/>
  <c r="F73" i="1" s="1"/>
  <c r="C124" i="1"/>
  <c r="D124" i="1" s="1"/>
  <c r="F124" i="1" s="1"/>
  <c r="C152" i="1"/>
  <c r="D152" i="1" s="1"/>
  <c r="F152" i="1" s="1"/>
  <c r="C192" i="1"/>
  <c r="D192" i="1" s="1"/>
  <c r="F192" i="1" s="1"/>
  <c r="C94" i="1"/>
  <c r="D94" i="1" s="1"/>
  <c r="F94" i="1" s="1"/>
  <c r="C88" i="1"/>
  <c r="D88" i="1" s="1"/>
  <c r="F88" i="1" s="1"/>
  <c r="C248" i="1"/>
  <c r="D248" i="1" s="1"/>
  <c r="F248" i="1" s="1"/>
  <c r="C107" i="1"/>
  <c r="D107" i="1" s="1"/>
  <c r="F107" i="1" s="1"/>
  <c r="C215" i="1"/>
  <c r="D215" i="1" s="1"/>
  <c r="F215" i="1" s="1"/>
  <c r="C202" i="1"/>
  <c r="D202" i="1" s="1"/>
  <c r="F202" i="1" s="1"/>
  <c r="C193" i="1"/>
  <c r="D193" i="1" s="1"/>
  <c r="F193" i="1" s="1"/>
  <c r="C191" i="1"/>
  <c r="D191" i="1" s="1"/>
  <c r="F191" i="1" s="1"/>
  <c r="C138" i="1"/>
  <c r="D138" i="1" s="1"/>
  <c r="F138" i="1" s="1"/>
  <c r="C71" i="1"/>
  <c r="D71" i="1" s="1"/>
  <c r="F71" i="1" s="1"/>
  <c r="C170" i="1"/>
  <c r="D170" i="1" s="1"/>
  <c r="F170" i="1" s="1"/>
  <c r="C158" i="1"/>
  <c r="D158" i="1" s="1"/>
  <c r="F158" i="1" s="1"/>
  <c r="C216" i="1"/>
  <c r="D216" i="1" s="1"/>
  <c r="F216" i="1" s="1"/>
  <c r="C184" i="1"/>
  <c r="D184" i="1" s="1"/>
  <c r="F184" i="1" s="1"/>
  <c r="C144" i="1"/>
  <c r="D144" i="1" s="1"/>
  <c r="F144" i="1" s="1"/>
  <c r="C130" i="1"/>
  <c r="D130" i="1" s="1"/>
  <c r="F130" i="1" s="1"/>
  <c r="C247" i="1"/>
  <c r="D247" i="1" s="1"/>
  <c r="F247" i="1" s="1"/>
  <c r="C153" i="1"/>
  <c r="D153" i="1" s="1"/>
  <c r="F153" i="1" s="1"/>
  <c r="C238" i="1"/>
  <c r="D238" i="1" s="1"/>
  <c r="F238" i="1" s="1"/>
  <c r="C212" i="1"/>
  <c r="D212" i="1" s="1"/>
  <c r="F212" i="1" s="1"/>
  <c r="C69" i="1"/>
  <c r="D69" i="1" s="1"/>
  <c r="F69" i="1" s="1"/>
  <c r="C55" i="1"/>
  <c r="D55" i="1" s="1"/>
  <c r="F55" i="1" s="1"/>
  <c r="C52" i="1"/>
  <c r="D52" i="1" s="1"/>
  <c r="F52" i="1" s="1"/>
  <c r="C140" i="1"/>
  <c r="D140" i="1" s="1"/>
  <c r="F140" i="1" s="1"/>
  <c r="C118" i="1"/>
  <c r="D118" i="1" s="1"/>
  <c r="F118" i="1" s="1"/>
  <c r="C51" i="1"/>
  <c r="D51" i="1" s="1"/>
  <c r="F51" i="1" s="1"/>
  <c r="C220" i="1"/>
  <c r="D220" i="1" s="1"/>
  <c r="F220" i="1" s="1"/>
  <c r="C250" i="1"/>
  <c r="D250" i="1" s="1"/>
  <c r="F250" i="1" s="1"/>
  <c r="C221" i="1"/>
  <c r="D221" i="1" s="1"/>
  <c r="F221" i="1" s="1"/>
  <c r="C208" i="1"/>
  <c r="D208" i="1" s="1"/>
  <c r="F208" i="1" s="1"/>
  <c r="C213" i="1"/>
  <c r="D213" i="1" s="1"/>
  <c r="F213" i="1" s="1"/>
  <c r="C169" i="1"/>
  <c r="D169" i="1" s="1"/>
  <c r="F169" i="1" s="1"/>
  <c r="C182" i="1"/>
  <c r="D182" i="1" s="1"/>
  <c r="F182" i="1" s="1"/>
  <c r="C205" i="1"/>
  <c r="D205" i="1" s="1"/>
  <c r="F205" i="1" s="1"/>
  <c r="C211" i="1"/>
  <c r="D211" i="1" s="1"/>
  <c r="F211" i="1" s="1"/>
  <c r="C114" i="1"/>
  <c r="C75" i="1"/>
  <c r="D75" i="1" s="1"/>
  <c r="F75" i="1" s="1"/>
  <c r="C146" i="1"/>
  <c r="D146" i="1" s="1"/>
  <c r="F146" i="1" s="1"/>
  <c r="C36" i="1"/>
  <c r="D36" i="1" s="1"/>
  <c r="F36" i="1" s="1"/>
  <c r="C173" i="1"/>
  <c r="D173" i="1" s="1"/>
  <c r="F173" i="1" s="1"/>
  <c r="C200" i="1"/>
  <c r="D200" i="1" s="1"/>
  <c r="F200" i="1" s="1"/>
  <c r="C38" i="1"/>
  <c r="D38" i="1" s="1"/>
  <c r="F38" i="1" s="1"/>
  <c r="C14" i="1"/>
  <c r="D14" i="1" s="1"/>
  <c r="F14" i="1" s="1"/>
  <c r="C43" i="1"/>
  <c r="D43" i="1" s="1"/>
  <c r="F43" i="1" s="1"/>
  <c r="C90" i="1"/>
  <c r="D90" i="1" s="1"/>
  <c r="F90" i="1" s="1"/>
  <c r="C245" i="1"/>
  <c r="D245" i="1" s="1"/>
  <c r="F245" i="1" s="1"/>
  <c r="C41" i="1"/>
  <c r="D41" i="1" s="1"/>
  <c r="F41" i="1" s="1"/>
  <c r="C159" i="1"/>
  <c r="D159" i="1" s="1"/>
  <c r="F159" i="1" s="1"/>
  <c r="C214" i="1"/>
  <c r="D214" i="1" s="1"/>
  <c r="F214" i="1" s="1"/>
  <c r="C50" i="1"/>
  <c r="D50" i="1" s="1"/>
  <c r="F50" i="1" s="1"/>
  <c r="C79" i="1"/>
  <c r="D79" i="1" s="1"/>
  <c r="F79" i="1" s="1"/>
  <c r="C92" i="1"/>
  <c r="D92" i="1" s="1"/>
  <c r="F92" i="1" s="1"/>
  <c r="C39" i="1"/>
  <c r="D39" i="1" s="1"/>
  <c r="F39" i="1" s="1"/>
  <c r="C122" i="1"/>
  <c r="C19" i="1"/>
  <c r="D19" i="1" s="1"/>
  <c r="F19" i="1" s="1"/>
  <c r="C23" i="1"/>
  <c r="D23" i="1" s="1"/>
  <c r="F23" i="1" s="1"/>
  <c r="C195" i="1"/>
  <c r="D195" i="1" s="1"/>
  <c r="F195" i="1" s="1"/>
  <c r="C210" i="1"/>
  <c r="D210" i="1" s="1"/>
  <c r="F210" i="1" s="1"/>
  <c r="C172" i="1"/>
  <c r="D172" i="1" s="1"/>
  <c r="F172" i="1" s="1"/>
  <c r="C207" i="1"/>
  <c r="D207" i="1" s="1"/>
  <c r="F207" i="1" s="1"/>
  <c r="C185" i="1"/>
  <c r="D185" i="1" s="1"/>
  <c r="F185" i="1" s="1"/>
  <c r="C116" i="1"/>
  <c r="D116" i="1" s="1"/>
  <c r="F116" i="1" s="1"/>
  <c r="C162" i="1"/>
  <c r="D162" i="1" s="1"/>
  <c r="F162" i="1" s="1"/>
  <c r="C168" i="1"/>
  <c r="D168" i="1" s="1"/>
  <c r="F168" i="1" s="1"/>
  <c r="C218" i="1"/>
  <c r="D218" i="1" s="1"/>
  <c r="F218" i="1" s="1"/>
  <c r="C103" i="1"/>
  <c r="D103" i="1" s="1"/>
  <c r="F103" i="1" s="1"/>
  <c r="C176" i="1"/>
  <c r="D176" i="1" s="1"/>
  <c r="F176" i="1" s="1"/>
  <c r="C209" i="1"/>
  <c r="D209" i="1" s="1"/>
  <c r="F209" i="1" s="1"/>
  <c r="C222" i="1" l="1"/>
  <c r="D122" i="1"/>
  <c r="C56" i="1"/>
  <c r="D48" i="1"/>
  <c r="C112" i="1"/>
  <c r="D110" i="1"/>
  <c r="C32" i="1"/>
  <c r="D25" i="1"/>
  <c r="C82" i="1"/>
  <c r="D60" i="1"/>
  <c r="C10" i="1"/>
  <c r="D8" i="1"/>
  <c r="D224" i="1"/>
  <c r="C226" i="1"/>
  <c r="C46" i="1"/>
  <c r="D34" i="1"/>
  <c r="C104" i="1"/>
  <c r="D102" i="1"/>
  <c r="C230" i="1"/>
  <c r="D228" i="1"/>
  <c r="C120" i="1"/>
  <c r="D114" i="1"/>
  <c r="C21" i="1"/>
  <c r="D18" i="1"/>
  <c r="C98" i="1"/>
  <c r="D84" i="1"/>
  <c r="C108" i="1"/>
  <c r="D106" i="1"/>
  <c r="D237" i="1"/>
  <c r="C251" i="1"/>
  <c r="C235" i="1"/>
  <c r="D232" i="1"/>
  <c r="D222" i="1" l="1"/>
  <c r="F122" i="1"/>
  <c r="F222" i="1" s="1"/>
  <c r="D46" i="1"/>
  <c r="F34" i="1"/>
  <c r="F46" i="1" s="1"/>
  <c r="F84" i="1"/>
  <c r="F98" i="1" s="1"/>
  <c r="D98" i="1"/>
  <c r="F18" i="1"/>
  <c r="F21" i="1" s="1"/>
  <c r="D21" i="1"/>
  <c r="D108" i="1"/>
  <c r="F106" i="1"/>
  <c r="F108" i="1" s="1"/>
  <c r="C252" i="1"/>
  <c r="F114" i="1"/>
  <c r="F120" i="1" s="1"/>
  <c r="D120" i="1"/>
  <c r="D82" i="1"/>
  <c r="F60" i="1"/>
  <c r="F82" i="1" s="1"/>
  <c r="D32" i="1"/>
  <c r="F25" i="1"/>
  <c r="F32" i="1" s="1"/>
  <c r="D112" i="1"/>
  <c r="F110" i="1"/>
  <c r="F112" i="1" s="1"/>
  <c r="D56" i="1"/>
  <c r="F48" i="1"/>
  <c r="F56" i="1" s="1"/>
  <c r="D226" i="1"/>
  <c r="F224" i="1"/>
  <c r="F226" i="1" s="1"/>
  <c r="D10" i="1"/>
  <c r="F8" i="1"/>
  <c r="F10" i="1" s="1"/>
  <c r="F232" i="1"/>
  <c r="F235" i="1" s="1"/>
  <c r="D235" i="1"/>
  <c r="D230" i="1"/>
  <c r="F228" i="1"/>
  <c r="F230" i="1" s="1"/>
  <c r="F102" i="1"/>
  <c r="F104" i="1" s="1"/>
  <c r="D104" i="1"/>
  <c r="F237" i="1"/>
  <c r="F251" i="1" s="1"/>
  <c r="D251" i="1"/>
  <c r="F252" i="1" l="1"/>
  <c r="D252" i="1"/>
</calcChain>
</file>

<file path=xl/sharedStrings.xml><?xml version="1.0" encoding="utf-8"?>
<sst xmlns="http://schemas.openxmlformats.org/spreadsheetml/2006/main" count="34" uniqueCount="32">
  <si>
    <t>*See Schedule B-2 for name changes.</t>
  </si>
  <si>
    <t>1/ Panoche WD Settlement Credit</t>
  </si>
  <si>
    <t>FOOTNOTES</t>
  </si>
  <si>
    <t>GRAND TOTAL</t>
  </si>
  <si>
    <t>Westside WD</t>
  </si>
  <si>
    <t>Orland-Artois WD</t>
  </si>
  <si>
    <t>Myers-Marsh MWC</t>
  </si>
  <si>
    <t>La Grande WD</t>
  </si>
  <si>
    <t>Kirkwood WD</t>
  </si>
  <si>
    <t>Kanawha WD</t>
  </si>
  <si>
    <t>Holthouse WD</t>
  </si>
  <si>
    <t>Glide WD</t>
  </si>
  <si>
    <t>Glenn Valley WD</t>
  </si>
  <si>
    <t>Dunnigan WD</t>
  </si>
  <si>
    <t>Davis WD - TCC</t>
  </si>
  <si>
    <t>Cortina WD</t>
  </si>
  <si>
    <t>Colusa County WD</t>
  </si>
  <si>
    <t>4-M WD</t>
  </si>
  <si>
    <t>Green Valley Corp</t>
  </si>
  <si>
    <t>Total Friant-Kern Canal - Class 2</t>
  </si>
  <si>
    <t>Total Friant-Kern Canal - Class 1</t>
  </si>
  <si>
    <t>-</t>
  </si>
  <si>
    <t xml:space="preserve">Total </t>
  </si>
  <si>
    <t>Allocated Water  Marketing Expense (E) 
(C+D)</t>
  </si>
  <si>
    <t>Settlement Credit (D)</t>
  </si>
  <si>
    <t>Allocated Water  Marketing Expense (C) 
(B * Total)</t>
  </si>
  <si>
    <t>Ratio of A/F by Contractor (B)</t>
  </si>
  <si>
    <t>Total A/F (A)</t>
  </si>
  <si>
    <t>Facility/Contractor</t>
  </si>
  <si>
    <t>SCHEDULE OF FY 2021 ALLOCATED IRRIGATION WATER MARKETING EXPENSE BY COMPONENT AND CONTRACTOR</t>
  </si>
  <si>
    <t>CENTRAL VALLEY PROJECT</t>
  </si>
  <si>
    <t>IRR 2021 Sch B-4B F.Z25.XLSM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</si>
</sst>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-0.00_)"/>
    <numFmt numFmtId="165" formatCode="0.0000000_);\(0.0000000\)"/>
    <numFmt numFmtId="166" formatCode="_(* #,##0_);_(* \(#,##0\);_(* &quot;-&quot;??_);_(@_)"/>
    <numFmt numFmtId="167" formatCode="#,##0.0000000_);\(#,##0.0000000\)"/>
    <numFmt numFmtId="168" formatCode="_(* #,##0.0000000_);_(* \(#,##0.0000000\);_(* &quot;-&quot;??_);_(@_)"/>
  </numFmts>
  <fonts count="15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name val="Segoe UI"/>
      <family val="2"/>
    </font>
    <font>
      <sz val="12"/>
      <color indexed="8"/>
      <name val="Segoe U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Segoe UI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sz val="16"/>
      <name val="Arial"/>
      <family val="2"/>
    </font>
    <font>
      <sz val="14"/>
      <name val="Segoe U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/>
    <xf numFmtId="44" fontId="5" fillId="0" borderId="0" applyFont="0" applyFill="0" applyBorder="0" applyAlignment="0" applyProtection="0"/>
  </cellStyleXfs>
  <cellXfs count="75">
    <xf numFmtId="164" fontId="0" fillId="0" borderId="0" xfId="0"/>
    <xf numFmtId="164" fontId="0" fillId="0" borderId="0" xfId="0" applyAlignment="1">
      <alignment wrapText="1"/>
    </xf>
    <xf numFmtId="0" fontId="2" fillId="0" borderId="0" xfId="0" applyNumberFormat="1" applyFont="1" applyAlignment="1">
      <alignment wrapText="1"/>
    </xf>
    <xf numFmtId="3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wrapText="1"/>
    </xf>
    <xf numFmtId="164" fontId="2" fillId="0" borderId="0" xfId="0" applyFont="1" applyAlignment="1">
      <alignment horizontal="left" wrapText="1"/>
    </xf>
    <xf numFmtId="39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37" fontId="0" fillId="0" borderId="0" xfId="0" applyNumberFormat="1" applyAlignment="1">
      <alignment wrapText="1"/>
    </xf>
    <xf numFmtId="164" fontId="0" fillId="0" borderId="0" xfId="0" applyAlignment="1">
      <alignment horizontal="left" wrapText="1"/>
    </xf>
    <xf numFmtId="39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44" fontId="4" fillId="0" borderId="0" xfId="1" applyFont="1" applyFill="1" applyBorder="1" applyAlignment="1" applyProtection="1">
      <alignment wrapText="1"/>
      <protection locked="0"/>
    </xf>
    <xf numFmtId="166" fontId="4" fillId="0" borderId="0" xfId="0" applyNumberFormat="1" applyFont="1" applyAlignment="1" applyProtection="1">
      <alignment wrapText="1"/>
      <protection locked="0"/>
    </xf>
    <xf numFmtId="0" fontId="3" fillId="0" borderId="0" xfId="0" quotePrefix="1" applyNumberFormat="1" applyFont="1" applyAlignment="1">
      <alignment wrapText="1"/>
    </xf>
    <xf numFmtId="164" fontId="1" fillId="0" borderId="0" xfId="0" applyFont="1" applyAlignment="1">
      <alignment wrapText="1"/>
    </xf>
    <xf numFmtId="0" fontId="6" fillId="0" borderId="0" xfId="0" applyNumberFormat="1" applyFont="1" applyAlignment="1" applyProtection="1">
      <alignment wrapText="1"/>
      <protection locked="0"/>
    </xf>
    <xf numFmtId="39" fontId="4" fillId="0" borderId="1" xfId="0" applyNumberFormat="1" applyFont="1" applyBorder="1" applyAlignment="1" applyProtection="1">
      <alignment wrapText="1"/>
      <protection locked="0"/>
    </xf>
    <xf numFmtId="165" fontId="4" fillId="0" borderId="1" xfId="0" applyNumberFormat="1" applyFont="1" applyBorder="1" applyAlignment="1" applyProtection="1">
      <alignment horizontal="right" wrapText="1"/>
      <protection locked="0"/>
    </xf>
    <xf numFmtId="37" fontId="4" fillId="0" borderId="1" xfId="0" applyNumberFormat="1" applyFont="1" applyBorder="1" applyAlignment="1" applyProtection="1">
      <alignment wrapText="1"/>
      <protection locked="0"/>
    </xf>
    <xf numFmtId="0" fontId="7" fillId="0" borderId="2" xfId="0" applyNumberFormat="1" applyFont="1" applyBorder="1" applyAlignment="1">
      <alignment horizontal="left" wrapText="1"/>
    </xf>
    <xf numFmtId="44" fontId="4" fillId="0" borderId="3" xfId="1" applyFont="1" applyFill="1" applyBorder="1" applyAlignment="1" applyProtection="1">
      <alignment wrapText="1"/>
      <protection locked="0"/>
    </xf>
    <xf numFmtId="167" fontId="4" fillId="0" borderId="3" xfId="0" applyNumberFormat="1" applyFont="1" applyBorder="1" applyAlignment="1" applyProtection="1">
      <alignment wrapText="1"/>
      <protection locked="0"/>
    </xf>
    <xf numFmtId="37" fontId="4" fillId="0" borderId="3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44" fontId="4" fillId="0" borderId="4" xfId="1" applyFont="1" applyFill="1" applyBorder="1" applyAlignment="1" applyProtection="1">
      <alignment wrapText="1"/>
      <protection locked="0"/>
    </xf>
    <xf numFmtId="167" fontId="4" fillId="0" borderId="5" xfId="0" applyNumberFormat="1" applyFont="1" applyBorder="1" applyAlignment="1" applyProtection="1">
      <alignment horizontal="right" wrapText="1"/>
      <protection locked="0"/>
    </xf>
    <xf numFmtId="37" fontId="4" fillId="0" borderId="5" xfId="0" applyNumberFormat="1" applyFont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44" fontId="4" fillId="0" borderId="0" xfId="1" applyFont="1" applyFill="1" applyAlignment="1" applyProtection="1">
      <alignment wrapText="1"/>
      <protection locked="0"/>
    </xf>
    <xf numFmtId="168" fontId="4" fillId="0" borderId="0" xfId="0" applyNumberFormat="1" applyFont="1" applyAlignment="1" applyProtection="1">
      <alignment wrapText="1"/>
      <protection locked="0"/>
    </xf>
    <xf numFmtId="44" fontId="3" fillId="0" borderId="0" xfId="1" applyFont="1" applyFill="1" applyAlignment="1">
      <alignment wrapText="1"/>
    </xf>
    <xf numFmtId="165" fontId="4" fillId="0" borderId="0" xfId="0" applyNumberFormat="1" applyFont="1" applyAlignment="1" applyProtection="1">
      <alignment horizontal="right" wrapText="1"/>
      <protection locked="0"/>
    </xf>
    <xf numFmtId="37" fontId="4" fillId="0" borderId="0" xfId="0" applyNumberFormat="1" applyFont="1" applyAlignment="1" applyProtection="1">
      <alignment wrapText="1"/>
      <protection locked="0"/>
    </xf>
    <xf numFmtId="44" fontId="4" fillId="0" borderId="5" xfId="1" applyFont="1" applyFill="1" applyBorder="1" applyAlignment="1" applyProtection="1">
      <alignment wrapText="1"/>
      <protection locked="0"/>
    </xf>
    <xf numFmtId="165" fontId="4" fillId="0" borderId="5" xfId="0" applyNumberFormat="1" applyFont="1" applyBorder="1" applyAlignment="1" applyProtection="1">
      <alignment horizontal="right" wrapText="1"/>
      <protection locked="0"/>
    </xf>
    <xf numFmtId="44" fontId="4" fillId="0" borderId="0" xfId="1" applyFont="1" applyFill="1" applyAlignment="1" applyProtection="1">
      <alignment horizontal="right" wrapText="1"/>
      <protection locked="0"/>
    </xf>
    <xf numFmtId="44" fontId="4" fillId="0" borderId="0" xfId="1" applyFont="1" applyFill="1" applyBorder="1" applyAlignment="1" applyProtection="1">
      <alignment horizontal="right" wrapText="1"/>
    </xf>
    <xf numFmtId="39" fontId="4" fillId="0" borderId="0" xfId="0" applyNumberFormat="1" applyFont="1" applyAlignment="1" applyProtection="1">
      <alignment wrapText="1"/>
      <protection locked="0"/>
    </xf>
    <xf numFmtId="0" fontId="6" fillId="0" borderId="0" xfId="0" applyNumberFormat="1" applyFont="1" applyAlignment="1">
      <alignment wrapText="1"/>
    </xf>
    <xf numFmtId="44" fontId="4" fillId="0" borderId="5" xfId="1" applyFont="1" applyFill="1" applyBorder="1" applyAlignment="1" applyProtection="1">
      <alignment wrapText="1"/>
    </xf>
    <xf numFmtId="37" fontId="4" fillId="0" borderId="5" xfId="0" applyNumberFormat="1" applyFont="1" applyBorder="1" applyAlignment="1">
      <alignment wrapText="1"/>
    </xf>
    <xf numFmtId="39" fontId="8" fillId="0" borderId="0" xfId="0" applyNumberFormat="1" applyFont="1" applyAlignment="1">
      <alignment horizontal="center" wrapText="1"/>
    </xf>
    <xf numFmtId="164" fontId="6" fillId="0" borderId="0" xfId="0" applyFont="1" applyAlignment="1">
      <alignment wrapText="1"/>
    </xf>
    <xf numFmtId="43" fontId="4" fillId="0" borderId="5" xfId="0" applyNumberFormat="1" applyFont="1" applyBorder="1" applyAlignment="1" applyProtection="1">
      <alignment wrapText="1"/>
      <protection locked="0"/>
    </xf>
    <xf numFmtId="166" fontId="4" fillId="0" borderId="5" xfId="0" applyNumberFormat="1" applyFont="1" applyBorder="1" applyAlignment="1" applyProtection="1">
      <alignment wrapText="1"/>
      <protection locked="0"/>
    </xf>
    <xf numFmtId="44" fontId="4" fillId="0" borderId="0" xfId="1" applyFont="1" applyFill="1" applyAlignment="1" applyProtection="1">
      <alignment horizontal="right" wrapText="1"/>
    </xf>
    <xf numFmtId="0" fontId="4" fillId="0" borderId="0" xfId="0" applyNumberFormat="1" applyFont="1" applyAlignment="1" applyProtection="1">
      <alignment horizontal="left" wrapText="1"/>
      <protection locked="0"/>
    </xf>
    <xf numFmtId="44" fontId="4" fillId="0" borderId="0" xfId="1" applyFont="1" applyFill="1" applyBorder="1" applyAlignment="1" applyProtection="1">
      <alignment horizontal="right" wrapText="1"/>
      <protection locked="0"/>
    </xf>
    <xf numFmtId="3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wrapText="1"/>
    </xf>
    <xf numFmtId="0" fontId="7" fillId="0" borderId="0" xfId="0" applyNumberFormat="1" applyFont="1" applyAlignment="1" applyProtection="1">
      <alignment horizontal="left"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64" fontId="9" fillId="0" borderId="0" xfId="0" quotePrefix="1" applyFont="1" applyAlignment="1">
      <alignment horizontal="left" wrapText="1"/>
    </xf>
    <xf numFmtId="164" fontId="6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wrapText="1"/>
    </xf>
    <xf numFmtId="37" fontId="1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164" fontId="12" fillId="0" borderId="0" xfId="0" applyFont="1" applyAlignment="1">
      <alignment wrapText="1"/>
    </xf>
    <xf numFmtId="164" fontId="1" fillId="0" borderId="0" xfId="0" applyFont="1" applyAlignment="1">
      <alignment horizontal="centerContinuous" wrapText="1"/>
    </xf>
    <xf numFmtId="164" fontId="3" fillId="0" borderId="0" xfId="0" applyFont="1" applyAlignment="1">
      <alignment horizontal="centerContinuous" wrapText="1"/>
    </xf>
    <xf numFmtId="0" fontId="10" fillId="0" borderId="0" xfId="0" applyNumberFormat="1" applyFont="1" applyAlignment="1">
      <alignment horizontal="left" wrapText="1"/>
    </xf>
    <xf numFmtId="0" fontId="2" fillId="0" borderId="0" xfId="0" applyNumberFormat="1" applyFont="1" applyAlignment="1" applyProtection="1">
      <alignment wrapText="1"/>
      <protection locked="0"/>
    </xf>
    <xf numFmtId="39" fontId="10" fillId="0" borderId="0" xfId="0" applyNumberFormat="1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alignment horizontal="center" wrapText="1"/>
      <protection locked="0"/>
    </xf>
    <xf numFmtId="37" fontId="10" fillId="0" borderId="0" xfId="0" applyNumberFormat="1" applyFont="1" applyAlignment="1" applyProtection="1">
      <alignment wrapText="1"/>
      <protection locked="0"/>
    </xf>
    <xf numFmtId="0" fontId="10" fillId="0" borderId="0" xfId="0" quotePrefix="1" applyNumberFormat="1" applyFont="1" applyAlignment="1">
      <alignment horizontal="left" wrapText="1"/>
    </xf>
    <xf numFmtId="37" fontId="10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Alignment="1">
      <alignment horizontal="left" wrapText="1"/>
    </xf>
  </cellXfs>
  <cellStyles count="2">
    <cellStyle name="Currency" xfId="1" builtinId="4"/>
    <cellStyle name="Normal" xfId="0" builtinId="0"/>
  </cellStyles>
  <dxfs count="8">
    <dxf>
      <font>
        <strike val="0"/>
        <outline val="0"/>
        <shadow val="0"/>
        <vertAlign val="baseline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Segoe U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31750</xdr:rowOff>
        </xdr:from>
        <xdr:to>
          <xdr:col>0</xdr:col>
          <xdr:colOff>0</xdr:colOff>
          <xdr:row>2</xdr:row>
          <xdr:rowOff>234950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Output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WTRates/Rates/2017/M&amp;I/M&amp;I%202015%20Sch%20B-4%20F.Z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1%20Sch%20B-4%20F.Z2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1%20Sch%20B-4%20F.Z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nual Input"/>
      <sheetName val="Macro Input"/>
      <sheetName val="Storage"/>
      <sheetName val="FY 15 Water Marketing"/>
      <sheetName val="FY 13 Water Marketing"/>
      <sheetName val="FY 14 Water Marketing "/>
      <sheetName val="Water Marketing"/>
    </sheetNames>
    <sheetDataSet>
      <sheetData sheetId="0">
        <row r="1">
          <cell r="A1" t="str">
            <v>M&amp;I 2015 Sch B-4 F.Z19.XLSM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cro Input"/>
      <sheetName val="Manual Input"/>
      <sheetName val="Storage"/>
      <sheetName val="Water Marketing"/>
      <sheetName val="Settlement"/>
    </sheetNames>
    <sheetDataSet>
      <sheetData sheetId="0">
        <row r="2">
          <cell r="A2" t="str">
            <v>08/09/2022</v>
          </cell>
        </row>
      </sheetData>
      <sheetData sheetId="1">
        <row r="12">
          <cell r="H12">
            <v>18582057.522007003</v>
          </cell>
          <cell r="I12"/>
          <cell r="J12"/>
        </row>
        <row r="16">
          <cell r="A16" t="str">
            <v>Black Butte D &amp; R</v>
          </cell>
        </row>
        <row r="17">
          <cell r="B17" t="str">
            <v>4-E WD</v>
          </cell>
          <cell r="E17">
            <v>0</v>
          </cell>
        </row>
        <row r="18">
          <cell r="B18" t="str">
            <v>Stony Creek WD</v>
          </cell>
          <cell r="E18">
            <v>113</v>
          </cell>
        </row>
        <row r="19">
          <cell r="C19" t="str">
            <v>Total Black Butte D &amp; R</v>
          </cell>
        </row>
        <row r="22">
          <cell r="A22" t="str">
            <v>Buchanan Unit</v>
          </cell>
        </row>
        <row r="23">
          <cell r="B23" t="str">
            <v>Chowchilla WD - BU</v>
          </cell>
          <cell r="E23">
            <v>24000</v>
          </cell>
        </row>
        <row r="26">
          <cell r="A26" t="str">
            <v>Clear Creek Unit</v>
          </cell>
        </row>
        <row r="27">
          <cell r="B27" t="str">
            <v>Clear Creek CSD</v>
          </cell>
          <cell r="E27">
            <v>701</v>
          </cell>
        </row>
        <row r="30">
          <cell r="A30" t="str">
            <v>Colusa Basin Drain</v>
          </cell>
        </row>
        <row r="31">
          <cell r="B31" t="str">
            <v>Colusa Drain MWC</v>
          </cell>
          <cell r="E31">
            <v>0</v>
          </cell>
        </row>
        <row r="34">
          <cell r="A34" t="str">
            <v>Corning Canal</v>
          </cell>
        </row>
        <row r="35">
          <cell r="B35" t="str">
            <v>Corning WD</v>
          </cell>
          <cell r="E35">
            <v>1120</v>
          </cell>
        </row>
        <row r="36">
          <cell r="B36" t="str">
            <v>Proberta WD</v>
          </cell>
          <cell r="E36">
            <v>19</v>
          </cell>
        </row>
        <row r="37">
          <cell r="B37" t="str">
            <v>Thomes Creek WD</v>
          </cell>
          <cell r="E37">
            <v>20</v>
          </cell>
        </row>
        <row r="38">
          <cell r="C38" t="str">
            <v>Total Corning Canal</v>
          </cell>
        </row>
        <row r="41">
          <cell r="A41" t="str">
            <v>Cow Creek Unit</v>
          </cell>
        </row>
        <row r="42">
          <cell r="B42" t="str">
            <v>Bella Vista WD</v>
          </cell>
          <cell r="E42">
            <v>634</v>
          </cell>
        </row>
        <row r="45">
          <cell r="A45" t="str">
            <v>Cross Valley Canal</v>
          </cell>
        </row>
        <row r="46">
          <cell r="B46" t="str">
            <v>County of Fresno</v>
          </cell>
          <cell r="E46">
            <v>0</v>
          </cell>
        </row>
        <row r="47">
          <cell r="B47" t="str">
            <v>County of Tulare</v>
          </cell>
          <cell r="E47">
            <v>0</v>
          </cell>
        </row>
        <row r="48">
          <cell r="B48" t="str">
            <v>Hills Valley ID</v>
          </cell>
          <cell r="E48">
            <v>0</v>
          </cell>
        </row>
        <row r="49">
          <cell r="B49" t="str">
            <v>Kern-Tulare WD</v>
          </cell>
          <cell r="E49">
            <v>679</v>
          </cell>
        </row>
        <row r="50">
          <cell r="B50" t="str">
            <v>Lower Tule River ID - CVC</v>
          </cell>
          <cell r="E50">
            <v>0</v>
          </cell>
        </row>
        <row r="51">
          <cell r="B51" t="str">
            <v>Pixley ID</v>
          </cell>
          <cell r="E51">
            <v>0</v>
          </cell>
        </row>
        <row r="52">
          <cell r="B52" t="str">
            <v>Tri-Valley WD</v>
          </cell>
          <cell r="E52">
            <v>0</v>
          </cell>
        </row>
        <row r="53">
          <cell r="C53" t="str">
            <v>Total Cross Valley Canal</v>
          </cell>
        </row>
        <row r="56">
          <cell r="A56" t="str">
            <v>Delta-Mendota Canal</v>
          </cell>
        </row>
        <row r="57">
          <cell r="B57" t="str">
            <v>Banta-Carbona ID</v>
          </cell>
          <cell r="E57">
            <v>1974</v>
          </cell>
        </row>
        <row r="58">
          <cell r="B58" t="str">
            <v>Byron Bethany ID</v>
          </cell>
          <cell r="E58">
            <v>2276</v>
          </cell>
        </row>
        <row r="59">
          <cell r="B59" t="str">
            <v>Del Puerto WD</v>
          </cell>
          <cell r="E59">
            <v>19271</v>
          </cell>
        </row>
        <row r="60">
          <cell r="B60" t="str">
            <v>Eagle Field WD</v>
          </cell>
          <cell r="E60">
            <v>397</v>
          </cell>
        </row>
        <row r="61">
          <cell r="B61" t="str">
            <v>Mercy Springs WD</v>
          </cell>
          <cell r="E61">
            <v>73</v>
          </cell>
        </row>
        <row r="62">
          <cell r="B62" t="str">
            <v>Oro Loma WD</v>
          </cell>
          <cell r="E62">
            <v>1</v>
          </cell>
        </row>
        <row r="63">
          <cell r="B63" t="str">
            <v>Pacheco WD - DMC</v>
          </cell>
          <cell r="E63">
            <v>0</v>
          </cell>
        </row>
        <row r="64">
          <cell r="B64" t="str">
            <v>Panoche WD - DMC</v>
          </cell>
          <cell r="E64">
            <v>2544</v>
          </cell>
        </row>
        <row r="65">
          <cell r="B65" t="str">
            <v>Patterson WD</v>
          </cell>
          <cell r="E65">
            <v>1618</v>
          </cell>
        </row>
        <row r="66">
          <cell r="B66" t="str">
            <v>San Luis WD - DMC</v>
          </cell>
          <cell r="E66">
            <v>3776</v>
          </cell>
        </row>
        <row r="67">
          <cell r="B67" t="str">
            <v>West Side ID</v>
          </cell>
          <cell r="E67">
            <v>92</v>
          </cell>
        </row>
        <row r="68">
          <cell r="B68" t="str">
            <v>West Stanislaus ID</v>
          </cell>
          <cell r="E68">
            <v>4778</v>
          </cell>
        </row>
        <row r="69">
          <cell r="C69" t="str">
            <v>Total Delta-Mendota Canal</v>
          </cell>
        </row>
        <row r="72">
          <cell r="A72" t="str">
            <v>Delta-Mendota Pool</v>
          </cell>
        </row>
        <row r="73">
          <cell r="B73" t="str">
            <v>Coelho Trust</v>
          </cell>
          <cell r="E73">
            <v>0</v>
          </cell>
        </row>
        <row r="74">
          <cell r="B74" t="str">
            <v>Fresno Slough WD</v>
          </cell>
          <cell r="E74">
            <v>255</v>
          </cell>
        </row>
        <row r="75">
          <cell r="B75" t="str">
            <v>James ID</v>
          </cell>
          <cell r="E75">
            <v>2420</v>
          </cell>
        </row>
        <row r="76">
          <cell r="B76" t="str">
            <v>Laguna WD</v>
          </cell>
          <cell r="E76">
            <v>0</v>
          </cell>
        </row>
        <row r="77">
          <cell r="B77" t="str">
            <v>Recl Dist #1606</v>
          </cell>
          <cell r="E77">
            <v>0</v>
          </cell>
        </row>
        <row r="78">
          <cell r="B78" t="str">
            <v>Tranquillity ID</v>
          </cell>
          <cell r="E78">
            <v>0</v>
          </cell>
        </row>
        <row r="79">
          <cell r="B79" t="str">
            <v>Tranquillity PUD</v>
          </cell>
          <cell r="E79">
            <v>14</v>
          </cell>
        </row>
        <row r="80">
          <cell r="B80" t="str">
            <v>Westlands WD - DMP</v>
          </cell>
          <cell r="E80">
            <v>0</v>
          </cell>
        </row>
        <row r="81">
          <cell r="C81" t="str">
            <v>Total Delta-Mendota Pool</v>
          </cell>
        </row>
        <row r="84">
          <cell r="A84" t="str">
            <v>Friant D &amp; R - Class 2</v>
          </cell>
        </row>
        <row r="85">
          <cell r="B85" t="str">
            <v>Gravelly Ford WD</v>
          </cell>
          <cell r="E85">
            <v>0</v>
          </cell>
        </row>
        <row r="88">
          <cell r="A88" t="str">
            <v>Friant-Kern Canal - Class 1</v>
          </cell>
        </row>
        <row r="89">
          <cell r="B89" t="str">
            <v>Arvin-Edison WSD</v>
          </cell>
          <cell r="E89">
            <v>6135</v>
          </cell>
        </row>
        <row r="90">
          <cell r="B90" t="str">
            <v>Delano-Earlimart ID</v>
          </cell>
          <cell r="E90">
            <v>28230</v>
          </cell>
        </row>
        <row r="91">
          <cell r="B91" t="str">
            <v>Exeter ID</v>
          </cell>
          <cell r="E91">
            <v>3833</v>
          </cell>
        </row>
        <row r="92">
          <cell r="B92" t="str">
            <v>Garfield WD</v>
          </cell>
          <cell r="E92">
            <v>187</v>
          </cell>
        </row>
        <row r="93">
          <cell r="B93" t="str">
            <v>Hills Valley ID</v>
          </cell>
          <cell r="E93">
            <v>270</v>
          </cell>
        </row>
        <row r="94">
          <cell r="B94" t="str">
            <v>International WD</v>
          </cell>
          <cell r="E94">
            <v>297</v>
          </cell>
        </row>
        <row r="95">
          <cell r="B95" t="str">
            <v>Ivanhoe ID</v>
          </cell>
          <cell r="E95">
            <v>2800</v>
          </cell>
        </row>
        <row r="96">
          <cell r="B96" t="str">
            <v>Kaweah Delta WCD</v>
          </cell>
          <cell r="E96">
            <v>0</v>
          </cell>
        </row>
        <row r="97">
          <cell r="B97" t="str">
            <v>Lewis Creek WD</v>
          </cell>
          <cell r="E97">
            <v>169</v>
          </cell>
        </row>
        <row r="98">
          <cell r="B98" t="str">
            <v>Lindmore ID</v>
          </cell>
          <cell r="E98">
            <v>9103</v>
          </cell>
        </row>
        <row r="99">
          <cell r="B99" t="str">
            <v>Lindsay-Strathmore ID</v>
          </cell>
          <cell r="E99">
            <v>10541</v>
          </cell>
        </row>
        <row r="100">
          <cell r="B100" t="str">
            <v>Lower Tule River ID - FKC</v>
          </cell>
          <cell r="E100">
            <v>13875</v>
          </cell>
        </row>
        <row r="101">
          <cell r="B101" t="str">
            <v>Orange Cove ID</v>
          </cell>
          <cell r="E101">
            <v>9864</v>
          </cell>
        </row>
        <row r="102">
          <cell r="B102" t="str">
            <v>Porterville ID</v>
          </cell>
          <cell r="E102">
            <v>2981</v>
          </cell>
        </row>
        <row r="103">
          <cell r="B103" t="str">
            <v>Saucelito ID</v>
          </cell>
          <cell r="E103">
            <v>886</v>
          </cell>
        </row>
        <row r="104">
          <cell r="B104" t="str">
            <v>Shafter-Wasco ID</v>
          </cell>
          <cell r="E104">
            <v>16156</v>
          </cell>
        </row>
        <row r="105">
          <cell r="B105" t="str">
            <v>So San Joaquin MUD</v>
          </cell>
          <cell r="E105">
            <v>38185</v>
          </cell>
        </row>
        <row r="106">
          <cell r="B106" t="str">
            <v>Stone Corral ID</v>
          </cell>
          <cell r="E106">
            <v>1695</v>
          </cell>
        </row>
        <row r="107">
          <cell r="B107" t="str">
            <v>Tea Pot Dome WD</v>
          </cell>
          <cell r="E107">
            <v>3303</v>
          </cell>
        </row>
        <row r="108">
          <cell r="B108" t="str">
            <v>Terra Bella ID</v>
          </cell>
          <cell r="E108">
            <v>5642</v>
          </cell>
        </row>
        <row r="109">
          <cell r="B109" t="str">
            <v>Tri-Valley ID</v>
          </cell>
          <cell r="E109">
            <v>106</v>
          </cell>
        </row>
        <row r="110">
          <cell r="B110" t="str">
            <v>Tulare ID</v>
          </cell>
          <cell r="E110">
            <v>7809</v>
          </cell>
        </row>
        <row r="114">
          <cell r="A114" t="str">
            <v>Friant-Kern Canal - Class 2</v>
          </cell>
        </row>
        <row r="115">
          <cell r="B115" t="str">
            <v>Arvin-Edison WSD</v>
          </cell>
          <cell r="E115">
            <v>0</v>
          </cell>
        </row>
        <row r="116">
          <cell r="B116" t="str">
            <v>Delano-Earlimart ID</v>
          </cell>
          <cell r="E116">
            <v>0</v>
          </cell>
        </row>
        <row r="117">
          <cell r="B117" t="str">
            <v>Exeter ID</v>
          </cell>
          <cell r="E117">
            <v>0</v>
          </cell>
        </row>
        <row r="118">
          <cell r="B118" t="str">
            <v>Fresno ID</v>
          </cell>
          <cell r="E118">
            <v>0</v>
          </cell>
        </row>
        <row r="119">
          <cell r="B119" t="str">
            <v>Ivanhoe ID</v>
          </cell>
          <cell r="E119">
            <v>0</v>
          </cell>
        </row>
        <row r="120">
          <cell r="B120" t="str">
            <v>Kaweah Delta WCD</v>
          </cell>
          <cell r="E120">
            <v>0</v>
          </cell>
        </row>
        <row r="121">
          <cell r="B121" t="str">
            <v>Kern-Tulare WD</v>
          </cell>
          <cell r="E121">
            <v>0</v>
          </cell>
        </row>
        <row r="122">
          <cell r="B122" t="str">
            <v>Lindmore ID</v>
          </cell>
          <cell r="E122">
            <v>0</v>
          </cell>
        </row>
        <row r="123">
          <cell r="B123" t="str">
            <v>Lower Tule River ID - FKC</v>
          </cell>
          <cell r="E123">
            <v>0</v>
          </cell>
        </row>
        <row r="124">
          <cell r="B124" t="str">
            <v>Porterville ID</v>
          </cell>
          <cell r="E124">
            <v>0</v>
          </cell>
        </row>
        <row r="125">
          <cell r="B125" t="str">
            <v>Saucelito ID</v>
          </cell>
          <cell r="E125">
            <v>0</v>
          </cell>
        </row>
        <row r="126">
          <cell r="B126" t="str">
            <v>Shafter-Wasco ID</v>
          </cell>
          <cell r="E126">
            <v>0</v>
          </cell>
        </row>
        <row r="127">
          <cell r="B127" t="str">
            <v>So San Joaquin MUD</v>
          </cell>
          <cell r="E127">
            <v>3352</v>
          </cell>
        </row>
        <row r="128">
          <cell r="B128" t="str">
            <v>Tulare ID</v>
          </cell>
          <cell r="E128">
            <v>0</v>
          </cell>
        </row>
        <row r="132">
          <cell r="A132" t="str">
            <v>Hidden Unit</v>
          </cell>
        </row>
        <row r="133">
          <cell r="B133" t="str">
            <v>Madera ID - HU</v>
          </cell>
          <cell r="E133">
            <v>24000</v>
          </cell>
        </row>
        <row r="136">
          <cell r="A136" t="str">
            <v>Madera Canal - Class 1</v>
          </cell>
        </row>
        <row r="137">
          <cell r="B137" t="str">
            <v>Chowchilla WD - MC</v>
          </cell>
          <cell r="E137">
            <v>10398</v>
          </cell>
        </row>
        <row r="138">
          <cell r="B138" t="str">
            <v>Madera ID - MC</v>
          </cell>
          <cell r="E138">
            <v>21876</v>
          </cell>
        </row>
        <row r="139">
          <cell r="C139" t="str">
            <v>Total Madera Canal - Class 1</v>
          </cell>
        </row>
        <row r="142">
          <cell r="A142" t="str">
            <v>Madera Canal - Class 2</v>
          </cell>
        </row>
        <row r="143">
          <cell r="B143" t="str">
            <v>Chowchilla WD - MC</v>
          </cell>
          <cell r="E143">
            <v>0</v>
          </cell>
        </row>
        <row r="144">
          <cell r="B144" t="str">
            <v>Madera ID - MC</v>
          </cell>
          <cell r="E144">
            <v>0</v>
          </cell>
        </row>
        <row r="145">
          <cell r="C145" t="str">
            <v>Total Madera Canal - Class 2</v>
          </cell>
        </row>
        <row r="148">
          <cell r="A148" t="str">
            <v>New Melones D &amp; R</v>
          </cell>
        </row>
        <row r="149">
          <cell r="B149" t="str">
            <v>Central San Joaquin WCD</v>
          </cell>
          <cell r="E149">
            <v>31147</v>
          </cell>
        </row>
        <row r="150">
          <cell r="B150" t="str">
            <v>Stockton-East  WD</v>
          </cell>
          <cell r="E150">
            <v>14762</v>
          </cell>
        </row>
        <row r="151">
          <cell r="C151" t="str">
            <v xml:space="preserve">   Total New Melones D &amp; R</v>
          </cell>
        </row>
        <row r="154">
          <cell r="A154" t="str">
            <v>Sacramento River - Shasta</v>
          </cell>
        </row>
        <row r="155">
          <cell r="B155" t="str">
            <v>Anderson-Cottonwood ID</v>
          </cell>
          <cell r="E155">
            <v>2503</v>
          </cell>
        </row>
        <row r="156">
          <cell r="B156" t="str">
            <v>Daniell, H &amp; B</v>
          </cell>
          <cell r="E156">
            <v>0</v>
          </cell>
        </row>
        <row r="157">
          <cell r="B157" t="str">
            <v>Driscoll Strawberry</v>
          </cell>
          <cell r="E157">
            <v>0</v>
          </cell>
        </row>
        <row r="158">
          <cell r="B158" t="str">
            <v>Gjermann, H</v>
          </cell>
          <cell r="E158">
            <v>4</v>
          </cell>
        </row>
        <row r="159">
          <cell r="B159" t="str">
            <v>Leviathan Inc</v>
          </cell>
          <cell r="E159">
            <v>259</v>
          </cell>
        </row>
        <row r="160">
          <cell r="B160" t="str">
            <v>Redding Rancheria</v>
          </cell>
          <cell r="E160">
            <v>0</v>
          </cell>
        </row>
        <row r="161">
          <cell r="C161" t="str">
            <v xml:space="preserve">Total Sacramento River - Shasta </v>
          </cell>
        </row>
        <row r="164">
          <cell r="A164" t="str">
            <v>Sacramento River - Willows</v>
          </cell>
        </row>
        <row r="165">
          <cell r="B165" t="str">
            <v>Anderson, A/et al</v>
          </cell>
          <cell r="E165">
            <v>0</v>
          </cell>
        </row>
        <row r="166">
          <cell r="B166" t="str">
            <v>Anderson, R &amp; J</v>
          </cell>
          <cell r="E166">
            <v>0</v>
          </cell>
        </row>
        <row r="167">
          <cell r="B167" t="str">
            <v>Andreotti, A/et al</v>
          </cell>
          <cell r="E167">
            <v>1555</v>
          </cell>
        </row>
        <row r="168">
          <cell r="B168" t="str">
            <v>B &amp; D Family Partnership</v>
          </cell>
          <cell r="E168">
            <v>18</v>
          </cell>
        </row>
        <row r="169">
          <cell r="B169" t="str">
            <v>Baber, J/et al</v>
          </cell>
          <cell r="E169">
            <v>1973</v>
          </cell>
        </row>
        <row r="170">
          <cell r="B170" t="str">
            <v>Butler, Diane</v>
          </cell>
          <cell r="E170">
            <v>197</v>
          </cell>
        </row>
        <row r="171">
          <cell r="B171" t="str">
            <v>Butte Creek Farms Inc</v>
          </cell>
          <cell r="E171">
            <v>314</v>
          </cell>
        </row>
        <row r="172">
          <cell r="B172" t="str">
            <v>Byrd, A &amp; Osborne, J.</v>
          </cell>
          <cell r="E172">
            <v>263</v>
          </cell>
        </row>
        <row r="173">
          <cell r="B173" t="str">
            <v>Cachil Dehe Band of Wintun</v>
          </cell>
          <cell r="E173">
            <v>0</v>
          </cell>
        </row>
        <row r="174">
          <cell r="B174" t="str">
            <v>Canal Farms</v>
          </cell>
          <cell r="E174">
            <v>225</v>
          </cell>
        </row>
        <row r="175">
          <cell r="B175" t="str">
            <v>Carter MWC</v>
          </cell>
          <cell r="E175">
            <v>200</v>
          </cell>
        </row>
        <row r="176">
          <cell r="B176" t="str">
            <v>Charter, Mary (Formerly Beckley, Steven)</v>
          </cell>
          <cell r="E176">
            <v>101</v>
          </cell>
        </row>
        <row r="177">
          <cell r="B177" t="str">
            <v>Churkin, M Jr &amp; C</v>
          </cell>
          <cell r="E177">
            <v>42</v>
          </cell>
        </row>
        <row r="178">
          <cell r="B178" t="str">
            <v>Conaway Consv Grp</v>
          </cell>
          <cell r="E178">
            <v>384</v>
          </cell>
        </row>
        <row r="179">
          <cell r="B179" t="str">
            <v>County of Sacramento</v>
          </cell>
          <cell r="E179">
            <v>0</v>
          </cell>
        </row>
        <row r="180">
          <cell r="B180" t="str">
            <v>Cummings, W</v>
          </cell>
          <cell r="E180">
            <v>100</v>
          </cell>
        </row>
        <row r="181">
          <cell r="B181" t="str">
            <v>Driver, Gary/et al</v>
          </cell>
          <cell r="E181">
            <v>0</v>
          </cell>
        </row>
        <row r="182">
          <cell r="B182" t="str">
            <v>Driver, J &amp; C Trustees</v>
          </cell>
          <cell r="E182">
            <v>0</v>
          </cell>
        </row>
        <row r="183">
          <cell r="B183" t="str">
            <v>Driver, Gregory</v>
          </cell>
          <cell r="E183">
            <v>10</v>
          </cell>
        </row>
        <row r="184">
          <cell r="B184" t="str">
            <v>Driver, W/et al</v>
          </cell>
          <cell r="E184">
            <v>86</v>
          </cell>
        </row>
        <row r="185">
          <cell r="B185" t="str">
            <v>Dyer, J &amp; Wing, J</v>
          </cell>
          <cell r="E185">
            <v>211</v>
          </cell>
        </row>
        <row r="186">
          <cell r="B186" t="str">
            <v>Eastside MWC</v>
          </cell>
          <cell r="E186">
            <v>405</v>
          </cell>
        </row>
        <row r="187">
          <cell r="B187" t="str">
            <v>Ehrke, A &amp; B</v>
          </cell>
          <cell r="E187">
            <v>119</v>
          </cell>
        </row>
        <row r="188">
          <cell r="B188" t="str">
            <v>Empire Group, LLC</v>
          </cell>
          <cell r="E188">
            <v>0</v>
          </cell>
        </row>
        <row r="189">
          <cell r="B189" t="str">
            <v>Feather WD</v>
          </cell>
          <cell r="E189">
            <v>0</v>
          </cell>
        </row>
        <row r="190">
          <cell r="B190" t="str">
            <v>Fedora, S/Taylor, W</v>
          </cell>
          <cell r="E190">
            <v>0</v>
          </cell>
        </row>
        <row r="191">
          <cell r="B191" t="str">
            <v>Gillaspy, W</v>
          </cell>
          <cell r="E191">
            <v>68</v>
          </cell>
        </row>
        <row r="192">
          <cell r="B192" t="str">
            <v>Giovannetti, B &amp; M</v>
          </cell>
          <cell r="E192">
            <v>0</v>
          </cell>
        </row>
        <row r="193">
          <cell r="B193" t="str">
            <v>Giusti, R &amp; S</v>
          </cell>
          <cell r="E193">
            <v>570</v>
          </cell>
        </row>
        <row r="194">
          <cell r="B194" t="str">
            <v>Glenn-Colusa ID</v>
          </cell>
          <cell r="E194">
            <v>69486</v>
          </cell>
        </row>
        <row r="195">
          <cell r="E195">
            <v>315</v>
          </cell>
        </row>
        <row r="196">
          <cell r="B196" t="str">
            <v>Griffin, J/Prater</v>
          </cell>
          <cell r="E196">
            <v>996</v>
          </cell>
        </row>
        <row r="197">
          <cell r="B197" t="str">
            <v>Hale, J/Marks, A</v>
          </cell>
          <cell r="E197">
            <v>0</v>
          </cell>
        </row>
        <row r="198">
          <cell r="B198" t="str">
            <v>Hatfield, R &amp; B</v>
          </cell>
          <cell r="E198">
            <v>12</v>
          </cell>
        </row>
        <row r="199">
          <cell r="B199" t="str">
            <v>Heidrick &amp; McGinnis Properties</v>
          </cell>
          <cell r="E199">
            <v>0</v>
          </cell>
        </row>
        <row r="200">
          <cell r="B200" t="str">
            <v>Heidrick, M</v>
          </cell>
          <cell r="E200">
            <v>36</v>
          </cell>
        </row>
        <row r="201">
          <cell r="B201" t="str">
            <v>Howald Farms Inc</v>
          </cell>
          <cell r="E201">
            <v>1499</v>
          </cell>
        </row>
        <row r="202">
          <cell r="B202" t="str">
            <v>Jaeger, W &amp; P</v>
          </cell>
          <cell r="E202">
            <v>0</v>
          </cell>
        </row>
        <row r="203">
          <cell r="B203" t="str">
            <v>Jansen, P &amp; S</v>
          </cell>
          <cell r="E203">
            <v>30</v>
          </cell>
        </row>
        <row r="204">
          <cell r="B204" t="str">
            <v>Kary, C</v>
          </cell>
          <cell r="E204">
            <v>178</v>
          </cell>
        </row>
        <row r="205">
          <cell r="B205" t="str">
            <v xml:space="preserve">King, Ben </v>
          </cell>
          <cell r="E205">
            <v>0</v>
          </cell>
        </row>
        <row r="206">
          <cell r="B206" t="str">
            <v>King, L</v>
          </cell>
          <cell r="E206">
            <v>0</v>
          </cell>
        </row>
        <row r="207">
          <cell r="B207" t="str">
            <v>KLSY, LLC</v>
          </cell>
          <cell r="E207">
            <v>0</v>
          </cell>
        </row>
        <row r="208">
          <cell r="B208" t="str">
            <v>Knights Landing Investors</v>
          </cell>
          <cell r="E208">
            <v>1267</v>
          </cell>
        </row>
        <row r="209">
          <cell r="B209" t="str">
            <v xml:space="preserve">Knights Landing Properties </v>
          </cell>
          <cell r="E209">
            <v>0</v>
          </cell>
        </row>
        <row r="210">
          <cell r="B210" t="str">
            <v>Lauppe, Joan Johnson, &amp; Warren Lauppe</v>
          </cell>
          <cell r="E210">
            <v>0</v>
          </cell>
        </row>
        <row r="211">
          <cell r="B211" t="str">
            <v>Lauppe, B ET UX</v>
          </cell>
          <cell r="E211">
            <v>105</v>
          </cell>
        </row>
        <row r="212">
          <cell r="B212" t="str">
            <v>Lauppe, B &amp; K</v>
          </cell>
          <cell r="E212">
            <v>99</v>
          </cell>
        </row>
        <row r="213">
          <cell r="B213" t="str">
            <v>Leonard, James</v>
          </cell>
          <cell r="E213">
            <v>0</v>
          </cell>
        </row>
        <row r="214">
          <cell r="B214" t="str">
            <v>Lockett, W &amp; J</v>
          </cell>
          <cell r="E214">
            <v>44</v>
          </cell>
        </row>
        <row r="215">
          <cell r="B215" t="str">
            <v>Lomo CS &amp; Micheli, J</v>
          </cell>
          <cell r="E215">
            <v>65</v>
          </cell>
        </row>
        <row r="216">
          <cell r="B216" t="str">
            <v>Lonon, M</v>
          </cell>
          <cell r="E216">
            <v>425</v>
          </cell>
        </row>
        <row r="217">
          <cell r="B217" t="str">
            <v>M C M Properties</v>
          </cell>
          <cell r="E217">
            <v>551</v>
          </cell>
        </row>
        <row r="218">
          <cell r="B218" t="str">
            <v>Maxwell ID</v>
          </cell>
          <cell r="E218">
            <v>2000</v>
          </cell>
        </row>
        <row r="219">
          <cell r="B219" t="str">
            <v>McClatchy Partners, LLC</v>
          </cell>
          <cell r="E219">
            <v>22</v>
          </cell>
        </row>
        <row r="220">
          <cell r="B220" t="str">
            <v>Meridian Farms WC</v>
          </cell>
          <cell r="E220">
            <v>6890</v>
          </cell>
        </row>
        <row r="221">
          <cell r="B221" t="str">
            <v>Micke, D &amp; N</v>
          </cell>
          <cell r="E221">
            <v>0</v>
          </cell>
        </row>
        <row r="222">
          <cell r="B222" t="str">
            <v>Morehead, J/et ux</v>
          </cell>
          <cell r="E222">
            <v>0</v>
          </cell>
        </row>
        <row r="223">
          <cell r="B223" t="str">
            <v>Munson, J &amp; D</v>
          </cell>
          <cell r="E223">
            <v>0</v>
          </cell>
        </row>
        <row r="224">
          <cell r="B224" t="str">
            <v>Natomas Basin Conserv</v>
          </cell>
          <cell r="E224">
            <v>95</v>
          </cell>
        </row>
        <row r="225">
          <cell r="B225" t="str">
            <v>Natomas Central MWC</v>
          </cell>
          <cell r="E225">
            <v>16500</v>
          </cell>
        </row>
        <row r="226">
          <cell r="B226" t="str">
            <v>Nelson, T &amp; H</v>
          </cell>
          <cell r="E226">
            <v>0</v>
          </cell>
        </row>
        <row r="227">
          <cell r="B227" t="str">
            <v>O'Brien, J &amp; F</v>
          </cell>
          <cell r="E227">
            <v>291</v>
          </cell>
        </row>
        <row r="228">
          <cell r="B228" t="str">
            <v xml:space="preserve">Odysseus Farms </v>
          </cell>
          <cell r="E228">
            <v>308</v>
          </cell>
        </row>
        <row r="229">
          <cell r="B229" t="str">
            <v>Oji Brothers Farm Inc</v>
          </cell>
          <cell r="E229">
            <v>1125</v>
          </cell>
        </row>
        <row r="230">
          <cell r="B230" t="str">
            <v>Oji, M/et al</v>
          </cell>
          <cell r="E230">
            <v>782</v>
          </cell>
        </row>
        <row r="231">
          <cell r="B231" t="str">
            <v>Pacific Realty Inc</v>
          </cell>
          <cell r="E231">
            <v>732</v>
          </cell>
        </row>
        <row r="232">
          <cell r="B232" t="str">
            <v>Pelger MWC</v>
          </cell>
          <cell r="E232">
            <v>531</v>
          </cell>
        </row>
        <row r="233">
          <cell r="B233" t="str">
            <v>Pelger Road 1700, LLC (formerly Cranmore Farms, LLC)</v>
          </cell>
          <cell r="E233">
            <v>663</v>
          </cell>
        </row>
        <row r="234">
          <cell r="B234" t="str">
            <v>Penner, R &amp; L</v>
          </cell>
          <cell r="E234">
            <v>0</v>
          </cell>
        </row>
        <row r="235">
          <cell r="B235" t="str">
            <v>Pleasant Grv-Vrna MWC</v>
          </cell>
          <cell r="E235">
            <v>371</v>
          </cell>
        </row>
        <row r="236">
          <cell r="B236" t="str">
            <v>Princeton-Codora-Glenn ID</v>
          </cell>
          <cell r="E236">
            <v>2973</v>
          </cell>
        </row>
        <row r="237">
          <cell r="B237" t="str">
            <v>Provident ID</v>
          </cell>
          <cell r="E237">
            <v>0</v>
          </cell>
        </row>
        <row r="238">
          <cell r="B238" t="str">
            <v>Quad-H-Ranches Inc</v>
          </cell>
          <cell r="E238">
            <v>230</v>
          </cell>
        </row>
        <row r="239">
          <cell r="B239" t="str">
            <v>Recl Dist # 108</v>
          </cell>
          <cell r="E239">
            <v>8314</v>
          </cell>
        </row>
        <row r="240">
          <cell r="B240" t="str">
            <v>Recl Dist #1000</v>
          </cell>
          <cell r="E240">
            <v>0</v>
          </cell>
        </row>
        <row r="241">
          <cell r="B241" t="str">
            <v>Recl Dist #1004</v>
          </cell>
          <cell r="E241">
            <v>2652</v>
          </cell>
        </row>
        <row r="242">
          <cell r="B242" t="str">
            <v>Reische, E</v>
          </cell>
          <cell r="E242">
            <v>40</v>
          </cell>
        </row>
        <row r="243">
          <cell r="B243" t="str">
            <v>Reische, L</v>
          </cell>
          <cell r="E243">
            <v>200</v>
          </cell>
        </row>
        <row r="244">
          <cell r="B244" t="str">
            <v>Richter, H Jr/et al</v>
          </cell>
          <cell r="E244">
            <v>897</v>
          </cell>
        </row>
        <row r="245">
          <cell r="B245" t="str">
            <v>River Garden Farms Co</v>
          </cell>
          <cell r="E245">
            <v>41</v>
          </cell>
        </row>
        <row r="246">
          <cell r="B246" t="str">
            <v>Roberts Ditch Irr Co</v>
          </cell>
          <cell r="E246">
            <v>225</v>
          </cell>
        </row>
        <row r="247">
          <cell r="B247" t="str">
            <v>Rubio, E &amp; E</v>
          </cell>
          <cell r="E247">
            <v>3</v>
          </cell>
        </row>
        <row r="248">
          <cell r="B248" t="str">
            <v>Saeed, F</v>
          </cell>
          <cell r="E248">
            <v>432</v>
          </cell>
        </row>
        <row r="249">
          <cell r="B249" t="str">
            <v>Seaver, C</v>
          </cell>
          <cell r="E249">
            <v>0</v>
          </cell>
        </row>
        <row r="250">
          <cell r="B250" t="str">
            <v>Sutter MWC</v>
          </cell>
          <cell r="E250">
            <v>44292</v>
          </cell>
        </row>
        <row r="251">
          <cell r="B251" t="str">
            <v xml:space="preserve">Swenson Farms </v>
          </cell>
          <cell r="E251">
            <v>487</v>
          </cell>
        </row>
        <row r="252">
          <cell r="B252" t="str">
            <v>Sycamore MWC</v>
          </cell>
          <cell r="E252">
            <v>5216</v>
          </cell>
        </row>
        <row r="253">
          <cell r="B253" t="str">
            <v>T &amp; P Farms</v>
          </cell>
          <cell r="E253">
            <v>150</v>
          </cell>
        </row>
        <row r="254">
          <cell r="B254" t="str">
            <v>Tarke, S</v>
          </cell>
          <cell r="E254">
            <v>403</v>
          </cell>
        </row>
        <row r="255">
          <cell r="B255" t="str">
            <v>Tisdale Irr &amp; Drain Co</v>
          </cell>
          <cell r="E255">
            <v>1500</v>
          </cell>
        </row>
        <row r="256">
          <cell r="B256" t="str">
            <v>Van Ruiten Brothers 1415L</v>
          </cell>
          <cell r="E256">
            <v>206</v>
          </cell>
        </row>
        <row r="257">
          <cell r="B257" t="str">
            <v>Van Ruiten Brothers 520XL</v>
          </cell>
          <cell r="E257">
            <v>101</v>
          </cell>
        </row>
        <row r="258">
          <cell r="B258" t="str">
            <v>Van Ruiten Brothers 0880S</v>
          </cell>
          <cell r="E258">
            <v>426</v>
          </cell>
        </row>
        <row r="259">
          <cell r="B259" t="str">
            <v>Van Ruiten Brothers 880XR</v>
          </cell>
          <cell r="E259">
            <v>159</v>
          </cell>
        </row>
        <row r="260">
          <cell r="B260" t="str">
            <v>Wallace, J &amp; J</v>
          </cell>
          <cell r="E260">
            <v>0</v>
          </cell>
        </row>
        <row r="261">
          <cell r="B261" t="str">
            <v>Wallace, K Trust</v>
          </cell>
          <cell r="E261">
            <v>240</v>
          </cell>
        </row>
        <row r="262">
          <cell r="B262" t="str">
            <v>Wisler, J</v>
          </cell>
          <cell r="E262">
            <v>0</v>
          </cell>
        </row>
        <row r="263">
          <cell r="B263" t="str">
            <v>Yockey, W</v>
          </cell>
          <cell r="E263">
            <v>0</v>
          </cell>
        </row>
        <row r="264">
          <cell r="B264" t="str">
            <v>Young, R/et al</v>
          </cell>
          <cell r="E264">
            <v>2</v>
          </cell>
        </row>
        <row r="265">
          <cell r="C265" t="str">
            <v xml:space="preserve">Total Sacramento River - Willows </v>
          </cell>
        </row>
        <row r="268">
          <cell r="A268" t="str">
            <v>San Felipe Unit</v>
          </cell>
        </row>
        <row r="269">
          <cell r="B269" t="str">
            <v>San Benito County WD</v>
          </cell>
          <cell r="E269">
            <v>9379</v>
          </cell>
        </row>
        <row r="270">
          <cell r="B270" t="str">
            <v>Santa Clara Valley WD</v>
          </cell>
          <cell r="E270">
            <v>6620</v>
          </cell>
        </row>
        <row r="271">
          <cell r="C271" t="str">
            <v>Total San Felipe Unit</v>
          </cell>
        </row>
        <row r="274">
          <cell r="A274" t="str">
            <v>San Luis Canal - Fresno</v>
          </cell>
        </row>
        <row r="275">
          <cell r="B275" t="str">
            <v>Westlands WD - SLC</v>
          </cell>
          <cell r="E275">
            <v>132269</v>
          </cell>
        </row>
        <row r="276">
          <cell r="B276" t="str">
            <v xml:space="preserve">Westlands DD#2 </v>
          </cell>
          <cell r="E276">
            <v>326</v>
          </cell>
        </row>
        <row r="277">
          <cell r="C277" t="str">
            <v>Total San Luis Canal - Fresno</v>
          </cell>
        </row>
        <row r="280">
          <cell r="A280" t="str">
            <v>San Luis Canal - Tracy</v>
          </cell>
        </row>
        <row r="281">
          <cell r="B281" t="str">
            <v>Pacheco WD - SLC</v>
          </cell>
          <cell r="E281">
            <v>754</v>
          </cell>
        </row>
        <row r="282">
          <cell r="B282" t="str">
            <v>Panoche WD - SLC</v>
          </cell>
          <cell r="E282">
            <v>7343</v>
          </cell>
        </row>
        <row r="283">
          <cell r="B283" t="str">
            <v>San Luis WD - SLC</v>
          </cell>
          <cell r="E283">
            <v>12996</v>
          </cell>
        </row>
        <row r="284">
          <cell r="C284" t="str">
            <v>Total San Luis Canal - Tracy</v>
          </cell>
        </row>
        <row r="287">
          <cell r="A287" t="str">
            <v>Tehama-Colusa Canal</v>
          </cell>
        </row>
        <row r="288">
          <cell r="E288">
            <v>869</v>
          </cell>
        </row>
        <row r="289">
          <cell r="E289">
            <v>19713</v>
          </cell>
        </row>
        <row r="290">
          <cell r="E290">
            <v>142</v>
          </cell>
        </row>
        <row r="291">
          <cell r="E291">
            <v>3110</v>
          </cell>
        </row>
        <row r="292">
          <cell r="E292">
            <v>1699</v>
          </cell>
        </row>
        <row r="293">
          <cell r="E293">
            <v>1121</v>
          </cell>
        </row>
        <row r="294">
          <cell r="E294">
            <v>3360</v>
          </cell>
        </row>
        <row r="295">
          <cell r="E295">
            <v>305</v>
          </cell>
        </row>
        <row r="296">
          <cell r="E296">
            <v>524</v>
          </cell>
        </row>
        <row r="297">
          <cell r="E297">
            <v>0</v>
          </cell>
        </row>
        <row r="298">
          <cell r="E298">
            <v>427</v>
          </cell>
        </row>
        <row r="299">
          <cell r="E299">
            <v>76</v>
          </cell>
        </row>
        <row r="300">
          <cell r="E300">
            <v>9558</v>
          </cell>
        </row>
        <row r="301">
          <cell r="E301">
            <v>17705</v>
          </cell>
        </row>
        <row r="302">
          <cell r="C302" t="str">
            <v>Total Tehama-Colusa Canal</v>
          </cell>
        </row>
      </sheetData>
      <sheetData sheetId="2"/>
      <sheetData sheetId="3"/>
      <sheetData sheetId="4"/>
      <sheetData sheetId="5">
        <row r="17">
          <cell r="J17">
            <v>50.590312955626551</v>
          </cell>
        </row>
        <row r="18">
          <cell r="J18">
            <v>1319.137477791463</v>
          </cell>
        </row>
        <row r="23">
          <cell r="J23">
            <v>48744.967748022813</v>
          </cell>
        </row>
        <row r="27">
          <cell r="J27">
            <v>9788.1578100011575</v>
          </cell>
        </row>
        <row r="31">
          <cell r="J31">
            <v>13703.754024614567</v>
          </cell>
        </row>
        <row r="35">
          <cell r="J35">
            <v>24313.699764096247</v>
          </cell>
        </row>
        <row r="36">
          <cell r="J36">
            <v>4998.6745801403695</v>
          </cell>
        </row>
        <row r="37">
          <cell r="J37">
            <v>6397.4288385869313</v>
          </cell>
        </row>
        <row r="42">
          <cell r="J42">
            <v>16357.894306605012</v>
          </cell>
        </row>
        <row r="46">
          <cell r="J46">
            <v>2198.5373167722528</v>
          </cell>
        </row>
        <row r="47">
          <cell r="J47">
            <v>3425.1986271788978</v>
          </cell>
        </row>
        <row r="48">
          <cell r="J48">
            <v>2358.87344282914</v>
          </cell>
        </row>
        <row r="49">
          <cell r="J49">
            <v>41692.319498317192</v>
          </cell>
        </row>
        <row r="50">
          <cell r="J50">
            <v>25169.371249133939</v>
          </cell>
        </row>
        <row r="51">
          <cell r="J51">
            <v>25423.616876746339</v>
          </cell>
        </row>
        <row r="52">
          <cell r="J52">
            <v>850.63450503710408</v>
          </cell>
        </row>
        <row r="57">
          <cell r="J57">
            <v>17914.01792149404</v>
          </cell>
        </row>
        <row r="58">
          <cell r="J58">
            <v>18852.267153828951</v>
          </cell>
        </row>
        <row r="59">
          <cell r="J59">
            <v>147912.08411591387</v>
          </cell>
        </row>
        <row r="60">
          <cell r="J60">
            <v>5284.8887824341764</v>
          </cell>
        </row>
        <row r="61">
          <cell r="J61">
            <v>2871.3935541115397</v>
          </cell>
        </row>
        <row r="62">
          <cell r="J62">
            <v>574.88886486441936</v>
          </cell>
        </row>
        <row r="63">
          <cell r="J63">
            <v>1767.9973891378413</v>
          </cell>
        </row>
        <row r="64">
          <cell r="J64">
            <v>17742.274602538258</v>
          </cell>
        </row>
        <row r="65">
          <cell r="J65">
            <v>28681.3765397108</v>
          </cell>
        </row>
        <row r="66">
          <cell r="J66">
            <v>2504.0232814068245</v>
          </cell>
        </row>
        <row r="67">
          <cell r="J67">
            <v>50439.656187451073</v>
          </cell>
        </row>
        <row r="72">
          <cell r="J72">
            <v>3703.2190325131523</v>
          </cell>
        </row>
        <row r="73">
          <cell r="J73">
            <v>4560.74746870319</v>
          </cell>
        </row>
        <row r="74">
          <cell r="J74">
            <v>40505.385336625171</v>
          </cell>
        </row>
        <row r="75">
          <cell r="J75">
            <v>862.17081407080286</v>
          </cell>
        </row>
        <row r="76">
          <cell r="J76">
            <v>189.76880182093365</v>
          </cell>
        </row>
        <row r="77">
          <cell r="J77">
            <v>14107.072208950636</v>
          </cell>
        </row>
        <row r="78">
          <cell r="J78">
            <v>64.018390975736622</v>
          </cell>
        </row>
        <row r="79">
          <cell r="J79">
            <v>13884.992457079601</v>
          </cell>
        </row>
        <row r="84">
          <cell r="J84">
            <v>9199.5159006649756</v>
          </cell>
        </row>
        <row r="88">
          <cell r="J88">
            <v>71046.991708019952</v>
          </cell>
        </row>
        <row r="89">
          <cell r="J89">
            <v>180280.15862585456</v>
          </cell>
        </row>
        <row r="90">
          <cell r="J90">
            <v>18500.728942241069</v>
          </cell>
        </row>
        <row r="91">
          <cell r="J91">
            <v>5414.1848093858071</v>
          </cell>
        </row>
        <row r="92">
          <cell r="J92">
            <v>489.46911185836041</v>
          </cell>
        </row>
        <row r="93">
          <cell r="J93">
            <v>1935.2912790435232</v>
          </cell>
        </row>
        <row r="94">
          <cell r="J94">
            <v>10913.194830883167</v>
          </cell>
        </row>
        <row r="95">
          <cell r="J95">
            <v>691.88259043202493</v>
          </cell>
        </row>
        <row r="96">
          <cell r="J96">
            <v>1767.7362553820485</v>
          </cell>
        </row>
        <row r="97">
          <cell r="J97">
            <v>54959.121310849572</v>
          </cell>
        </row>
        <row r="98">
          <cell r="J98">
            <v>46093.821799765465</v>
          </cell>
        </row>
        <row r="99">
          <cell r="J99">
            <v>101027.2881698514</v>
          </cell>
        </row>
        <row r="100">
          <cell r="J100">
            <v>64816.798729615119</v>
          </cell>
        </row>
        <row r="101">
          <cell r="J101">
            <v>26200.226490360063</v>
          </cell>
        </row>
        <row r="102">
          <cell r="J102">
            <v>35809.823214264594</v>
          </cell>
        </row>
        <row r="103">
          <cell r="J103">
            <v>81714.417165291728</v>
          </cell>
        </row>
        <row r="104">
          <cell r="J104">
            <v>160854.74541384741</v>
          </cell>
        </row>
        <row r="105">
          <cell r="J105">
            <v>16803.073218500012</v>
          </cell>
        </row>
        <row r="106">
          <cell r="J106">
            <v>11932.00768321911</v>
          </cell>
        </row>
        <row r="107">
          <cell r="J107">
            <v>46712.413487731879</v>
          </cell>
        </row>
        <row r="108">
          <cell r="J108">
            <v>77.04026093127986</v>
          </cell>
        </row>
        <row r="109">
          <cell r="J109">
            <v>53480.883740111887</v>
          </cell>
        </row>
        <row r="114">
          <cell r="J114">
            <v>161613.37187727922</v>
          </cell>
        </row>
        <row r="115">
          <cell r="J115">
            <v>49632.793502857152</v>
          </cell>
        </row>
        <row r="116">
          <cell r="J116">
            <v>8974.5172537013932</v>
          </cell>
        </row>
        <row r="117">
          <cell r="J117">
            <v>27063.722558241479</v>
          </cell>
        </row>
        <row r="118">
          <cell r="J118">
            <v>374.40814336035402</v>
          </cell>
        </row>
        <row r="119">
          <cell r="J119">
            <v>2275.2642171965795</v>
          </cell>
        </row>
        <row r="120">
          <cell r="J120">
            <v>1547.8964508384645</v>
          </cell>
        </row>
        <row r="121">
          <cell r="J121">
            <v>13683.078034128113</v>
          </cell>
        </row>
        <row r="122">
          <cell r="J122">
            <v>141427.08842455092</v>
          </cell>
        </row>
        <row r="123">
          <cell r="J123">
            <v>19962.612990076363</v>
          </cell>
        </row>
        <row r="124">
          <cell r="J124">
            <v>18904.01806125477</v>
          </cell>
        </row>
        <row r="125">
          <cell r="J125">
            <v>26071.999109781715</v>
          </cell>
        </row>
        <row r="126">
          <cell r="J126">
            <v>30006.978470671478</v>
          </cell>
        </row>
        <row r="127">
          <cell r="J127">
            <v>71154.74129863242</v>
          </cell>
        </row>
        <row r="132">
          <cell r="J132">
            <v>48744.967748022813</v>
          </cell>
        </row>
        <row r="136">
          <cell r="J136">
            <v>91720.806079841306</v>
          </cell>
        </row>
        <row r="137">
          <cell r="J137">
            <v>138845.28799588754</v>
          </cell>
        </row>
        <row r="142">
          <cell r="J142">
            <v>77835.169492830697</v>
          </cell>
        </row>
        <row r="143">
          <cell r="J143">
            <v>81113.94171867799</v>
          </cell>
        </row>
        <row r="148">
          <cell r="J148">
            <v>31307.662554416627</v>
          </cell>
        </row>
        <row r="149">
          <cell r="J149">
            <v>6597.4979163308171</v>
          </cell>
        </row>
        <row r="154">
          <cell r="J154">
            <v>12086.314753122257</v>
          </cell>
        </row>
        <row r="155">
          <cell r="J155">
            <v>5.0776008070857097</v>
          </cell>
        </row>
        <row r="156">
          <cell r="J156">
            <v>247.54319454704253</v>
          </cell>
        </row>
        <row r="157">
          <cell r="J157">
            <v>7.2827303004486517</v>
          </cell>
        </row>
        <row r="158">
          <cell r="J158">
            <v>524.37979352170612</v>
          </cell>
        </row>
        <row r="159">
          <cell r="J159">
            <v>46.110418300689197</v>
          </cell>
        </row>
        <row r="164">
          <cell r="J164">
            <v>11.565323895453508</v>
          </cell>
        </row>
        <row r="165">
          <cell r="J165">
            <v>157.10967342975835</v>
          </cell>
        </row>
        <row r="166">
          <cell r="J166">
            <v>2593.9460497939804</v>
          </cell>
        </row>
        <row r="167">
          <cell r="J167">
            <v>38.067498622265454</v>
          </cell>
        </row>
        <row r="168">
          <cell r="J168">
            <v>4744.3709228044636</v>
          </cell>
        </row>
        <row r="169">
          <cell r="J169">
            <v>457.19414023681844</v>
          </cell>
        </row>
        <row r="170">
          <cell r="J170">
            <v>594.96134622637283</v>
          </cell>
        </row>
        <row r="171">
          <cell r="J171">
            <v>337.68076407442805</v>
          </cell>
        </row>
        <row r="172">
          <cell r="J172">
            <v>183.82655813355555</v>
          </cell>
        </row>
        <row r="173">
          <cell r="J173">
            <v>496.20636275781925</v>
          </cell>
        </row>
        <row r="174">
          <cell r="J174">
            <v>1136.732647883892</v>
          </cell>
        </row>
        <row r="175">
          <cell r="J175">
            <v>194.19066675236135</v>
          </cell>
        </row>
        <row r="176">
          <cell r="J176">
            <v>64.558067404375493</v>
          </cell>
        </row>
        <row r="177">
          <cell r="J177">
            <v>1182.158315447168</v>
          </cell>
        </row>
        <row r="178">
          <cell r="J178">
            <v>141.70278183797242</v>
          </cell>
        </row>
        <row r="179">
          <cell r="J179">
            <v>171.18768435317531</v>
          </cell>
        </row>
        <row r="180">
          <cell r="J180">
            <v>11.640762536015934</v>
          </cell>
        </row>
        <row r="181">
          <cell r="J181">
            <v>90.149175472087421</v>
          </cell>
        </row>
        <row r="182">
          <cell r="J182">
            <v>6.093120968502852</v>
          </cell>
        </row>
        <row r="183">
          <cell r="J183">
            <v>45.55913592734845</v>
          </cell>
        </row>
        <row r="184">
          <cell r="J184">
            <v>256.69448194449865</v>
          </cell>
        </row>
        <row r="185">
          <cell r="J185">
            <v>1014.556868006883</v>
          </cell>
        </row>
        <row r="186">
          <cell r="J186">
            <v>244.5604667586515</v>
          </cell>
        </row>
        <row r="187">
          <cell r="J187">
            <v>43.551771731706097</v>
          </cell>
        </row>
        <row r="188">
          <cell r="J188">
            <v>16684.607452936136</v>
          </cell>
        </row>
        <row r="189">
          <cell r="J189">
            <v>19.434154403348607</v>
          </cell>
        </row>
        <row r="190">
          <cell r="J190">
            <v>123.06363464670481</v>
          </cell>
        </row>
        <row r="191">
          <cell r="J191">
            <v>89.064019642458845</v>
          </cell>
        </row>
        <row r="192">
          <cell r="J192">
            <v>1185.5240394107223</v>
          </cell>
        </row>
        <row r="193">
          <cell r="J193">
            <v>181210.51436504914</v>
          </cell>
        </row>
        <row r="194">
          <cell r="J194">
            <v>331.17563206900718</v>
          </cell>
        </row>
        <row r="195">
          <cell r="J195">
            <v>1877.7780200732088</v>
          </cell>
        </row>
        <row r="196">
          <cell r="J196">
            <v>38.148740235178828</v>
          </cell>
        </row>
        <row r="197">
          <cell r="J197">
            <v>26.106412012476767</v>
          </cell>
        </row>
        <row r="198">
          <cell r="J198">
            <v>30.639694013042902</v>
          </cell>
        </row>
        <row r="199">
          <cell r="J199">
            <v>93.892092638453391</v>
          </cell>
        </row>
        <row r="200">
          <cell r="J200">
            <v>2291.4371011386929</v>
          </cell>
        </row>
        <row r="201">
          <cell r="J201">
            <v>260.75075961781647</v>
          </cell>
        </row>
        <row r="202">
          <cell r="J202">
            <v>63.368458072429654</v>
          </cell>
        </row>
        <row r="203">
          <cell r="J203">
            <v>422.04437611261346</v>
          </cell>
        </row>
        <row r="204">
          <cell r="J204">
            <v>5.3136076925990539</v>
          </cell>
        </row>
        <row r="205">
          <cell r="J205">
            <v>13.494986291316595</v>
          </cell>
        </row>
        <row r="206">
          <cell r="J206">
            <v>66.008810492114222</v>
          </cell>
        </row>
        <row r="207">
          <cell r="J207">
            <v>1494.2073506474276</v>
          </cell>
        </row>
        <row r="208">
          <cell r="J208">
            <v>38.113922401073069</v>
          </cell>
        </row>
        <row r="209">
          <cell r="J209">
            <v>5.2749018670181824</v>
          </cell>
        </row>
        <row r="210">
          <cell r="J210">
            <v>157.30706962038499</v>
          </cell>
        </row>
        <row r="211">
          <cell r="J211">
            <v>151.01645733056117</v>
          </cell>
        </row>
        <row r="212">
          <cell r="J212">
            <v>27.022121049457521</v>
          </cell>
        </row>
        <row r="213">
          <cell r="J213">
            <v>78.95923135058635</v>
          </cell>
        </row>
        <row r="214">
          <cell r="J214">
            <v>1176.4133728197232</v>
          </cell>
        </row>
        <row r="215">
          <cell r="J215">
            <v>662.28162846980331</v>
          </cell>
        </row>
        <row r="216">
          <cell r="J216">
            <v>1022.0833231460729</v>
          </cell>
        </row>
        <row r="217">
          <cell r="J217">
            <v>10350.634117006883</v>
          </cell>
        </row>
        <row r="218">
          <cell r="J218">
            <v>49.058328254974349</v>
          </cell>
        </row>
        <row r="219">
          <cell r="J219">
            <v>19638.854253028549</v>
          </cell>
        </row>
        <row r="220">
          <cell r="J220">
            <v>6.4529052542620713</v>
          </cell>
        </row>
        <row r="221">
          <cell r="J221">
            <v>83.678861300772496</v>
          </cell>
        </row>
        <row r="222">
          <cell r="J222">
            <v>49.969394914074314</v>
          </cell>
        </row>
        <row r="223">
          <cell r="J223">
            <v>273.09948478064894</v>
          </cell>
        </row>
        <row r="224">
          <cell r="J224">
            <v>39771.819995796221</v>
          </cell>
        </row>
        <row r="225">
          <cell r="J225">
            <v>156.69766239284056</v>
          </cell>
        </row>
        <row r="226">
          <cell r="J226">
            <v>487.90992572481298</v>
          </cell>
        </row>
        <row r="227">
          <cell r="J227">
            <v>726.09111244090582</v>
          </cell>
        </row>
        <row r="228">
          <cell r="J228">
            <v>3245.0801683775976</v>
          </cell>
        </row>
        <row r="229">
          <cell r="J229">
            <v>2138.0355270411942</v>
          </cell>
        </row>
        <row r="230">
          <cell r="J230">
            <v>1877.5400982068211</v>
          </cell>
        </row>
        <row r="231">
          <cell r="J231">
            <v>3060.3889673637527</v>
          </cell>
        </row>
        <row r="232">
          <cell r="J232">
            <v>3445.8223909141893</v>
          </cell>
        </row>
        <row r="233">
          <cell r="J233">
            <v>12.145621130549019</v>
          </cell>
        </row>
        <row r="234">
          <cell r="J234">
            <v>4535.6322043682603</v>
          </cell>
        </row>
        <row r="235">
          <cell r="J235">
            <v>26239.462562539473</v>
          </cell>
        </row>
        <row r="236">
          <cell r="J236">
            <v>8283.7720458501517</v>
          </cell>
        </row>
        <row r="237">
          <cell r="J237">
            <v>511.90340296715289</v>
          </cell>
        </row>
        <row r="238">
          <cell r="J238">
            <v>54771.371943406783</v>
          </cell>
        </row>
        <row r="239">
          <cell r="J239">
            <v>53.509208048156992</v>
          </cell>
        </row>
        <row r="240">
          <cell r="J240">
            <v>24707.704177809035</v>
          </cell>
        </row>
        <row r="241">
          <cell r="J241">
            <v>39.962549914912785</v>
          </cell>
        </row>
        <row r="242">
          <cell r="J242">
            <v>199.72342006893643</v>
          </cell>
        </row>
        <row r="243">
          <cell r="J243">
            <v>1434.0073154786191</v>
          </cell>
        </row>
        <row r="244">
          <cell r="J244">
            <v>769.61920804541921</v>
          </cell>
        </row>
        <row r="245">
          <cell r="J245">
            <v>548.38088716525669</v>
          </cell>
        </row>
        <row r="246">
          <cell r="J246">
            <v>6.9461579040932513</v>
          </cell>
        </row>
        <row r="247">
          <cell r="J247">
            <v>1105.3791882716814</v>
          </cell>
        </row>
        <row r="248">
          <cell r="J248">
            <v>54.077899338550566</v>
          </cell>
        </row>
        <row r="249">
          <cell r="J249">
            <v>128412.80295387036</v>
          </cell>
        </row>
        <row r="250">
          <cell r="J250">
            <v>458.2317116931689</v>
          </cell>
        </row>
        <row r="251">
          <cell r="J251">
            <v>17058.777307153367</v>
          </cell>
        </row>
        <row r="252">
          <cell r="J252">
            <v>435.43183332626677</v>
          </cell>
        </row>
        <row r="253">
          <cell r="J253">
            <v>1633.2291592592596</v>
          </cell>
        </row>
        <row r="254">
          <cell r="J254">
            <v>3555.6842634624704</v>
          </cell>
        </row>
        <row r="255">
          <cell r="J255">
            <v>269.42620328249427</v>
          </cell>
        </row>
        <row r="256">
          <cell r="J256">
            <v>107.95269464481773</v>
          </cell>
        </row>
        <row r="257">
          <cell r="J257">
            <v>823.51497142511516</v>
          </cell>
        </row>
        <row r="258">
          <cell r="J258">
            <v>352.9854459798724</v>
          </cell>
        </row>
        <row r="259">
          <cell r="J259">
            <v>128.21667409435278</v>
          </cell>
        </row>
        <row r="260">
          <cell r="J260">
            <v>417.4101223931408</v>
          </cell>
        </row>
        <row r="261">
          <cell r="J261">
            <v>15.29083214476667</v>
          </cell>
        </row>
        <row r="262">
          <cell r="J262">
            <v>3.8357647239813208</v>
          </cell>
        </row>
        <row r="263">
          <cell r="J263">
            <v>9.3427854850377052</v>
          </cell>
        </row>
        <row r="268">
          <cell r="J268">
            <v>23817.122011107938</v>
          </cell>
        </row>
        <row r="269">
          <cell r="J269">
            <v>24717.702699169717</v>
          </cell>
        </row>
        <row r="274">
          <cell r="J274">
            <v>1391695.2327302482</v>
          </cell>
        </row>
        <row r="275">
          <cell r="J275">
            <v>776.19397571905199</v>
          </cell>
        </row>
        <row r="280">
          <cell r="J280">
            <v>10122.83263439779</v>
          </cell>
        </row>
        <row r="281">
          <cell r="J281">
            <v>108363.96290127456</v>
          </cell>
        </row>
        <row r="286">
          <cell r="J286">
            <v>3828.7721422984191</v>
          </cell>
        </row>
        <row r="287">
          <cell r="J287">
            <v>69879.764440431754</v>
          </cell>
        </row>
        <row r="288">
          <cell r="J288">
            <v>1864.5472431130306</v>
          </cell>
        </row>
        <row r="289">
          <cell r="J289">
            <v>5589.4055595228974</v>
          </cell>
        </row>
        <row r="290">
          <cell r="J290">
            <v>19807.819398971325</v>
          </cell>
        </row>
        <row r="291">
          <cell r="J291">
            <v>1830.8580871295624</v>
          </cell>
        </row>
        <row r="292">
          <cell r="J292">
            <v>15305.032018109478</v>
          </cell>
        </row>
        <row r="293">
          <cell r="J293">
            <v>2047.5758925483294</v>
          </cell>
        </row>
        <row r="294">
          <cell r="J294">
            <v>57106.841998744472</v>
          </cell>
        </row>
        <row r="295">
          <cell r="J295">
            <v>953.19623836788469</v>
          </cell>
        </row>
        <row r="296">
          <cell r="J296">
            <v>8681.6644510380993</v>
          </cell>
        </row>
        <row r="297">
          <cell r="J297">
            <v>283.73053012759829</v>
          </cell>
        </row>
        <row r="298">
          <cell r="J298">
            <v>71921.064418382462</v>
          </cell>
        </row>
        <row r="299">
          <cell r="J299">
            <v>73229.060189260184</v>
          </cell>
        </row>
        <row r="301">
          <cell r="J301">
            <v>5139712.9999999981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Water Marketing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2E6784-9A50-43BF-B27A-A87D983E2598}" name="Table2" displayName="Table2" ref="A5:F255" totalsRowShown="0" headerRowDxfId="0" dataDxfId="7">
  <autoFilter ref="A5:F255" xr:uid="{6C2E6784-9A50-43BF-B27A-A87D983E2598}"/>
  <tableColumns count="6">
    <tableColumn id="1" xr3:uid="{72EC2ABD-47F7-49A0-BD80-3702AF872C88}" name="Facility/Contractor" dataDxfId="6"/>
    <tableColumn id="2" xr3:uid="{71E2846F-B3AC-4E7C-8269-0C0674DD9339}" name="Total A/F (A)" dataDxfId="5"/>
    <tableColumn id="3" xr3:uid="{AF4BFC9D-1C33-44E9-B63B-435CC471C61B}" name="Ratio of A/F by Contractor (B)" dataDxfId="4"/>
    <tableColumn id="4" xr3:uid="{5F9323CA-D2E7-41DB-94AD-4A63B4B940A6}" name="Allocated Water  Marketing Expense (C) _x000a_(B * Total)" dataDxfId="3"/>
    <tableColumn id="5" xr3:uid="{299DC438-8BB1-43D3-A137-335E97F9ED7D}" name="Settlement Credit (D)" dataDxfId="2"/>
    <tableColumn id="6" xr3:uid="{A3C7898F-8D8A-4004-9F5C-C6CF92067917}" name="Allocated Water  Marketing Expense (E) _x000a_(C+D)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7ECD-FE6F-479C-A31C-4F0BD5009F6F}">
  <sheetPr transitionEvaluation="1" transitionEntry="1"/>
  <dimension ref="A1:I531"/>
  <sheetViews>
    <sheetView showZeros="0" tabSelected="1" topLeftCell="A4" zoomScale="85" zoomScaleNormal="85" zoomScaleSheetLayoutView="85" workbookViewId="0">
      <selection activeCell="A6" sqref="A6:F255"/>
    </sheetView>
  </sheetViews>
  <sheetFormatPr defaultColWidth="9.921875" defaultRowHeight="18" customHeight="1" x14ac:dyDescent="0.35"/>
  <cols>
    <col min="1" max="1" width="34.921875" style="6" bestFit="1" customWidth="1"/>
    <col min="2" max="2" width="19.84375" style="5" customWidth="1"/>
    <col min="3" max="5" width="19.84375" style="4" customWidth="1"/>
    <col min="6" max="6" width="19.84375" style="3" customWidth="1"/>
    <col min="7" max="7" width="4.53515625" style="2" customWidth="1"/>
    <col min="8" max="8" width="9.921875" style="1"/>
    <col min="9" max="9" width="11" style="1" bestFit="1" customWidth="1"/>
    <col min="10" max="16384" width="9.921875" style="1"/>
  </cols>
  <sheetData>
    <row r="1" spans="1:8" ht="21" x14ac:dyDescent="0.55000000000000004">
      <c r="A1" s="73" t="s">
        <v>31</v>
      </c>
      <c r="B1" s="72"/>
      <c r="C1" s="69"/>
      <c r="D1" s="69"/>
      <c r="E1" s="69"/>
      <c r="F1" s="68"/>
      <c r="G1" s="67"/>
    </row>
    <row r="2" spans="1:8" ht="21" x14ac:dyDescent="0.55000000000000004">
      <c r="A2" s="71" t="str">
        <f>[2]INFORMATION!A2</f>
        <v>08/09/2022</v>
      </c>
      <c r="B2" s="70"/>
      <c r="C2" s="69"/>
      <c r="D2" s="69"/>
      <c r="E2" s="69"/>
      <c r="F2" s="68"/>
      <c r="G2" s="67"/>
    </row>
    <row r="3" spans="1:8" s="63" customFormat="1" ht="21.5" x14ac:dyDescent="0.55000000000000004">
      <c r="A3" s="66" t="s">
        <v>30</v>
      </c>
      <c r="B3" s="65"/>
      <c r="C3" s="65"/>
      <c r="D3" s="65"/>
      <c r="E3" s="65"/>
      <c r="F3" s="65"/>
      <c r="G3" s="64"/>
    </row>
    <row r="4" spans="1:8" s="63" customFormat="1" ht="84" x14ac:dyDescent="0.55000000000000004">
      <c r="A4" s="66" t="s">
        <v>29</v>
      </c>
      <c r="B4" s="65"/>
      <c r="C4" s="65"/>
      <c r="D4" s="65"/>
      <c r="E4" s="65"/>
      <c r="F4" s="65"/>
      <c r="G4" s="64"/>
    </row>
    <row r="5" spans="1:8" ht="84" x14ac:dyDescent="0.55000000000000004">
      <c r="A5" s="74" t="s">
        <v>28</v>
      </c>
      <c r="B5" s="74" t="s">
        <v>27</v>
      </c>
      <c r="C5" s="74" t="s">
        <v>26</v>
      </c>
      <c r="D5" s="74" t="s">
        <v>25</v>
      </c>
      <c r="E5" s="74" t="s">
        <v>24</v>
      </c>
      <c r="F5" s="74" t="s">
        <v>23</v>
      </c>
      <c r="G5" s="58"/>
      <c r="H5" s="57"/>
    </row>
    <row r="6" spans="1:8" s="18" customFormat="1" ht="21" x14ac:dyDescent="0.45">
      <c r="A6" s="62" t="s">
        <v>22</v>
      </c>
      <c r="B6" s="61" t="s">
        <v>21</v>
      </c>
      <c r="C6" s="59" t="s">
        <v>21</v>
      </c>
      <c r="D6" s="60">
        <f>'[2]Macro Input'!H12-'[2]Macro Input'!I12-'[2]Macro Input'!J12</f>
        <v>18582057.522007003</v>
      </c>
      <c r="E6" s="60">
        <f>[2]Settlement!J301</f>
        <v>5139712.9999999981</v>
      </c>
      <c r="F6" s="59" t="s">
        <v>21</v>
      </c>
      <c r="G6" s="42"/>
    </row>
    <row r="7" spans="1:8" s="18" customFormat="1" ht="17.5" x14ac:dyDescent="0.45">
      <c r="A7" s="55" t="str">
        <f>'[2]Macro Input'!A16</f>
        <v>Black Butte D &amp; R</v>
      </c>
      <c r="B7" s="36"/>
      <c r="C7" s="35"/>
      <c r="D7" s="35"/>
      <c r="E7" s="35"/>
      <c r="F7" s="52"/>
      <c r="G7" s="19"/>
    </row>
    <row r="8" spans="1:8" s="18" customFormat="1" ht="17.5" x14ac:dyDescent="0.45">
      <c r="A8" s="31" t="str">
        <f>'[2]Macro Input'!B17</f>
        <v>4-E WD</v>
      </c>
      <c r="B8" s="56">
        <f>'[2]Macro Input'!E17</f>
        <v>0</v>
      </c>
      <c r="C8" s="33">
        <f>ROUND(B8/$B$252,15)</f>
        <v>0</v>
      </c>
      <c r="D8" s="32">
        <f>C8*D$6</f>
        <v>0</v>
      </c>
      <c r="E8" s="32">
        <f>-[2]Settlement!J17</f>
        <v>-50.590312955626551</v>
      </c>
      <c r="F8" s="32">
        <f>D8+E8</f>
        <v>-50.590312955626551</v>
      </c>
      <c r="G8" s="19"/>
    </row>
    <row r="9" spans="1:8" s="18" customFormat="1" ht="17.5" x14ac:dyDescent="0.45">
      <c r="A9" s="31" t="str">
        <f>'[2]Macro Input'!B18</f>
        <v>Stony Creek WD</v>
      </c>
      <c r="B9" s="16">
        <f>'[2]Macro Input'!E18</f>
        <v>113</v>
      </c>
      <c r="C9" s="33">
        <f>ROUND(B9/$B$252,15)</f>
        <v>1.5129464028699999E-4</v>
      </c>
      <c r="D9" s="32">
        <f>C9*D$6</f>
        <v>2811.365708584392</v>
      </c>
      <c r="E9" s="32">
        <f>-[2]Settlement!J18</f>
        <v>-1319.137477791463</v>
      </c>
      <c r="F9" s="32">
        <f>D9+E9</f>
        <v>1492.228230792929</v>
      </c>
      <c r="G9" s="19"/>
    </row>
    <row r="10" spans="1:8" s="18" customFormat="1" ht="17.5" x14ac:dyDescent="0.45">
      <c r="A10" s="31" t="str">
        <f>'[2]Macro Input'!C19</f>
        <v>Total Black Butte D &amp; R</v>
      </c>
      <c r="B10" s="48">
        <f>SUM(B8:B9)</f>
        <v>113</v>
      </c>
      <c r="C10" s="35">
        <f>SUM(C8:C9)</f>
        <v>1.5129464028699999E-4</v>
      </c>
      <c r="D10" s="37">
        <f>SUM(D8:D9)</f>
        <v>2811.365708584392</v>
      </c>
      <c r="E10" s="37">
        <f>SUM(E8:E9)</f>
        <v>-1369.7277907470896</v>
      </c>
      <c r="F10" s="37">
        <f>SUM(F8:F9)</f>
        <v>1441.6379178373024</v>
      </c>
      <c r="G10" s="19"/>
    </row>
    <row r="11" spans="1:8" s="18" customFormat="1" ht="17.5" x14ac:dyDescent="0.45">
      <c r="A11" s="55" t="str">
        <f>'[2]Macro Input'!A22</f>
        <v>Buchanan Unit</v>
      </c>
      <c r="B11" s="16"/>
      <c r="C11" s="35"/>
      <c r="D11" s="35"/>
      <c r="E11" s="39"/>
      <c r="F11" s="32"/>
      <c r="G11" s="19"/>
    </row>
    <row r="12" spans="1:8" s="18" customFormat="1" ht="17.5" x14ac:dyDescent="0.45">
      <c r="A12" s="31" t="str">
        <f>'[2]Macro Input'!B23</f>
        <v>Chowchilla WD - BU</v>
      </c>
      <c r="B12" s="16">
        <f>'[2]Macro Input'!E23</f>
        <v>24000</v>
      </c>
      <c r="C12" s="33">
        <f>ROUND(B12/$B$252,15)</f>
        <v>3.2133374928202001E-2</v>
      </c>
      <c r="D12" s="32">
        <f>C12*D$6</f>
        <v>597104.2212920672</v>
      </c>
      <c r="E12" s="32">
        <f>-[2]Settlement!J23</f>
        <v>-48744.967748022813</v>
      </c>
      <c r="F12" s="32">
        <f>D12+E12</f>
        <v>548359.25354404445</v>
      </c>
      <c r="G12" s="19"/>
    </row>
    <row r="13" spans="1:8" s="18" customFormat="1" ht="17.5" x14ac:dyDescent="0.45">
      <c r="A13" s="55" t="str">
        <f>'[2]Macro Input'!A26</f>
        <v>Clear Creek Unit</v>
      </c>
      <c r="B13" s="16"/>
      <c r="C13" s="35"/>
      <c r="D13" s="35"/>
      <c r="E13" s="39"/>
      <c r="F13" s="32"/>
      <c r="G13" s="19"/>
    </row>
    <row r="14" spans="1:8" s="18" customFormat="1" ht="17.5" x14ac:dyDescent="0.45">
      <c r="A14" s="31" t="str">
        <f>'[2]Macro Input'!B27</f>
        <v>Clear Creek CSD</v>
      </c>
      <c r="B14" s="16">
        <f>'[2]Macro Input'!E27</f>
        <v>701</v>
      </c>
      <c r="C14" s="33">
        <f>ROUND(B14/$B$252,15)</f>
        <v>9.3856232602800005E-4</v>
      </c>
      <c r="D14" s="32">
        <f>C14*D$6</f>
        <v>17440.419130240989</v>
      </c>
      <c r="E14" s="32">
        <f>-[2]Settlement!J27</f>
        <v>-9788.1578100011575</v>
      </c>
      <c r="F14" s="32">
        <f>D14+E14</f>
        <v>7652.2613202398315</v>
      </c>
      <c r="G14" s="19"/>
    </row>
    <row r="15" spans="1:8" s="18" customFormat="1" ht="17.5" x14ac:dyDescent="0.45">
      <c r="A15" s="55" t="str">
        <f>'[2]Macro Input'!A30</f>
        <v>Colusa Basin Drain</v>
      </c>
      <c r="B15" s="16"/>
      <c r="C15" s="35"/>
      <c r="D15" s="35"/>
      <c r="E15" s="39"/>
      <c r="F15" s="32"/>
      <c r="G15" s="19"/>
    </row>
    <row r="16" spans="1:8" s="18" customFormat="1" ht="17.5" x14ac:dyDescent="0.45">
      <c r="A16" s="31" t="str">
        <f>'[2]Macro Input'!B31</f>
        <v>Colusa Drain MWC</v>
      </c>
      <c r="B16" s="16">
        <f>'[2]Macro Input'!E31</f>
        <v>0</v>
      </c>
      <c r="C16" s="33">
        <f>ROUND(B16/$B$252,15)</f>
        <v>0</v>
      </c>
      <c r="D16" s="32">
        <f>C16*D$6</f>
        <v>0</v>
      </c>
      <c r="E16" s="32">
        <f>-[2]Settlement!J31</f>
        <v>-13703.754024614567</v>
      </c>
      <c r="F16" s="32">
        <f>D16+E16</f>
        <v>-13703.754024614567</v>
      </c>
      <c r="G16" s="19"/>
    </row>
    <row r="17" spans="1:7" s="18" customFormat="1" ht="17.5" x14ac:dyDescent="0.45">
      <c r="A17" s="55" t="str">
        <f>'[2]Macro Input'!A34</f>
        <v>Corning Canal</v>
      </c>
      <c r="B17" s="16"/>
      <c r="C17" s="35"/>
      <c r="D17" s="35"/>
      <c r="E17" s="39"/>
      <c r="F17" s="32"/>
      <c r="G17" s="19"/>
    </row>
    <row r="18" spans="1:7" s="18" customFormat="1" ht="17.5" x14ac:dyDescent="0.45">
      <c r="A18" s="31" t="str">
        <f>'[2]Macro Input'!B35</f>
        <v>Corning WD</v>
      </c>
      <c r="B18" s="16">
        <f>'[2]Macro Input'!E35</f>
        <v>1120</v>
      </c>
      <c r="C18" s="33">
        <f>ROUND(B18/$B$252,15)</f>
        <v>1.499557496649E-3</v>
      </c>
      <c r="D18" s="32">
        <f>C18*D$6</f>
        <v>27864.863660288542</v>
      </c>
      <c r="E18" s="32">
        <f>-[2]Settlement!J35</f>
        <v>-24313.699764096247</v>
      </c>
      <c r="F18" s="32">
        <f>D18+E18</f>
        <v>3551.1638961922945</v>
      </c>
      <c r="G18" s="19"/>
    </row>
    <row r="19" spans="1:7" s="18" customFormat="1" ht="17.5" x14ac:dyDescent="0.45">
      <c r="A19" s="31" t="str">
        <f>'[2]Macro Input'!B36</f>
        <v>Proberta WD</v>
      </c>
      <c r="B19" s="16">
        <f>'[2]Macro Input'!E36</f>
        <v>19</v>
      </c>
      <c r="C19" s="33">
        <f>ROUND(B19/$B$252,15)</f>
        <v>2.5438921818000001E-5</v>
      </c>
      <c r="D19" s="32">
        <f>C19*D$6</f>
        <v>472.707508519915</v>
      </c>
      <c r="E19" s="32">
        <f>-[2]Settlement!J36</f>
        <v>-4998.6745801403695</v>
      </c>
      <c r="F19" s="32">
        <f>D19+E19</f>
        <v>-4525.9670716204546</v>
      </c>
      <c r="G19" s="19"/>
    </row>
    <row r="20" spans="1:7" s="18" customFormat="1" ht="17.5" x14ac:dyDescent="0.45">
      <c r="A20" s="31" t="str">
        <f>'[2]Macro Input'!B37</f>
        <v>Thomes Creek WD</v>
      </c>
      <c r="B20" s="16">
        <f>'[2]Macro Input'!E37</f>
        <v>20</v>
      </c>
      <c r="C20" s="33">
        <f>ROUND(B20/$B$252,15)</f>
        <v>2.6777812440000002E-5</v>
      </c>
      <c r="D20" s="32">
        <f>C20*D$6</f>
        <v>497.58685107359474</v>
      </c>
      <c r="E20" s="32">
        <f>-[2]Settlement!J37</f>
        <v>-6397.4288385869313</v>
      </c>
      <c r="F20" s="32">
        <f>D20+E20</f>
        <v>-5899.8419875133368</v>
      </c>
      <c r="G20" s="19"/>
    </row>
    <row r="21" spans="1:7" s="18" customFormat="1" ht="17.5" x14ac:dyDescent="0.45">
      <c r="A21" s="31" t="str">
        <f>'[2]Macro Input'!C38</f>
        <v>Total Corning Canal</v>
      </c>
      <c r="B21" s="48">
        <f>SUM(B18:B20)</f>
        <v>1159</v>
      </c>
      <c r="C21" s="38">
        <f>SUM(C18:C20)</f>
        <v>1.551774230907E-3</v>
      </c>
      <c r="D21" s="37">
        <f>SUM(D18:D20)</f>
        <v>28835.158019882052</v>
      </c>
      <c r="E21" s="37">
        <f>SUM(E18:E20)</f>
        <v>-35709.803182823547</v>
      </c>
      <c r="F21" s="37">
        <f>SUM(F18:F20)</f>
        <v>-6874.6451629414969</v>
      </c>
      <c r="G21" s="19"/>
    </row>
    <row r="22" spans="1:7" s="18" customFormat="1" ht="17.5" x14ac:dyDescent="0.45">
      <c r="A22" s="55" t="str">
        <f>'[2]Macro Input'!A41</f>
        <v>Cow Creek Unit</v>
      </c>
      <c r="B22" s="16"/>
      <c r="C22" s="35"/>
      <c r="D22" s="35"/>
      <c r="E22" s="51"/>
      <c r="F22" s="15"/>
      <c r="G22" s="19"/>
    </row>
    <row r="23" spans="1:7" s="18" customFormat="1" ht="17.5" x14ac:dyDescent="0.45">
      <c r="A23" s="31" t="str">
        <f>'[2]Macro Input'!B42</f>
        <v>Bella Vista WD</v>
      </c>
      <c r="B23" s="16">
        <f>'[2]Macro Input'!E42</f>
        <v>634</v>
      </c>
      <c r="C23" s="33">
        <f>ROUND(B23/$B$252,15)</f>
        <v>8.48856654353E-4</v>
      </c>
      <c r="D23" s="32">
        <f>C23*D$6</f>
        <v>15773.503179125863</v>
      </c>
      <c r="E23" s="32">
        <f>-[2]Settlement!J42</f>
        <v>-16357.894306605012</v>
      </c>
      <c r="F23" s="32">
        <f>D23+E23</f>
        <v>-584.39112747914987</v>
      </c>
      <c r="G23" s="19"/>
    </row>
    <row r="24" spans="1:7" s="18" customFormat="1" ht="17.5" x14ac:dyDescent="0.45">
      <c r="A24" s="55" t="str">
        <f>'[2]Macro Input'!A45</f>
        <v>Cross Valley Canal</v>
      </c>
      <c r="B24" s="16"/>
      <c r="C24" s="35"/>
      <c r="D24" s="35"/>
      <c r="E24" s="39"/>
      <c r="F24" s="32"/>
      <c r="G24" s="19"/>
    </row>
    <row r="25" spans="1:7" s="18" customFormat="1" ht="17.5" x14ac:dyDescent="0.45">
      <c r="A25" s="31" t="str">
        <f>'[2]Macro Input'!B46</f>
        <v>County of Fresno</v>
      </c>
      <c r="B25" s="16">
        <f>'[2]Macro Input'!E46</f>
        <v>0</v>
      </c>
      <c r="C25" s="33">
        <f t="shared" ref="C25:C31" si="0">ROUND(B25/$B$252,15)</f>
        <v>0</v>
      </c>
      <c r="D25" s="32">
        <f t="shared" ref="D25:D31" si="1">C25*D$6</f>
        <v>0</v>
      </c>
      <c r="E25" s="32">
        <f>-[2]Settlement!J46</f>
        <v>-2198.5373167722528</v>
      </c>
      <c r="F25" s="32">
        <f t="shared" ref="F25:F31" si="2">D25+E25</f>
        <v>-2198.5373167722528</v>
      </c>
      <c r="G25" s="19"/>
    </row>
    <row r="26" spans="1:7" s="18" customFormat="1" ht="17.5" x14ac:dyDescent="0.45">
      <c r="A26" s="31" t="str">
        <f>'[2]Macro Input'!B47</f>
        <v>County of Tulare</v>
      </c>
      <c r="B26" s="16">
        <f>'[2]Macro Input'!E47</f>
        <v>0</v>
      </c>
      <c r="C26" s="33">
        <f t="shared" si="0"/>
        <v>0</v>
      </c>
      <c r="D26" s="32">
        <f t="shared" si="1"/>
        <v>0</v>
      </c>
      <c r="E26" s="32">
        <f>-[2]Settlement!J47</f>
        <v>-3425.1986271788978</v>
      </c>
      <c r="F26" s="32">
        <f t="shared" si="2"/>
        <v>-3425.1986271788978</v>
      </c>
      <c r="G26" s="19"/>
    </row>
    <row r="27" spans="1:7" s="18" customFormat="1" ht="17.5" x14ac:dyDescent="0.45">
      <c r="A27" s="31" t="str">
        <f>'[2]Macro Input'!B48</f>
        <v>Hills Valley ID</v>
      </c>
      <c r="B27" s="16">
        <f>'[2]Macro Input'!E48</f>
        <v>0</v>
      </c>
      <c r="C27" s="33">
        <f t="shared" si="0"/>
        <v>0</v>
      </c>
      <c r="D27" s="32">
        <f t="shared" si="1"/>
        <v>0</v>
      </c>
      <c r="E27" s="32">
        <f>-[2]Settlement!J48</f>
        <v>-2358.87344282914</v>
      </c>
      <c r="F27" s="32">
        <f t="shared" si="2"/>
        <v>-2358.87344282914</v>
      </c>
      <c r="G27" s="19"/>
    </row>
    <row r="28" spans="1:7" s="18" customFormat="1" ht="17.5" x14ac:dyDescent="0.45">
      <c r="A28" s="31" t="str">
        <f>'[2]Macro Input'!B49</f>
        <v>Kern-Tulare WD</v>
      </c>
      <c r="B28" s="16">
        <f>'[2]Macro Input'!E49</f>
        <v>679</v>
      </c>
      <c r="C28" s="33">
        <f t="shared" si="0"/>
        <v>9.0910673234400002E-4</v>
      </c>
      <c r="D28" s="32">
        <f t="shared" si="1"/>
        <v>16893.073594060032</v>
      </c>
      <c r="E28" s="32">
        <f>-[2]Settlement!J49</f>
        <v>-41692.319498317192</v>
      </c>
      <c r="F28" s="32">
        <f t="shared" si="2"/>
        <v>-24799.245904257161</v>
      </c>
      <c r="G28" s="19"/>
    </row>
    <row r="29" spans="1:7" s="18" customFormat="1" ht="17.5" x14ac:dyDescent="0.45">
      <c r="A29" s="31" t="str">
        <f>'[2]Macro Input'!B50</f>
        <v>Lower Tule River ID - CVC</v>
      </c>
      <c r="B29" s="16">
        <f>'[2]Macro Input'!E50</f>
        <v>0</v>
      </c>
      <c r="C29" s="33">
        <f t="shared" si="0"/>
        <v>0</v>
      </c>
      <c r="D29" s="32">
        <f t="shared" si="1"/>
        <v>0</v>
      </c>
      <c r="E29" s="32">
        <f>-[2]Settlement!J50</f>
        <v>-25169.371249133939</v>
      </c>
      <c r="F29" s="32">
        <f t="shared" si="2"/>
        <v>-25169.371249133939</v>
      </c>
      <c r="G29" s="19"/>
    </row>
    <row r="30" spans="1:7" s="18" customFormat="1" ht="17.5" x14ac:dyDescent="0.45">
      <c r="A30" s="31" t="str">
        <f>'[2]Macro Input'!B51</f>
        <v>Pixley ID</v>
      </c>
      <c r="B30" s="16">
        <f>'[2]Macro Input'!E51</f>
        <v>0</v>
      </c>
      <c r="C30" s="33">
        <f t="shared" si="0"/>
        <v>0</v>
      </c>
      <c r="D30" s="32">
        <f t="shared" si="1"/>
        <v>0</v>
      </c>
      <c r="E30" s="32">
        <f>-[2]Settlement!J51</f>
        <v>-25423.616876746339</v>
      </c>
      <c r="F30" s="32">
        <f t="shared" si="2"/>
        <v>-25423.616876746339</v>
      </c>
      <c r="G30" s="19"/>
    </row>
    <row r="31" spans="1:7" s="18" customFormat="1" ht="17.5" x14ac:dyDescent="0.45">
      <c r="A31" s="31" t="str">
        <f>'[2]Macro Input'!B52</f>
        <v>Tri-Valley WD</v>
      </c>
      <c r="B31" s="16">
        <f>'[2]Macro Input'!E52</f>
        <v>0</v>
      </c>
      <c r="C31" s="33">
        <f t="shared" si="0"/>
        <v>0</v>
      </c>
      <c r="D31" s="32">
        <f t="shared" si="1"/>
        <v>0</v>
      </c>
      <c r="E31" s="32">
        <f>-[2]Settlement!J52</f>
        <v>-850.63450503710408</v>
      </c>
      <c r="F31" s="32">
        <f t="shared" si="2"/>
        <v>-850.63450503710408</v>
      </c>
      <c r="G31" s="19"/>
    </row>
    <row r="32" spans="1:7" s="18" customFormat="1" ht="17.5" x14ac:dyDescent="0.45">
      <c r="A32" s="31" t="str">
        <f>'[2]Macro Input'!C53</f>
        <v>Total Cross Valley Canal</v>
      </c>
      <c r="B32" s="48">
        <f>SUM(B25:B31)</f>
        <v>679</v>
      </c>
      <c r="C32" s="38">
        <f>SUM(C25:C31)</f>
        <v>9.0910673234400002E-4</v>
      </c>
      <c r="D32" s="37">
        <f>SUM(D25:D31)</f>
        <v>16893.073594060032</v>
      </c>
      <c r="E32" s="37">
        <f>SUM(E25:E31)</f>
        <v>-101118.55151601486</v>
      </c>
      <c r="F32" s="37">
        <f>SUM(F25:F31)</f>
        <v>-84225.477921954822</v>
      </c>
      <c r="G32" s="42"/>
    </row>
    <row r="33" spans="1:7" s="18" customFormat="1" ht="17.5" x14ac:dyDescent="0.45">
      <c r="A33" s="27" t="str">
        <f>'[2]Macro Input'!A56</f>
        <v>Delta-Mendota Canal</v>
      </c>
      <c r="B33" s="54"/>
      <c r="C33" s="53"/>
      <c r="D33" s="53"/>
      <c r="E33" s="49"/>
      <c r="F33" s="52"/>
      <c r="G33" s="19"/>
    </row>
    <row r="34" spans="1:7" s="18" customFormat="1" ht="17.5" x14ac:dyDescent="0.45">
      <c r="A34" s="31" t="str">
        <f>'[2]Macro Input'!B57</f>
        <v>Banta-Carbona ID</v>
      </c>
      <c r="B34" s="16">
        <f>'[2]Macro Input'!E57</f>
        <v>1974</v>
      </c>
      <c r="C34" s="33">
        <f t="shared" ref="C34:C45" si="3">ROUND(B34/$B$252,15)</f>
        <v>2.6429700878450001E-3</v>
      </c>
      <c r="D34" s="32">
        <f t="shared" ref="D34:D45" si="4">C34*D$6</f>
        <v>49111.82220127969</v>
      </c>
      <c r="E34" s="32">
        <f>-[2]Settlement!J57</f>
        <v>-17914.01792149404</v>
      </c>
      <c r="F34" s="32">
        <f t="shared" ref="F34:F45" si="5">D34+E34</f>
        <v>31197.804279785651</v>
      </c>
      <c r="G34" s="19"/>
    </row>
    <row r="35" spans="1:7" s="18" customFormat="1" ht="17.5" x14ac:dyDescent="0.45">
      <c r="A35" s="31" t="str">
        <f>'[2]Macro Input'!B58</f>
        <v>Byron Bethany ID</v>
      </c>
      <c r="B35" s="16">
        <f>'[2]Macro Input'!E58</f>
        <v>2276</v>
      </c>
      <c r="C35" s="33">
        <f t="shared" si="3"/>
        <v>3.0473150556910001E-3</v>
      </c>
      <c r="D35" s="32">
        <f t="shared" si="4"/>
        <v>56625.383652528137</v>
      </c>
      <c r="E35" s="32">
        <f>-[2]Settlement!J58</f>
        <v>-18852.267153828951</v>
      </c>
      <c r="F35" s="32">
        <f t="shared" si="5"/>
        <v>37773.116498699186</v>
      </c>
      <c r="G35" s="19"/>
    </row>
    <row r="36" spans="1:7" s="18" customFormat="1" ht="17.5" x14ac:dyDescent="0.45">
      <c r="A36" s="31" t="str">
        <f>'[2]Macro Input'!B59</f>
        <v>Del Puerto WD</v>
      </c>
      <c r="B36" s="16">
        <f>'[2]Macro Input'!E59</f>
        <v>19271</v>
      </c>
      <c r="C36" s="33">
        <f t="shared" si="3"/>
        <v>2.5801761176723999E-2</v>
      </c>
      <c r="D36" s="32">
        <f t="shared" si="4"/>
        <v>479449.81035497249</v>
      </c>
      <c r="E36" s="32">
        <f>-[2]Settlement!J59</f>
        <v>-147912.08411591387</v>
      </c>
      <c r="F36" s="32">
        <f t="shared" si="5"/>
        <v>331537.72623905865</v>
      </c>
      <c r="G36" s="19"/>
    </row>
    <row r="37" spans="1:7" s="18" customFormat="1" ht="17.5" x14ac:dyDescent="0.45">
      <c r="A37" s="31" t="str">
        <f>'[2]Macro Input'!B60</f>
        <v>Eagle Field WD</v>
      </c>
      <c r="B37" s="16">
        <f>'[2]Macro Input'!E60</f>
        <v>397</v>
      </c>
      <c r="C37" s="33">
        <f t="shared" si="3"/>
        <v>5.3153957693700005E-4</v>
      </c>
      <c r="D37" s="32">
        <f t="shared" si="4"/>
        <v>9877.0989938666025</v>
      </c>
      <c r="E37" s="32">
        <f>-[2]Settlement!J60</f>
        <v>-5284.8887824341764</v>
      </c>
      <c r="F37" s="32">
        <f t="shared" si="5"/>
        <v>4592.2102114324261</v>
      </c>
      <c r="G37" s="19"/>
    </row>
    <row r="38" spans="1:7" s="18" customFormat="1" ht="17.5" x14ac:dyDescent="0.45">
      <c r="A38" s="31" t="str">
        <f>'[2]Macro Input'!B61</f>
        <v>Mercy Springs WD</v>
      </c>
      <c r="B38" s="16">
        <f>'[2]Macro Input'!E61</f>
        <v>73</v>
      </c>
      <c r="C38" s="33">
        <f t="shared" si="3"/>
        <v>9.7739015406999997E-5</v>
      </c>
      <c r="D38" s="32">
        <f t="shared" si="4"/>
        <v>1816.1920064372027</v>
      </c>
      <c r="E38" s="32">
        <f>-[2]Settlement!J61</f>
        <v>-2871.3935541115397</v>
      </c>
      <c r="F38" s="32">
        <f t="shared" si="5"/>
        <v>-1055.201547674337</v>
      </c>
      <c r="G38" s="19"/>
    </row>
    <row r="39" spans="1:7" s="18" customFormat="1" ht="17.5" x14ac:dyDescent="0.45">
      <c r="A39" s="31" t="str">
        <f>'[2]Macro Input'!B62</f>
        <v>Oro Loma WD</v>
      </c>
      <c r="B39" s="16">
        <f>'[2]Macro Input'!E62</f>
        <v>1</v>
      </c>
      <c r="C39" s="33">
        <f t="shared" si="3"/>
        <v>1.3388906220000001E-6</v>
      </c>
      <c r="D39" s="32">
        <f t="shared" si="4"/>
        <v>24.879342553679738</v>
      </c>
      <c r="E39" s="32">
        <f>-[2]Settlement!J62</f>
        <v>-574.88886486441936</v>
      </c>
      <c r="F39" s="32">
        <f t="shared" si="5"/>
        <v>-550.00952231073961</v>
      </c>
      <c r="G39" s="19"/>
    </row>
    <row r="40" spans="1:7" s="18" customFormat="1" ht="17.5" x14ac:dyDescent="0.45">
      <c r="A40" s="31" t="str">
        <f>'[2]Macro Input'!B63</f>
        <v>Pacheco WD - DMC</v>
      </c>
      <c r="B40" s="16">
        <f>'[2]Macro Input'!E63</f>
        <v>0</v>
      </c>
      <c r="C40" s="33">
        <f t="shared" si="3"/>
        <v>0</v>
      </c>
      <c r="D40" s="32">
        <f t="shared" si="4"/>
        <v>0</v>
      </c>
      <c r="E40" s="32">
        <f>-[2]Settlement!J63</f>
        <v>-1767.9973891378413</v>
      </c>
      <c r="F40" s="32">
        <f t="shared" si="5"/>
        <v>-1767.9973891378413</v>
      </c>
      <c r="G40" s="19"/>
    </row>
    <row r="41" spans="1:7" s="18" customFormat="1" ht="17.5" x14ac:dyDescent="0.45">
      <c r="A41" s="31" t="str">
        <f>'[2]Macro Input'!B64</f>
        <v>Panoche WD - DMC</v>
      </c>
      <c r="B41" s="16">
        <f>'[2]Macro Input'!E64</f>
        <v>2544</v>
      </c>
      <c r="C41" s="33">
        <f t="shared" si="3"/>
        <v>3.4061377423890002E-3</v>
      </c>
      <c r="D41" s="32">
        <f t="shared" si="4"/>
        <v>63293.04745695147</v>
      </c>
      <c r="E41" s="34">
        <v>0</v>
      </c>
      <c r="F41" s="32">
        <f t="shared" si="5"/>
        <v>63293.04745695147</v>
      </c>
      <c r="G41" s="19"/>
    </row>
    <row r="42" spans="1:7" s="18" customFormat="1" ht="17.5" x14ac:dyDescent="0.45">
      <c r="A42" s="31" t="str">
        <f>'[2]Macro Input'!B65</f>
        <v>Patterson WD</v>
      </c>
      <c r="B42" s="16">
        <f>'[2]Macro Input'!E65</f>
        <v>1618</v>
      </c>
      <c r="C42" s="33">
        <f t="shared" si="3"/>
        <v>2.1663250264099998E-3</v>
      </c>
      <c r="D42" s="32">
        <f t="shared" si="4"/>
        <v>40254.776252113959</v>
      </c>
      <c r="E42" s="32">
        <f>-[2]Settlement!J64</f>
        <v>-17742.274602538258</v>
      </c>
      <c r="F42" s="32">
        <f t="shared" si="5"/>
        <v>22512.501649575701</v>
      </c>
      <c r="G42" s="19"/>
    </row>
    <row r="43" spans="1:7" s="18" customFormat="1" ht="17.5" x14ac:dyDescent="0.45">
      <c r="A43" s="31" t="str">
        <f>'[2]Macro Input'!B66</f>
        <v>San Luis WD - DMC</v>
      </c>
      <c r="B43" s="16">
        <f>'[2]Macro Input'!E66</f>
        <v>3776</v>
      </c>
      <c r="C43" s="33">
        <f t="shared" si="3"/>
        <v>5.0556509887039998E-3</v>
      </c>
      <c r="D43" s="32">
        <f t="shared" si="4"/>
        <v>93944.3974832893</v>
      </c>
      <c r="E43" s="32">
        <f>-[2]Settlement!J65</f>
        <v>-28681.3765397108</v>
      </c>
      <c r="F43" s="32">
        <f t="shared" si="5"/>
        <v>65263.0209435785</v>
      </c>
      <c r="G43" s="19"/>
    </row>
    <row r="44" spans="1:7" s="18" customFormat="1" ht="17.5" x14ac:dyDescent="0.45">
      <c r="A44" s="31" t="str">
        <f>'[2]Macro Input'!B67</f>
        <v>West Side ID</v>
      </c>
      <c r="B44" s="16">
        <f>'[2]Macro Input'!E67</f>
        <v>92</v>
      </c>
      <c r="C44" s="33">
        <f t="shared" si="3"/>
        <v>1.23177937225E-4</v>
      </c>
      <c r="D44" s="32">
        <f t="shared" si="4"/>
        <v>2288.8995149571178</v>
      </c>
      <c r="E44" s="32">
        <f>-[2]Settlement!J66</f>
        <v>-2504.0232814068245</v>
      </c>
      <c r="F44" s="32">
        <f t="shared" si="5"/>
        <v>-215.12376644970664</v>
      </c>
      <c r="G44" s="19"/>
    </row>
    <row r="45" spans="1:7" s="18" customFormat="1" ht="17.5" x14ac:dyDescent="0.45">
      <c r="A45" s="31" t="str">
        <f>'[2]Macro Input'!B68</f>
        <v>West Stanislaus ID</v>
      </c>
      <c r="B45" s="16">
        <f>'[2]Macro Input'!E68</f>
        <v>4778</v>
      </c>
      <c r="C45" s="33">
        <f t="shared" si="3"/>
        <v>6.3972193919559998E-3</v>
      </c>
      <c r="D45" s="32">
        <f t="shared" si="4"/>
        <v>118873.49872222505</v>
      </c>
      <c r="E45" s="32">
        <f>-[2]Settlement!J67</f>
        <v>-50439.656187451073</v>
      </c>
      <c r="F45" s="32">
        <f t="shared" si="5"/>
        <v>68433.842534773983</v>
      </c>
      <c r="G45" s="19"/>
    </row>
    <row r="46" spans="1:7" s="18" customFormat="1" ht="17.5" x14ac:dyDescent="0.45">
      <c r="A46" s="31" t="str">
        <f>'[2]Macro Input'!C69</f>
        <v>Total Delta-Mendota Canal</v>
      </c>
      <c r="B46" s="30">
        <f>SUM(B34:B45)</f>
        <v>36800</v>
      </c>
      <c r="C46" s="38">
        <f>SUM(C34:C45)</f>
        <v>4.9271174889910015E-2</v>
      </c>
      <c r="D46" s="37">
        <f>SUM(D34:D45)</f>
        <v>915559.80598117469</v>
      </c>
      <c r="E46" s="37">
        <f>SUM(E34:E45)</f>
        <v>-294544.86839289177</v>
      </c>
      <c r="F46" s="37">
        <f>SUM(F34:F45)</f>
        <v>621014.93758828286</v>
      </c>
      <c r="G46" s="19"/>
    </row>
    <row r="47" spans="1:7" s="18" customFormat="1" ht="17.5" x14ac:dyDescent="0.45">
      <c r="A47" s="27" t="str">
        <f>'[2]Macro Input'!A72</f>
        <v>Delta-Mendota Pool</v>
      </c>
      <c r="B47" s="36"/>
      <c r="C47" s="35"/>
      <c r="D47" s="35"/>
      <c r="E47" s="51"/>
      <c r="F47" s="32"/>
      <c r="G47" s="19"/>
    </row>
    <row r="48" spans="1:7" s="18" customFormat="1" ht="17.5" x14ac:dyDescent="0.45">
      <c r="A48" s="31" t="str">
        <f>'[2]Macro Input'!B73</f>
        <v>Coelho Trust</v>
      </c>
      <c r="B48" s="16">
        <f>'[2]Macro Input'!E73</f>
        <v>0</v>
      </c>
      <c r="C48" s="33">
        <f t="shared" ref="C48:C55" si="6">ROUND(B48/$B$252,15)</f>
        <v>0</v>
      </c>
      <c r="D48" s="32">
        <f t="shared" ref="D48:D55" si="7">C48*D$6</f>
        <v>0</v>
      </c>
      <c r="E48" s="32">
        <f>-[2]Settlement!J72</f>
        <v>-3703.2190325131523</v>
      </c>
      <c r="F48" s="32">
        <f t="shared" ref="F48:F55" si="8">D48+E48</f>
        <v>-3703.2190325131523</v>
      </c>
      <c r="G48" s="19"/>
    </row>
    <row r="49" spans="1:7" s="18" customFormat="1" ht="17.5" x14ac:dyDescent="0.45">
      <c r="A49" s="31" t="str">
        <f>'[2]Macro Input'!B74</f>
        <v>Fresno Slough WD</v>
      </c>
      <c r="B49" s="16">
        <f>'[2]Macro Input'!E74</f>
        <v>255</v>
      </c>
      <c r="C49" s="33">
        <f t="shared" si="6"/>
        <v>3.4141710861199998E-4</v>
      </c>
      <c r="D49" s="32">
        <f t="shared" si="7"/>
        <v>6344.2323512254961</v>
      </c>
      <c r="E49" s="32">
        <f>-[2]Settlement!J73</f>
        <v>-4560.74746870319</v>
      </c>
      <c r="F49" s="32">
        <f t="shared" si="8"/>
        <v>1783.4848825223062</v>
      </c>
      <c r="G49" s="19"/>
    </row>
    <row r="50" spans="1:7" s="18" customFormat="1" ht="17.5" x14ac:dyDescent="0.45">
      <c r="A50" s="31" t="str">
        <f>'[2]Macro Input'!B75</f>
        <v>James ID</v>
      </c>
      <c r="B50" s="16">
        <f>'[2]Macro Input'!E75</f>
        <v>2420</v>
      </c>
      <c r="C50" s="33">
        <f t="shared" si="6"/>
        <v>3.24011530526E-3</v>
      </c>
      <c r="D50" s="32">
        <f t="shared" si="7"/>
        <v>60208.008980276602</v>
      </c>
      <c r="E50" s="32">
        <f>-[2]Settlement!J74</f>
        <v>-40505.385336625171</v>
      </c>
      <c r="F50" s="32">
        <f t="shared" si="8"/>
        <v>19702.62364365143</v>
      </c>
      <c r="G50" s="19"/>
    </row>
    <row r="51" spans="1:7" s="18" customFormat="1" ht="17.5" x14ac:dyDescent="0.45">
      <c r="A51" s="31" t="str">
        <f>'[2]Macro Input'!B76</f>
        <v>Laguna WD</v>
      </c>
      <c r="B51" s="16">
        <f>'[2]Macro Input'!E76</f>
        <v>0</v>
      </c>
      <c r="C51" s="33">
        <f t="shared" si="6"/>
        <v>0</v>
      </c>
      <c r="D51" s="32">
        <f t="shared" si="7"/>
        <v>0</v>
      </c>
      <c r="E51" s="32">
        <f>-[2]Settlement!J75</f>
        <v>-862.17081407080286</v>
      </c>
      <c r="F51" s="32">
        <f t="shared" si="8"/>
        <v>-862.17081407080286</v>
      </c>
      <c r="G51" s="19"/>
    </row>
    <row r="52" spans="1:7" s="18" customFormat="1" ht="17.5" x14ac:dyDescent="0.45">
      <c r="A52" s="31" t="str">
        <f>'[2]Macro Input'!B77</f>
        <v>Recl Dist #1606</v>
      </c>
      <c r="B52" s="16">
        <f>'[2]Macro Input'!E77</f>
        <v>0</v>
      </c>
      <c r="C52" s="33">
        <f t="shared" si="6"/>
        <v>0</v>
      </c>
      <c r="D52" s="32">
        <f t="shared" si="7"/>
        <v>0</v>
      </c>
      <c r="E52" s="32">
        <f>-[2]Settlement!J76</f>
        <v>-189.76880182093365</v>
      </c>
      <c r="F52" s="32">
        <f t="shared" si="8"/>
        <v>-189.76880182093365</v>
      </c>
      <c r="G52" s="19"/>
    </row>
    <row r="53" spans="1:7" s="18" customFormat="1" ht="17.5" x14ac:dyDescent="0.45">
      <c r="A53" s="31" t="str">
        <f>'[2]Macro Input'!B78</f>
        <v>Tranquillity ID</v>
      </c>
      <c r="B53" s="16">
        <f>'[2]Macro Input'!E78</f>
        <v>0</v>
      </c>
      <c r="C53" s="33">
        <f t="shared" si="6"/>
        <v>0</v>
      </c>
      <c r="D53" s="32">
        <f t="shared" si="7"/>
        <v>0</v>
      </c>
      <c r="E53" s="32">
        <f>-[2]Settlement!J77</f>
        <v>-14107.072208950636</v>
      </c>
      <c r="F53" s="32">
        <f t="shared" si="8"/>
        <v>-14107.072208950636</v>
      </c>
      <c r="G53" s="19"/>
    </row>
    <row r="54" spans="1:7" s="18" customFormat="1" ht="17.5" x14ac:dyDescent="0.45">
      <c r="A54" s="31" t="str">
        <f>'[2]Macro Input'!B79</f>
        <v>Tranquillity PUD</v>
      </c>
      <c r="B54" s="16">
        <f>'[2]Macro Input'!E79</f>
        <v>14</v>
      </c>
      <c r="C54" s="33">
        <f t="shared" si="6"/>
        <v>1.8744468707999999E-5</v>
      </c>
      <c r="D54" s="32">
        <f t="shared" si="7"/>
        <v>348.31079575151631</v>
      </c>
      <c r="E54" s="32">
        <f>-[2]Settlement!J78</f>
        <v>-64.018390975736622</v>
      </c>
      <c r="F54" s="32">
        <f t="shared" si="8"/>
        <v>284.29240477577969</v>
      </c>
      <c r="G54" s="19"/>
    </row>
    <row r="55" spans="1:7" s="18" customFormat="1" ht="17.5" x14ac:dyDescent="0.45">
      <c r="A55" s="31" t="str">
        <f>'[2]Macro Input'!B80</f>
        <v>Westlands WD - DMP</v>
      </c>
      <c r="B55" s="16">
        <f>'[2]Macro Input'!E80</f>
        <v>0</v>
      </c>
      <c r="C55" s="33">
        <f t="shared" si="6"/>
        <v>0</v>
      </c>
      <c r="D55" s="32">
        <f t="shared" si="7"/>
        <v>0</v>
      </c>
      <c r="E55" s="32">
        <f>-[2]Settlement!J79</f>
        <v>-13884.992457079601</v>
      </c>
      <c r="F55" s="32">
        <f t="shared" si="8"/>
        <v>-13884.992457079601</v>
      </c>
      <c r="G55" s="19"/>
    </row>
    <row r="56" spans="1:7" s="18" customFormat="1" ht="17.5" x14ac:dyDescent="0.45">
      <c r="A56" s="31" t="str">
        <f>'[2]Macro Input'!C81</f>
        <v>Total Delta-Mendota Pool</v>
      </c>
      <c r="B56" s="30">
        <f>SUM(B48:B55)</f>
        <v>2689</v>
      </c>
      <c r="C56" s="38">
        <f>SUM(C48:C55)</f>
        <v>3.6002768825800003E-3</v>
      </c>
      <c r="D56" s="37">
        <f>SUM(D48:D55)</f>
        <v>66900.552127253613</v>
      </c>
      <c r="E56" s="37">
        <f>SUM(E48:E55)</f>
        <v>-77877.374510739231</v>
      </c>
      <c r="F56" s="37">
        <f>SUM(F48:F55)</f>
        <v>-10976.822383485611</v>
      </c>
      <c r="G56" s="19"/>
    </row>
    <row r="57" spans="1:7" s="18" customFormat="1" ht="17.5" x14ac:dyDescent="0.45">
      <c r="A57" s="27" t="str">
        <f>'[2]Macro Input'!A84</f>
        <v>Friant D &amp; R - Class 2</v>
      </c>
      <c r="B57" s="36"/>
      <c r="C57" s="35"/>
      <c r="D57" s="35"/>
      <c r="E57" s="39"/>
      <c r="F57" s="32"/>
      <c r="G57" s="19"/>
    </row>
    <row r="58" spans="1:7" s="18" customFormat="1" ht="17.5" x14ac:dyDescent="0.45">
      <c r="A58" s="31" t="str">
        <f>'[2]Macro Input'!B85</f>
        <v>Gravelly Ford WD</v>
      </c>
      <c r="B58" s="16">
        <f>'[2]Macro Input'!E85</f>
        <v>0</v>
      </c>
      <c r="C58" s="33">
        <f>ROUND(B58/$B$252,15)</f>
        <v>0</v>
      </c>
      <c r="D58" s="32">
        <f>C58*D$6</f>
        <v>0</v>
      </c>
      <c r="E58" s="32">
        <f>-[2]Settlement!J84</f>
        <v>-9199.5159006649756</v>
      </c>
      <c r="F58" s="32">
        <f>D58+E58</f>
        <v>-9199.5159006649756</v>
      </c>
      <c r="G58" s="42"/>
    </row>
    <row r="59" spans="1:7" s="18" customFormat="1" ht="17.5" x14ac:dyDescent="0.45">
      <c r="A59" s="27" t="str">
        <f>'[2]Macro Input'!A88</f>
        <v>Friant-Kern Canal - Class 1</v>
      </c>
      <c r="B59" s="36"/>
      <c r="C59" s="35"/>
      <c r="D59" s="35"/>
      <c r="E59" s="39"/>
      <c r="F59" s="32"/>
      <c r="G59" s="19"/>
    </row>
    <row r="60" spans="1:7" s="18" customFormat="1" ht="17.5" x14ac:dyDescent="0.45">
      <c r="A60" s="31" t="str">
        <f>'[2]Macro Input'!B89</f>
        <v>Arvin-Edison WSD</v>
      </c>
      <c r="B60" s="16">
        <f>'[2]Macro Input'!E89</f>
        <v>6135</v>
      </c>
      <c r="C60" s="33">
        <f t="shared" ref="C60:C81" si="9">ROUND(B60/$B$252,15)</f>
        <v>8.2140939660220007E-3</v>
      </c>
      <c r="D60" s="32">
        <f t="shared" ref="D60:D81" si="10">C60*D$6</f>
        <v>152634.76656779146</v>
      </c>
      <c r="E60" s="32">
        <f>-[2]Settlement!J88</f>
        <v>-71046.991708019952</v>
      </c>
      <c r="F60" s="32">
        <f t="shared" ref="F60:F81" si="11">D60+E60</f>
        <v>81587.774859771511</v>
      </c>
      <c r="G60" s="19"/>
    </row>
    <row r="61" spans="1:7" s="18" customFormat="1" ht="17.5" x14ac:dyDescent="0.45">
      <c r="A61" s="31" t="str">
        <f>'[2]Macro Input'!B90</f>
        <v>Delano-Earlimart ID</v>
      </c>
      <c r="B61" s="16">
        <f>'[2]Macro Input'!E90</f>
        <v>28230</v>
      </c>
      <c r="C61" s="33">
        <f t="shared" si="9"/>
        <v>3.7796882259297997E-2</v>
      </c>
      <c r="D61" s="32">
        <f t="shared" si="10"/>
        <v>702343.8402948014</v>
      </c>
      <c r="E61" s="32">
        <f>-[2]Settlement!J89</f>
        <v>-180280.15862585456</v>
      </c>
      <c r="F61" s="32">
        <f t="shared" si="11"/>
        <v>522063.68166894687</v>
      </c>
      <c r="G61" s="19"/>
    </row>
    <row r="62" spans="1:7" s="18" customFormat="1" ht="17.5" x14ac:dyDescent="0.45">
      <c r="A62" s="31" t="str">
        <f>'[2]Macro Input'!B91</f>
        <v>Exeter ID</v>
      </c>
      <c r="B62" s="16">
        <f>'[2]Macro Input'!E91</f>
        <v>3833</v>
      </c>
      <c r="C62" s="33">
        <f t="shared" si="9"/>
        <v>5.1319677541580002E-3</v>
      </c>
      <c r="D62" s="32">
        <f t="shared" si="10"/>
        <v>95362.520008849053</v>
      </c>
      <c r="E62" s="32">
        <f>-[2]Settlement!J90</f>
        <v>-18500.728942241069</v>
      </c>
      <c r="F62" s="32">
        <f t="shared" si="11"/>
        <v>76861.791066607984</v>
      </c>
      <c r="G62" s="19"/>
    </row>
    <row r="63" spans="1:7" s="18" customFormat="1" ht="17.5" x14ac:dyDescent="0.45">
      <c r="A63" s="31" t="str">
        <f>'[2]Macro Input'!B92</f>
        <v>Garfield WD</v>
      </c>
      <c r="B63" s="16">
        <f>'[2]Macro Input'!E92</f>
        <v>187</v>
      </c>
      <c r="C63" s="33">
        <f t="shared" si="9"/>
        <v>2.5037254631599999E-4</v>
      </c>
      <c r="D63" s="32">
        <f t="shared" si="10"/>
        <v>4652.4370575752746</v>
      </c>
      <c r="E63" s="32">
        <f>-[2]Settlement!J91</f>
        <v>-5414.1848093858071</v>
      </c>
      <c r="F63" s="32">
        <f t="shared" si="11"/>
        <v>-761.74775181053246</v>
      </c>
      <c r="G63" s="19"/>
    </row>
    <row r="64" spans="1:7" s="18" customFormat="1" ht="17.5" x14ac:dyDescent="0.45">
      <c r="A64" s="31" t="str">
        <f>'[2]Macro Input'!B93</f>
        <v>Hills Valley ID</v>
      </c>
      <c r="B64" s="16">
        <f>'[2]Macro Input'!E93</f>
        <v>270</v>
      </c>
      <c r="C64" s="33">
        <f t="shared" si="9"/>
        <v>3.6150046794199999E-4</v>
      </c>
      <c r="D64" s="32">
        <f t="shared" si="10"/>
        <v>6717.4224895306925</v>
      </c>
      <c r="E64" s="32">
        <f>-[2]Settlement!J92</f>
        <v>-489.46911185836041</v>
      </c>
      <c r="F64" s="32">
        <f t="shared" si="11"/>
        <v>6227.953377672332</v>
      </c>
      <c r="G64" s="19"/>
    </row>
    <row r="65" spans="1:7" s="18" customFormat="1" ht="17.5" x14ac:dyDescent="0.45">
      <c r="A65" s="31" t="str">
        <f>'[2]Macro Input'!B94</f>
        <v>International WD</v>
      </c>
      <c r="B65" s="16">
        <f>'[2]Macro Input'!E94</f>
        <v>297</v>
      </c>
      <c r="C65" s="33">
        <f t="shared" si="9"/>
        <v>3.9765051473699997E-4</v>
      </c>
      <c r="D65" s="32">
        <f t="shared" si="10"/>
        <v>7389.1647384986272</v>
      </c>
      <c r="E65" s="32">
        <f>-[2]Settlement!J93</f>
        <v>-1935.2912790435232</v>
      </c>
      <c r="F65" s="32">
        <f t="shared" si="11"/>
        <v>5453.8734594551042</v>
      </c>
      <c r="G65" s="19"/>
    </row>
    <row r="66" spans="1:7" s="18" customFormat="1" ht="17.5" x14ac:dyDescent="0.45">
      <c r="A66" s="31" t="str">
        <f>'[2]Macro Input'!B95</f>
        <v>Ivanhoe ID</v>
      </c>
      <c r="B66" s="16">
        <f>'[2]Macro Input'!E95</f>
        <v>2800</v>
      </c>
      <c r="C66" s="33">
        <f t="shared" si="9"/>
        <v>3.7488937416240002E-3</v>
      </c>
      <c r="D66" s="32">
        <f t="shared" si="10"/>
        <v>69662.159150749227</v>
      </c>
      <c r="E66" s="32">
        <f>-[2]Settlement!J94</f>
        <v>-10913.194830883167</v>
      </c>
      <c r="F66" s="32">
        <f t="shared" si="11"/>
        <v>58748.964319866063</v>
      </c>
      <c r="G66" s="19"/>
    </row>
    <row r="67" spans="1:7" s="18" customFormat="1" ht="17.5" x14ac:dyDescent="0.45">
      <c r="A67" s="31" t="str">
        <f>'[2]Macro Input'!B96</f>
        <v>Kaweah Delta WCD</v>
      </c>
      <c r="B67" s="16">
        <f>'[2]Macro Input'!E96</f>
        <v>0</v>
      </c>
      <c r="C67" s="33">
        <f t="shared" si="9"/>
        <v>0</v>
      </c>
      <c r="D67" s="32">
        <f t="shared" si="10"/>
        <v>0</v>
      </c>
      <c r="E67" s="32">
        <f>-[2]Settlement!J95</f>
        <v>-691.88259043202493</v>
      </c>
      <c r="F67" s="32">
        <f t="shared" si="11"/>
        <v>-691.88259043202493</v>
      </c>
      <c r="G67" s="19"/>
    </row>
    <row r="68" spans="1:7" s="18" customFormat="1" ht="17.5" x14ac:dyDescent="0.45">
      <c r="A68" s="31" t="str">
        <f>'[2]Macro Input'!B97</f>
        <v>Lewis Creek WD</v>
      </c>
      <c r="B68" s="16">
        <f>'[2]Macro Input'!E97</f>
        <v>169</v>
      </c>
      <c r="C68" s="33">
        <f t="shared" si="9"/>
        <v>2.2627251511899999E-4</v>
      </c>
      <c r="D68" s="32">
        <f t="shared" si="10"/>
        <v>4204.6088915904575</v>
      </c>
      <c r="E68" s="32">
        <f>-[2]Settlement!J96</f>
        <v>-1767.7362553820485</v>
      </c>
      <c r="F68" s="32">
        <f t="shared" si="11"/>
        <v>2436.8726362084089</v>
      </c>
      <c r="G68" s="19"/>
    </row>
    <row r="69" spans="1:7" s="18" customFormat="1" ht="17.5" x14ac:dyDescent="0.45">
      <c r="A69" s="31" t="str">
        <f>'[2]Macro Input'!B98</f>
        <v>Lindmore ID</v>
      </c>
      <c r="B69" s="16">
        <f>'[2]Macro Input'!E98</f>
        <v>9103</v>
      </c>
      <c r="C69" s="33">
        <f t="shared" si="9"/>
        <v>1.2187921332143E-2</v>
      </c>
      <c r="D69" s="32">
        <f t="shared" si="10"/>
        <v>226476.65526757744</v>
      </c>
      <c r="E69" s="32">
        <f>-[2]Settlement!J97</f>
        <v>-54959.121310849572</v>
      </c>
      <c r="F69" s="32">
        <f t="shared" si="11"/>
        <v>171517.53395672789</v>
      </c>
      <c r="G69" s="19"/>
    </row>
    <row r="70" spans="1:7" s="18" customFormat="1" ht="17.5" x14ac:dyDescent="0.45">
      <c r="A70" s="31" t="str">
        <f>'[2]Macro Input'!B99</f>
        <v>Lindsay-Strathmore ID</v>
      </c>
      <c r="B70" s="16">
        <f>'[2]Macro Input'!E99</f>
        <v>10541</v>
      </c>
      <c r="C70" s="33">
        <f t="shared" si="9"/>
        <v>1.4113246046591E-2</v>
      </c>
      <c r="D70" s="32">
        <f t="shared" si="10"/>
        <v>262253.14985999191</v>
      </c>
      <c r="E70" s="32">
        <f>-[2]Settlement!J98</f>
        <v>-46093.821799765465</v>
      </c>
      <c r="F70" s="32">
        <f t="shared" si="11"/>
        <v>216159.32806022646</v>
      </c>
      <c r="G70" s="19"/>
    </row>
    <row r="71" spans="1:7" s="18" customFormat="1" ht="17.5" x14ac:dyDescent="0.45">
      <c r="A71" s="31" t="str">
        <f>'[2]Macro Input'!B100</f>
        <v>Lower Tule River ID - FKC</v>
      </c>
      <c r="B71" s="16">
        <f>'[2]Macro Input'!E100</f>
        <v>13875</v>
      </c>
      <c r="C71" s="33">
        <f t="shared" si="9"/>
        <v>1.8577107380367001E-2</v>
      </c>
      <c r="D71" s="32">
        <f t="shared" si="10"/>
        <v>345200.87793448044</v>
      </c>
      <c r="E71" s="32">
        <f>-[2]Settlement!J99</f>
        <v>-101027.2881698514</v>
      </c>
      <c r="F71" s="32">
        <f t="shared" si="11"/>
        <v>244173.58976462903</v>
      </c>
      <c r="G71" s="19"/>
    </row>
    <row r="72" spans="1:7" s="18" customFormat="1" ht="17.5" x14ac:dyDescent="0.45">
      <c r="A72" s="31" t="str">
        <f>'[2]Macro Input'!B101</f>
        <v>Orange Cove ID</v>
      </c>
      <c r="B72" s="16">
        <f>'[2]Macro Input'!E101</f>
        <v>9864</v>
      </c>
      <c r="C72" s="33">
        <f t="shared" si="9"/>
        <v>1.3206817095491E-2</v>
      </c>
      <c r="D72" s="32">
        <f t="shared" si="10"/>
        <v>245409.83495103923</v>
      </c>
      <c r="E72" s="32">
        <f>-[2]Settlement!J100</f>
        <v>-64816.798729615119</v>
      </c>
      <c r="F72" s="32">
        <f t="shared" si="11"/>
        <v>180593.03622142412</v>
      </c>
      <c r="G72" s="19"/>
    </row>
    <row r="73" spans="1:7" s="18" customFormat="1" ht="17.5" x14ac:dyDescent="0.45">
      <c r="A73" s="31" t="str">
        <f>'[2]Macro Input'!B102</f>
        <v>Porterville ID</v>
      </c>
      <c r="B73" s="16">
        <f>'[2]Macro Input'!E102</f>
        <v>2981</v>
      </c>
      <c r="C73" s="33">
        <f t="shared" si="9"/>
        <v>3.9912329442069999E-3</v>
      </c>
      <c r="D73" s="32">
        <f t="shared" si="10"/>
        <v>74165.320152983841</v>
      </c>
      <c r="E73" s="32">
        <f>-[2]Settlement!J101</f>
        <v>-26200.226490360063</v>
      </c>
      <c r="F73" s="32">
        <f t="shared" si="11"/>
        <v>47965.093662623782</v>
      </c>
      <c r="G73" s="19"/>
    </row>
    <row r="74" spans="1:7" s="18" customFormat="1" ht="17.5" x14ac:dyDescent="0.45">
      <c r="A74" s="31" t="str">
        <f>'[2]Macro Input'!B103</f>
        <v>Saucelito ID</v>
      </c>
      <c r="B74" s="16">
        <f>'[2]Macro Input'!E103</f>
        <v>886</v>
      </c>
      <c r="C74" s="33">
        <f t="shared" si="9"/>
        <v>1.1862570910989999E-3</v>
      </c>
      <c r="D74" s="32">
        <f t="shared" si="10"/>
        <v>22043.097502690318</v>
      </c>
      <c r="E74" s="32">
        <f>-[2]Settlement!J102</f>
        <v>-35809.823214264594</v>
      </c>
      <c r="F74" s="32">
        <f t="shared" si="11"/>
        <v>-13766.725711574276</v>
      </c>
      <c r="G74" s="19"/>
    </row>
    <row r="75" spans="1:7" s="18" customFormat="1" ht="17.5" x14ac:dyDescent="0.45">
      <c r="A75" s="31" t="str">
        <f>'[2]Macro Input'!B104</f>
        <v>Shafter-Wasco ID</v>
      </c>
      <c r="B75" s="16">
        <f>'[2]Macro Input'!E104</f>
        <v>16156</v>
      </c>
      <c r="C75" s="33">
        <f t="shared" si="9"/>
        <v>2.1631116889167998E-2</v>
      </c>
      <c r="D75" s="32">
        <f t="shared" si="10"/>
        <v>401950.65829977696</v>
      </c>
      <c r="E75" s="32">
        <f>-[2]Settlement!J103</f>
        <v>-81714.417165291728</v>
      </c>
      <c r="F75" s="32">
        <f t="shared" si="11"/>
        <v>320236.24113448523</v>
      </c>
      <c r="G75" s="19"/>
    </row>
    <row r="76" spans="1:7" s="18" customFormat="1" ht="17.5" x14ac:dyDescent="0.45">
      <c r="A76" s="31" t="str">
        <f>'[2]Macro Input'!B105</f>
        <v>So San Joaquin MUD</v>
      </c>
      <c r="B76" s="16">
        <f>'[2]Macro Input'!E105</f>
        <v>38185</v>
      </c>
      <c r="C76" s="33">
        <f t="shared" si="9"/>
        <v>5.1125538401391002E-2</v>
      </c>
      <c r="D76" s="32">
        <f t="shared" si="10"/>
        <v>950017.6954182256</v>
      </c>
      <c r="E76" s="32">
        <f>-[2]Settlement!J104</f>
        <v>-160854.74541384741</v>
      </c>
      <c r="F76" s="32">
        <f t="shared" si="11"/>
        <v>789162.95000437822</v>
      </c>
      <c r="G76" s="19"/>
    </row>
    <row r="77" spans="1:7" s="18" customFormat="1" ht="17.5" x14ac:dyDescent="0.45">
      <c r="A77" s="31" t="str">
        <f>'[2]Macro Input'!B106</f>
        <v>Stone Corral ID</v>
      </c>
      <c r="B77" s="16">
        <f>'[2]Macro Input'!E106</f>
        <v>1695</v>
      </c>
      <c r="C77" s="33">
        <f t="shared" si="9"/>
        <v>2.269419604304E-3</v>
      </c>
      <c r="D77" s="32">
        <f t="shared" si="10"/>
        <v>42170.485628747301</v>
      </c>
      <c r="E77" s="32">
        <f>-[2]Settlement!J105</f>
        <v>-16803.073218500012</v>
      </c>
      <c r="F77" s="32">
        <f t="shared" si="11"/>
        <v>25367.412410247289</v>
      </c>
      <c r="G77" s="19"/>
    </row>
    <row r="78" spans="1:7" s="18" customFormat="1" ht="17.5" x14ac:dyDescent="0.45">
      <c r="A78" s="31" t="str">
        <f>'[2]Macro Input'!B107</f>
        <v>Tea Pot Dome WD</v>
      </c>
      <c r="B78" s="16">
        <f>'[2]Macro Input'!E107</f>
        <v>3303</v>
      </c>
      <c r="C78" s="33">
        <f t="shared" si="9"/>
        <v>4.4223557244939997E-3</v>
      </c>
      <c r="D78" s="32">
        <f t="shared" si="10"/>
        <v>82176.468455324459</v>
      </c>
      <c r="E78" s="32">
        <f>-[2]Settlement!J106</f>
        <v>-11932.00768321911</v>
      </c>
      <c r="F78" s="32">
        <f t="shared" si="11"/>
        <v>70244.460772105347</v>
      </c>
      <c r="G78" s="19"/>
    </row>
    <row r="79" spans="1:7" s="18" customFormat="1" ht="17.5" x14ac:dyDescent="0.45">
      <c r="A79" s="31" t="str">
        <f>'[2]Macro Input'!B108</f>
        <v>Terra Bella ID</v>
      </c>
      <c r="B79" s="16">
        <f>'[2]Macro Input'!E108</f>
        <v>5642</v>
      </c>
      <c r="C79" s="33">
        <f t="shared" si="9"/>
        <v>7.5540208893710003E-3</v>
      </c>
      <c r="D79" s="32">
        <f t="shared" si="10"/>
        <v>140369.25068873444</v>
      </c>
      <c r="E79" s="32">
        <f>-[2]Settlement!J107</f>
        <v>-46712.413487731879</v>
      </c>
      <c r="F79" s="32">
        <f t="shared" si="11"/>
        <v>93656.837201002549</v>
      </c>
      <c r="G79" s="19"/>
    </row>
    <row r="80" spans="1:7" s="18" customFormat="1" ht="17.5" x14ac:dyDescent="0.45">
      <c r="A80" s="31" t="str">
        <f>'[2]Macro Input'!B109</f>
        <v>Tri-Valley ID</v>
      </c>
      <c r="B80" s="16">
        <f>'[2]Macro Input'!E109</f>
        <v>106</v>
      </c>
      <c r="C80" s="33">
        <f t="shared" si="9"/>
        <v>1.41922405933E-4</v>
      </c>
      <c r="D80" s="32">
        <f t="shared" si="10"/>
        <v>2637.2103107086341</v>
      </c>
      <c r="E80" s="32">
        <f>-[2]Settlement!J108</f>
        <v>-77.04026093127986</v>
      </c>
      <c r="F80" s="32">
        <f t="shared" si="11"/>
        <v>2560.1700497773541</v>
      </c>
      <c r="G80" s="19"/>
    </row>
    <row r="81" spans="1:7" s="18" customFormat="1" ht="17.5" x14ac:dyDescent="0.45">
      <c r="A81" s="31" t="str">
        <f>'[2]Macro Input'!B110</f>
        <v>Tulare ID</v>
      </c>
      <c r="B81" s="16">
        <f>'[2]Macro Input'!E110</f>
        <v>7809</v>
      </c>
      <c r="C81" s="33">
        <f t="shared" si="9"/>
        <v>1.0455396867264001E-2</v>
      </c>
      <c r="D81" s="32">
        <f t="shared" si="10"/>
        <v>194282.78600291148</v>
      </c>
      <c r="E81" s="32">
        <f>-[2]Settlement!J109</f>
        <v>-53480.883740111887</v>
      </c>
      <c r="F81" s="32">
        <f t="shared" si="11"/>
        <v>140801.90226279959</v>
      </c>
      <c r="G81" s="19"/>
    </row>
    <row r="82" spans="1:7" s="18" customFormat="1" ht="17.5" x14ac:dyDescent="0.45">
      <c r="A82" s="50" t="s">
        <v>20</v>
      </c>
      <c r="B82" s="30">
        <f>SUM(B60:B81)</f>
        <v>162067</v>
      </c>
      <c r="C82" s="38">
        <f>SUM(C60:C81)</f>
        <v>0.21698998643703898</v>
      </c>
      <c r="D82" s="37">
        <f>SUM(D60:D81)</f>
        <v>4032120.4096725793</v>
      </c>
      <c r="E82" s="37">
        <f>SUM(E60:E81)</f>
        <v>-991521.29883743997</v>
      </c>
      <c r="F82" s="37">
        <f>SUM(F60:F81)</f>
        <v>3040599.1108351378</v>
      </c>
      <c r="G82" s="42"/>
    </row>
    <row r="83" spans="1:7" s="18" customFormat="1" ht="17.5" x14ac:dyDescent="0.45">
      <c r="A83" s="27" t="str">
        <f>'[2]Macro Input'!A114</f>
        <v>Friant-Kern Canal - Class 2</v>
      </c>
      <c r="B83" s="36"/>
      <c r="C83" s="35"/>
      <c r="D83" s="35"/>
      <c r="E83" s="39"/>
      <c r="F83" s="32"/>
      <c r="G83" s="19"/>
    </row>
    <row r="84" spans="1:7" s="18" customFormat="1" ht="17.5" x14ac:dyDescent="0.45">
      <c r="A84" s="31" t="str">
        <f>'[2]Macro Input'!B115</f>
        <v>Arvin-Edison WSD</v>
      </c>
      <c r="B84" s="16">
        <f>'[2]Macro Input'!E115</f>
        <v>0</v>
      </c>
      <c r="C84" s="33">
        <f t="shared" ref="C84:C97" si="12">ROUND(B84/$B$252,15)</f>
        <v>0</v>
      </c>
      <c r="D84" s="32">
        <f t="shared" ref="D84:D97" si="13">C84*D$6</f>
        <v>0</v>
      </c>
      <c r="E84" s="32">
        <f>-[2]Settlement!J114</f>
        <v>-161613.37187727922</v>
      </c>
      <c r="F84" s="32">
        <f t="shared" ref="F84:F97" si="14">D84+E84</f>
        <v>-161613.37187727922</v>
      </c>
      <c r="G84" s="19"/>
    </row>
    <row r="85" spans="1:7" s="18" customFormat="1" ht="17.5" x14ac:dyDescent="0.45">
      <c r="A85" s="31" t="str">
        <f>'[2]Macro Input'!B116</f>
        <v>Delano-Earlimart ID</v>
      </c>
      <c r="B85" s="16">
        <f>'[2]Macro Input'!E116</f>
        <v>0</v>
      </c>
      <c r="C85" s="33">
        <f t="shared" si="12"/>
        <v>0</v>
      </c>
      <c r="D85" s="32">
        <f t="shared" si="13"/>
        <v>0</v>
      </c>
      <c r="E85" s="32">
        <f>-[2]Settlement!J115</f>
        <v>-49632.793502857152</v>
      </c>
      <c r="F85" s="32">
        <f t="shared" si="14"/>
        <v>-49632.793502857152</v>
      </c>
      <c r="G85" s="19"/>
    </row>
    <row r="86" spans="1:7" s="18" customFormat="1" ht="17.5" x14ac:dyDescent="0.45">
      <c r="A86" s="31" t="str">
        <f>'[2]Macro Input'!B117</f>
        <v>Exeter ID</v>
      </c>
      <c r="B86" s="16">
        <f>'[2]Macro Input'!E117</f>
        <v>0</v>
      </c>
      <c r="C86" s="33">
        <f t="shared" si="12"/>
        <v>0</v>
      </c>
      <c r="D86" s="32">
        <f t="shared" si="13"/>
        <v>0</v>
      </c>
      <c r="E86" s="32">
        <f>-[2]Settlement!J116</f>
        <v>-8974.5172537013932</v>
      </c>
      <c r="F86" s="32">
        <f t="shared" si="14"/>
        <v>-8974.5172537013932</v>
      </c>
      <c r="G86" s="19"/>
    </row>
    <row r="87" spans="1:7" s="18" customFormat="1" ht="17.5" x14ac:dyDescent="0.45">
      <c r="A87" s="31" t="str">
        <f>'[2]Macro Input'!B118</f>
        <v>Fresno ID</v>
      </c>
      <c r="B87" s="16">
        <f>'[2]Macro Input'!E118</f>
        <v>0</v>
      </c>
      <c r="C87" s="33">
        <f t="shared" si="12"/>
        <v>0</v>
      </c>
      <c r="D87" s="32">
        <f t="shared" si="13"/>
        <v>0</v>
      </c>
      <c r="E87" s="32">
        <f>-[2]Settlement!J117</f>
        <v>-27063.722558241479</v>
      </c>
      <c r="F87" s="32">
        <f t="shared" si="14"/>
        <v>-27063.722558241479</v>
      </c>
      <c r="G87" s="19"/>
    </row>
    <row r="88" spans="1:7" s="18" customFormat="1" ht="17.5" x14ac:dyDescent="0.45">
      <c r="A88" s="31" t="str">
        <f>'[2]Macro Input'!B119</f>
        <v>Ivanhoe ID</v>
      </c>
      <c r="B88" s="16">
        <f>'[2]Macro Input'!E119</f>
        <v>0</v>
      </c>
      <c r="C88" s="33">
        <f t="shared" si="12"/>
        <v>0</v>
      </c>
      <c r="D88" s="32">
        <f t="shared" si="13"/>
        <v>0</v>
      </c>
      <c r="E88" s="32">
        <f>-[2]Settlement!J118</f>
        <v>-374.40814336035402</v>
      </c>
      <c r="F88" s="32">
        <f t="shared" si="14"/>
        <v>-374.40814336035402</v>
      </c>
      <c r="G88" s="19"/>
    </row>
    <row r="89" spans="1:7" s="18" customFormat="1" ht="17.5" x14ac:dyDescent="0.45">
      <c r="A89" s="31" t="str">
        <f>'[2]Macro Input'!B120</f>
        <v>Kaweah Delta WCD</v>
      </c>
      <c r="B89" s="16">
        <f>'[2]Macro Input'!E120</f>
        <v>0</v>
      </c>
      <c r="C89" s="33">
        <f t="shared" si="12"/>
        <v>0</v>
      </c>
      <c r="D89" s="32">
        <f t="shared" si="13"/>
        <v>0</v>
      </c>
      <c r="E89" s="32">
        <f>-[2]Settlement!J119</f>
        <v>-2275.2642171965795</v>
      </c>
      <c r="F89" s="32">
        <f t="shared" si="14"/>
        <v>-2275.2642171965795</v>
      </c>
      <c r="G89" s="19"/>
    </row>
    <row r="90" spans="1:7" s="18" customFormat="1" ht="17.5" x14ac:dyDescent="0.45">
      <c r="A90" s="31" t="str">
        <f>'[2]Macro Input'!B121</f>
        <v>Kern-Tulare WD</v>
      </c>
      <c r="B90" s="16">
        <f>'[2]Macro Input'!E121</f>
        <v>0</v>
      </c>
      <c r="C90" s="33">
        <f t="shared" si="12"/>
        <v>0</v>
      </c>
      <c r="D90" s="32">
        <f t="shared" si="13"/>
        <v>0</v>
      </c>
      <c r="E90" s="32">
        <f>-[2]Settlement!J120</f>
        <v>-1547.8964508384645</v>
      </c>
      <c r="F90" s="32">
        <f t="shared" si="14"/>
        <v>-1547.8964508384645</v>
      </c>
      <c r="G90" s="19"/>
    </row>
    <row r="91" spans="1:7" s="18" customFormat="1" ht="17.5" x14ac:dyDescent="0.45">
      <c r="A91" s="31" t="str">
        <f>'[2]Macro Input'!B122</f>
        <v>Lindmore ID</v>
      </c>
      <c r="B91" s="16">
        <f>'[2]Macro Input'!E122</f>
        <v>0</v>
      </c>
      <c r="C91" s="33">
        <f t="shared" si="12"/>
        <v>0</v>
      </c>
      <c r="D91" s="32">
        <f t="shared" si="13"/>
        <v>0</v>
      </c>
      <c r="E91" s="32">
        <f>-[2]Settlement!J121</f>
        <v>-13683.078034128113</v>
      </c>
      <c r="F91" s="32">
        <f t="shared" si="14"/>
        <v>-13683.078034128113</v>
      </c>
      <c r="G91" s="19"/>
    </row>
    <row r="92" spans="1:7" s="18" customFormat="1" ht="17.5" x14ac:dyDescent="0.45">
      <c r="A92" s="31" t="str">
        <f>'[2]Macro Input'!B123</f>
        <v>Lower Tule River ID - FKC</v>
      </c>
      <c r="B92" s="16">
        <f>'[2]Macro Input'!E123</f>
        <v>0</v>
      </c>
      <c r="C92" s="33">
        <f t="shared" si="12"/>
        <v>0</v>
      </c>
      <c r="D92" s="32">
        <f t="shared" si="13"/>
        <v>0</v>
      </c>
      <c r="E92" s="32">
        <f>-[2]Settlement!J122</f>
        <v>-141427.08842455092</v>
      </c>
      <c r="F92" s="32">
        <f t="shared" si="14"/>
        <v>-141427.08842455092</v>
      </c>
      <c r="G92" s="19"/>
    </row>
    <row r="93" spans="1:7" s="18" customFormat="1" ht="17.5" x14ac:dyDescent="0.45">
      <c r="A93" s="31" t="str">
        <f>'[2]Macro Input'!B124</f>
        <v>Porterville ID</v>
      </c>
      <c r="B93" s="16">
        <f>'[2]Macro Input'!E124</f>
        <v>0</v>
      </c>
      <c r="C93" s="33">
        <f t="shared" si="12"/>
        <v>0</v>
      </c>
      <c r="D93" s="32">
        <f t="shared" si="13"/>
        <v>0</v>
      </c>
      <c r="E93" s="32">
        <f>-[2]Settlement!J123</f>
        <v>-19962.612990076363</v>
      </c>
      <c r="F93" s="32">
        <f t="shared" si="14"/>
        <v>-19962.612990076363</v>
      </c>
      <c r="G93" s="19"/>
    </row>
    <row r="94" spans="1:7" s="18" customFormat="1" ht="17.5" x14ac:dyDescent="0.45">
      <c r="A94" s="31" t="str">
        <f>'[2]Macro Input'!B125</f>
        <v>Saucelito ID</v>
      </c>
      <c r="B94" s="16">
        <f>'[2]Macro Input'!E125</f>
        <v>0</v>
      </c>
      <c r="C94" s="33">
        <f t="shared" si="12"/>
        <v>0</v>
      </c>
      <c r="D94" s="32">
        <f t="shared" si="13"/>
        <v>0</v>
      </c>
      <c r="E94" s="32">
        <f>-[2]Settlement!J124</f>
        <v>-18904.01806125477</v>
      </c>
      <c r="F94" s="32">
        <f t="shared" si="14"/>
        <v>-18904.01806125477</v>
      </c>
      <c r="G94" s="19"/>
    </row>
    <row r="95" spans="1:7" s="18" customFormat="1" ht="17.5" x14ac:dyDescent="0.45">
      <c r="A95" s="31" t="str">
        <f>'[2]Macro Input'!B126</f>
        <v>Shafter-Wasco ID</v>
      </c>
      <c r="B95" s="16">
        <f>'[2]Macro Input'!E126</f>
        <v>0</v>
      </c>
      <c r="C95" s="33">
        <f t="shared" si="12"/>
        <v>0</v>
      </c>
      <c r="D95" s="32">
        <f t="shared" si="13"/>
        <v>0</v>
      </c>
      <c r="E95" s="32">
        <f>-[2]Settlement!J125</f>
        <v>-26071.999109781715</v>
      </c>
      <c r="F95" s="32">
        <f t="shared" si="14"/>
        <v>-26071.999109781715</v>
      </c>
      <c r="G95" s="19"/>
    </row>
    <row r="96" spans="1:7" s="18" customFormat="1" ht="17.5" x14ac:dyDescent="0.45">
      <c r="A96" s="31" t="str">
        <f>'[2]Macro Input'!B127</f>
        <v>So San Joaquin MUD</v>
      </c>
      <c r="B96" s="16">
        <f>'[2]Macro Input'!E127</f>
        <v>3352</v>
      </c>
      <c r="C96" s="33">
        <f t="shared" si="12"/>
        <v>4.4879613649720001E-3</v>
      </c>
      <c r="D96" s="32">
        <f t="shared" si="13"/>
        <v>83395.556240454767</v>
      </c>
      <c r="E96" s="32">
        <f>-[2]Settlement!J126</f>
        <v>-30006.978470671478</v>
      </c>
      <c r="F96" s="32">
        <f t="shared" si="14"/>
        <v>53388.577769783289</v>
      </c>
      <c r="G96" s="19"/>
    </row>
    <row r="97" spans="1:7" s="18" customFormat="1" ht="17.5" x14ac:dyDescent="0.45">
      <c r="A97" s="31" t="str">
        <f>'[2]Macro Input'!B128</f>
        <v>Tulare ID</v>
      </c>
      <c r="B97" s="16">
        <f>'[2]Macro Input'!E128</f>
        <v>0</v>
      </c>
      <c r="C97" s="33">
        <f t="shared" si="12"/>
        <v>0</v>
      </c>
      <c r="D97" s="32">
        <f t="shared" si="13"/>
        <v>0</v>
      </c>
      <c r="E97" s="32">
        <f>-[2]Settlement!J127</f>
        <v>-71154.74129863242</v>
      </c>
      <c r="F97" s="32">
        <f t="shared" si="14"/>
        <v>-71154.74129863242</v>
      </c>
      <c r="G97" s="19"/>
    </row>
    <row r="98" spans="1:7" s="18" customFormat="1" ht="17.5" x14ac:dyDescent="0.45">
      <c r="A98" s="50" t="s">
        <v>19</v>
      </c>
      <c r="B98" s="48">
        <f>SUM(B84:B97)</f>
        <v>3352</v>
      </c>
      <c r="C98" s="47">
        <f>SUM(C84:C97)</f>
        <v>4.4879613649720001E-3</v>
      </c>
      <c r="D98" s="37">
        <f>SUM(D84:D97)</f>
        <v>83395.556240454767</v>
      </c>
      <c r="E98" s="37">
        <f>SUM(E84:E97)</f>
        <v>-572692.49039257038</v>
      </c>
      <c r="F98" s="37">
        <f>SUM(F84:F97)</f>
        <v>-489296.93415211566</v>
      </c>
      <c r="G98" s="19"/>
    </row>
    <row r="99" spans="1:7" s="18" customFormat="1" ht="17.5" x14ac:dyDescent="0.45">
      <c r="A99" s="27" t="str">
        <f>'[2]Macro Input'!A132</f>
        <v>Hidden Unit</v>
      </c>
      <c r="B99" s="36"/>
      <c r="C99" s="35"/>
      <c r="D99" s="35"/>
      <c r="E99" s="49"/>
      <c r="F99" s="32"/>
      <c r="G99" s="19"/>
    </row>
    <row r="100" spans="1:7" s="18" customFormat="1" ht="17.5" x14ac:dyDescent="0.45">
      <c r="A100" s="31" t="str">
        <f>'[2]Macro Input'!B133</f>
        <v>Madera ID - HU</v>
      </c>
      <c r="B100" s="16">
        <f>'[2]Macro Input'!E133</f>
        <v>24000</v>
      </c>
      <c r="C100" s="33">
        <f>ROUND(B100/$B$252,15)</f>
        <v>3.2133374928202001E-2</v>
      </c>
      <c r="D100" s="32">
        <f>C100*D$6</f>
        <v>597104.2212920672</v>
      </c>
      <c r="E100" s="32">
        <f>-[2]Settlement!J132</f>
        <v>-48744.967748022813</v>
      </c>
      <c r="F100" s="32">
        <f>D100+E100</f>
        <v>548359.25354404445</v>
      </c>
      <c r="G100" s="19"/>
    </row>
    <row r="101" spans="1:7" s="18" customFormat="1" ht="17.5" x14ac:dyDescent="0.45">
      <c r="A101" s="27" t="str">
        <f>'[2]Macro Input'!A136</f>
        <v>Madera Canal - Class 1</v>
      </c>
      <c r="B101" s="36"/>
      <c r="C101" s="35"/>
      <c r="D101" s="35"/>
      <c r="E101" s="39"/>
      <c r="F101" s="41"/>
      <c r="G101" s="19"/>
    </row>
    <row r="102" spans="1:7" s="18" customFormat="1" ht="17.5" x14ac:dyDescent="0.45">
      <c r="A102" s="31" t="str">
        <f>'[2]Macro Input'!B137</f>
        <v>Chowchilla WD - MC</v>
      </c>
      <c r="B102" s="16">
        <f>'[2]Macro Input'!E137</f>
        <v>10398</v>
      </c>
      <c r="C102" s="33">
        <f>ROUND(B102/$B$252,15)</f>
        <v>1.3921784687644E-2</v>
      </c>
      <c r="D102" s="32">
        <f>C102*D$6</f>
        <v>258695.40387479711</v>
      </c>
      <c r="E102" s="32">
        <f>-[2]Settlement!J136</f>
        <v>-91720.806079841306</v>
      </c>
      <c r="F102" s="32">
        <f>D102+E102</f>
        <v>166974.5977949558</v>
      </c>
      <c r="G102" s="19"/>
    </row>
    <row r="103" spans="1:7" s="18" customFormat="1" ht="17.5" x14ac:dyDescent="0.45">
      <c r="A103" s="31" t="str">
        <f>'[2]Macro Input'!B138</f>
        <v>Madera ID - MC</v>
      </c>
      <c r="B103" s="16">
        <f>'[2]Macro Input'!E138</f>
        <v>21876</v>
      </c>
      <c r="C103" s="33">
        <f>ROUND(B103/$B$252,15)</f>
        <v>2.9289571247056001E-2</v>
      </c>
      <c r="D103" s="32">
        <f>C103*D$6</f>
        <v>544260.497707717</v>
      </c>
      <c r="E103" s="32">
        <f>-[2]Settlement!J137</f>
        <v>-138845.28799588754</v>
      </c>
      <c r="F103" s="32">
        <f>D103+E103</f>
        <v>405415.20971182943</v>
      </c>
      <c r="G103" s="19"/>
    </row>
    <row r="104" spans="1:7" s="18" customFormat="1" ht="17.5" x14ac:dyDescent="0.45">
      <c r="A104" s="31" t="str">
        <f>'[2]Macro Input'!C139</f>
        <v>Total Madera Canal - Class 1</v>
      </c>
      <c r="B104" s="30">
        <f>SUM(B102:B103)</f>
        <v>32274</v>
      </c>
      <c r="C104" s="38">
        <f>SUM(C102:C103)</f>
        <v>4.3211355934700005E-2</v>
      </c>
      <c r="D104" s="37">
        <f>SUM(D102:D103)</f>
        <v>802955.90158251417</v>
      </c>
      <c r="E104" s="37">
        <f>SUM(E102:E103)</f>
        <v>-230566.09407572885</v>
      </c>
      <c r="F104" s="37">
        <f>SUM(F102:F103)</f>
        <v>572389.80750678526</v>
      </c>
      <c r="G104" s="19"/>
    </row>
    <row r="105" spans="1:7" s="18" customFormat="1" ht="17.5" x14ac:dyDescent="0.45">
      <c r="A105" s="27" t="str">
        <f>'[2]Macro Input'!A142</f>
        <v>Madera Canal - Class 2</v>
      </c>
      <c r="B105" s="36"/>
      <c r="C105" s="35"/>
      <c r="D105" s="35"/>
      <c r="E105" s="39"/>
      <c r="F105" s="32"/>
      <c r="G105" s="19"/>
    </row>
    <row r="106" spans="1:7" s="18" customFormat="1" ht="17.5" x14ac:dyDescent="0.45">
      <c r="A106" s="31" t="str">
        <f>'[2]Macro Input'!B143</f>
        <v>Chowchilla WD - MC</v>
      </c>
      <c r="B106" s="16">
        <f>'[2]Macro Input'!E143</f>
        <v>0</v>
      </c>
      <c r="C106" s="33">
        <f>ROUND(B106/$B$252,15)</f>
        <v>0</v>
      </c>
      <c r="D106" s="32">
        <f>C106*D$6</f>
        <v>0</v>
      </c>
      <c r="E106" s="32">
        <f>-[2]Settlement!J142</f>
        <v>-77835.169492830697</v>
      </c>
      <c r="F106" s="32">
        <f>D106+E106</f>
        <v>-77835.169492830697</v>
      </c>
      <c r="G106" s="19"/>
    </row>
    <row r="107" spans="1:7" s="18" customFormat="1" ht="17.5" x14ac:dyDescent="0.45">
      <c r="A107" s="31" t="str">
        <f>'[2]Macro Input'!B144</f>
        <v>Madera ID - MC</v>
      </c>
      <c r="B107" s="16">
        <f>'[2]Macro Input'!E144</f>
        <v>0</v>
      </c>
      <c r="C107" s="33">
        <f>ROUND(B107/$B$252,15)</f>
        <v>0</v>
      </c>
      <c r="D107" s="32">
        <f>C107*D$6</f>
        <v>0</v>
      </c>
      <c r="E107" s="32">
        <f>-[2]Settlement!J143</f>
        <v>-81113.94171867799</v>
      </c>
      <c r="F107" s="32">
        <f>D107+E107</f>
        <v>-81113.94171867799</v>
      </c>
      <c r="G107" s="19"/>
    </row>
    <row r="108" spans="1:7" s="18" customFormat="1" ht="17.5" x14ac:dyDescent="0.45">
      <c r="A108" s="31" t="str">
        <f>'[2]Macro Input'!C145</f>
        <v>Total Madera Canal - Class 2</v>
      </c>
      <c r="B108" s="48">
        <f>SUM(B106:B107)</f>
        <v>0</v>
      </c>
      <c r="C108" s="47">
        <f>SUM(C106:C107)</f>
        <v>0</v>
      </c>
      <c r="D108" s="37">
        <f>SUM(D106:D107)</f>
        <v>0</v>
      </c>
      <c r="E108" s="37">
        <f>SUM(E106:E107)</f>
        <v>-158949.11121150869</v>
      </c>
      <c r="F108" s="37">
        <f>SUM(F106:F107)</f>
        <v>-158949.11121150869</v>
      </c>
      <c r="G108" s="19"/>
    </row>
    <row r="109" spans="1:7" s="18" customFormat="1" ht="17.5" x14ac:dyDescent="0.45">
      <c r="A109" s="27" t="str">
        <f>'[2]Macro Input'!A148</f>
        <v>New Melones D &amp; R</v>
      </c>
      <c r="B109" s="36"/>
      <c r="C109" s="35"/>
      <c r="D109" s="35"/>
      <c r="E109" s="39"/>
      <c r="F109" s="32"/>
      <c r="G109" s="19"/>
    </row>
    <row r="110" spans="1:7" s="18" customFormat="1" ht="17.5" x14ac:dyDescent="0.45">
      <c r="A110" s="31" t="str">
        <f>'[2]Macro Input'!B149</f>
        <v>Central San Joaquin WCD</v>
      </c>
      <c r="B110" s="16">
        <f>'[2]Macro Input'!E149</f>
        <v>31147</v>
      </c>
      <c r="C110" s="33">
        <f>ROUND(B110/$B$252,15)</f>
        <v>4.1702426203695998E-2</v>
      </c>
      <c r="D110" s="32">
        <f>C110*D$6</f>
        <v>774916.88252433122</v>
      </c>
      <c r="E110" s="32">
        <f>-[2]Settlement!J148</f>
        <v>-31307.662554416627</v>
      </c>
      <c r="F110" s="32">
        <f>D110+E110</f>
        <v>743609.21996991464</v>
      </c>
      <c r="G110" s="19"/>
    </row>
    <row r="111" spans="1:7" s="18" customFormat="1" ht="17.5" x14ac:dyDescent="0.45">
      <c r="A111" s="31" t="str">
        <f>'[2]Macro Input'!B150</f>
        <v>Stockton-East  WD</v>
      </c>
      <c r="B111" s="16">
        <f>'[2]Macro Input'!E150</f>
        <v>14762</v>
      </c>
      <c r="C111" s="33">
        <f>ROUND(B111/$B$252,15)</f>
        <v>1.9764703362088E-2</v>
      </c>
      <c r="D111" s="32">
        <f>C111*D$6</f>
        <v>367268.85477972444</v>
      </c>
      <c r="E111" s="32">
        <f>-[2]Settlement!J149</f>
        <v>-6597.4979163308171</v>
      </c>
      <c r="F111" s="32">
        <f>D111+E111</f>
        <v>360671.35686339362</v>
      </c>
      <c r="G111" s="19"/>
    </row>
    <row r="112" spans="1:7" s="18" customFormat="1" ht="17.5" x14ac:dyDescent="0.45">
      <c r="A112" s="31" t="str">
        <f>'[2]Macro Input'!C151</f>
        <v xml:space="preserve">   Total New Melones D &amp; R</v>
      </c>
      <c r="B112" s="30">
        <f>SUM(B110:B111)</f>
        <v>45909</v>
      </c>
      <c r="C112" s="38">
        <f>SUM(C110:C111)</f>
        <v>6.1467129565783998E-2</v>
      </c>
      <c r="D112" s="37">
        <f>SUM(D110:D111)</f>
        <v>1142185.7373040556</v>
      </c>
      <c r="E112" s="37">
        <f>SUM(E110:E111)</f>
        <v>-37905.160470747447</v>
      </c>
      <c r="F112" s="37">
        <f>SUM(F110:F111)</f>
        <v>1104280.5768333082</v>
      </c>
      <c r="G112" s="19"/>
    </row>
    <row r="113" spans="1:7" s="18" customFormat="1" ht="17.5" x14ac:dyDescent="0.45">
      <c r="A113" s="27" t="str">
        <f>'[2]Macro Input'!A154</f>
        <v>Sacramento River - Shasta</v>
      </c>
      <c r="B113" s="36"/>
      <c r="C113" s="35"/>
      <c r="D113" s="35"/>
      <c r="E113" s="39"/>
      <c r="F113" s="32"/>
      <c r="G113" s="19"/>
    </row>
    <row r="114" spans="1:7" s="18" customFormat="1" ht="17.5" x14ac:dyDescent="0.45">
      <c r="A114" s="31" t="str">
        <f>'[2]Macro Input'!B155</f>
        <v>Anderson-Cottonwood ID</v>
      </c>
      <c r="B114" s="16">
        <f>'[2]Macro Input'!E155</f>
        <v>2503</v>
      </c>
      <c r="C114" s="33">
        <f t="shared" ref="C114:C119" si="15">ROUND(B114/$B$252,15)</f>
        <v>3.3512432268869999E-3</v>
      </c>
      <c r="D114" s="32">
        <f t="shared" ref="D114:D119" si="16">C114*D$6</f>
        <v>62272.994412250599</v>
      </c>
      <c r="E114" s="32">
        <f>-[2]Settlement!J154</f>
        <v>-12086.314753122257</v>
      </c>
      <c r="F114" s="32">
        <f t="shared" ref="F114:F119" si="17">D114+E114</f>
        <v>50186.679659128342</v>
      </c>
      <c r="G114" s="19"/>
    </row>
    <row r="115" spans="1:7" s="18" customFormat="1" ht="17.5" x14ac:dyDescent="0.45">
      <c r="A115" s="31" t="str">
        <f>'[2]Macro Input'!B156</f>
        <v>Daniell, H &amp; B</v>
      </c>
      <c r="B115" s="16">
        <f>'[2]Macro Input'!E156</f>
        <v>0</v>
      </c>
      <c r="C115" s="33">
        <f t="shared" si="15"/>
        <v>0</v>
      </c>
      <c r="D115" s="32">
        <f t="shared" si="16"/>
        <v>0</v>
      </c>
      <c r="E115" s="32">
        <f>-[2]Settlement!J155</f>
        <v>-5.0776008070857097</v>
      </c>
      <c r="F115" s="32">
        <f t="shared" si="17"/>
        <v>-5.0776008070857097</v>
      </c>
      <c r="G115" s="19"/>
    </row>
    <row r="116" spans="1:7" s="18" customFormat="1" ht="17.5" x14ac:dyDescent="0.45">
      <c r="A116" s="31" t="str">
        <f>'[2]Macro Input'!B157</f>
        <v>Driscoll Strawberry</v>
      </c>
      <c r="B116" s="16">
        <f>'[2]Macro Input'!E157</f>
        <v>0</v>
      </c>
      <c r="C116" s="33">
        <f t="shared" si="15"/>
        <v>0</v>
      </c>
      <c r="D116" s="32">
        <f t="shared" si="16"/>
        <v>0</v>
      </c>
      <c r="E116" s="32">
        <f>-[2]Settlement!J156</f>
        <v>-247.54319454704253</v>
      </c>
      <c r="F116" s="32">
        <f t="shared" si="17"/>
        <v>-247.54319454704253</v>
      </c>
      <c r="G116" s="19"/>
    </row>
    <row r="117" spans="1:7" s="18" customFormat="1" ht="17.5" x14ac:dyDescent="0.45">
      <c r="A117" s="31" t="str">
        <f>'[2]Macro Input'!B158</f>
        <v>Gjermann, H</v>
      </c>
      <c r="B117" s="16">
        <f>'[2]Macro Input'!E158</f>
        <v>4</v>
      </c>
      <c r="C117" s="33">
        <f t="shared" si="15"/>
        <v>5.3555624880000003E-6</v>
      </c>
      <c r="D117" s="32">
        <f t="shared" si="16"/>
        <v>99.517370214718952</v>
      </c>
      <c r="E117" s="32">
        <f>-[2]Settlement!J157</f>
        <v>-7.2827303004486517</v>
      </c>
      <c r="F117" s="32">
        <f t="shared" si="17"/>
        <v>92.234639914270304</v>
      </c>
      <c r="G117" s="19"/>
    </row>
    <row r="118" spans="1:7" s="18" customFormat="1" ht="17.5" x14ac:dyDescent="0.45">
      <c r="A118" s="31" t="str">
        <f>'[2]Macro Input'!B159</f>
        <v>Leviathan Inc</v>
      </c>
      <c r="B118" s="16">
        <f>'[2]Macro Input'!E159</f>
        <v>259</v>
      </c>
      <c r="C118" s="33">
        <f t="shared" si="15"/>
        <v>3.4677267109999997E-4</v>
      </c>
      <c r="D118" s="32">
        <f t="shared" si="16"/>
        <v>6443.7497214402147</v>
      </c>
      <c r="E118" s="32">
        <f>-[2]Settlement!J158</f>
        <v>-524.37979352170612</v>
      </c>
      <c r="F118" s="32">
        <f t="shared" si="17"/>
        <v>5919.3699279185084</v>
      </c>
      <c r="G118" s="19"/>
    </row>
    <row r="119" spans="1:7" s="18" customFormat="1" ht="17.5" x14ac:dyDescent="0.45">
      <c r="A119" s="31" t="str">
        <f>'[2]Macro Input'!B160</f>
        <v>Redding Rancheria</v>
      </c>
      <c r="B119" s="16">
        <f>'[2]Macro Input'!E160</f>
        <v>0</v>
      </c>
      <c r="C119" s="33">
        <f t="shared" si="15"/>
        <v>0</v>
      </c>
      <c r="D119" s="32">
        <f t="shared" si="16"/>
        <v>0</v>
      </c>
      <c r="E119" s="32">
        <f>-[2]Settlement!J159</f>
        <v>-46.110418300689197</v>
      </c>
      <c r="F119" s="32">
        <f t="shared" si="17"/>
        <v>-46.110418300689197</v>
      </c>
      <c r="G119" s="19"/>
    </row>
    <row r="120" spans="1:7" s="18" customFormat="1" ht="17.5" x14ac:dyDescent="0.45">
      <c r="A120" s="31" t="str">
        <f>'[2]Macro Input'!C161</f>
        <v xml:space="preserve">Total Sacramento River - Shasta </v>
      </c>
      <c r="B120" s="30">
        <f>SUM(B114:B119)</f>
        <v>2766</v>
      </c>
      <c r="C120" s="38">
        <f>SUM(C114:C119)</f>
        <v>3.7033714604749997E-3</v>
      </c>
      <c r="D120" s="37">
        <f>SUM(D114:D119)</f>
        <v>68816.261503905538</v>
      </c>
      <c r="E120" s="37">
        <f>SUM(E114:E119)</f>
        <v>-12916.708490599231</v>
      </c>
      <c r="F120" s="37">
        <f>SUM(F114:F119)</f>
        <v>55899.553013306308</v>
      </c>
      <c r="G120" s="19"/>
    </row>
    <row r="121" spans="1:7" s="18" customFormat="1" ht="17.5" x14ac:dyDescent="0.45">
      <c r="A121" s="27" t="str">
        <f>'[2]Macro Input'!A164</f>
        <v>Sacramento River - Willows</v>
      </c>
      <c r="B121" s="36"/>
      <c r="C121" s="35"/>
      <c r="D121" s="35"/>
      <c r="E121" s="39"/>
      <c r="F121" s="32"/>
      <c r="G121" s="19"/>
    </row>
    <row r="122" spans="1:7" s="18" customFormat="1" ht="17.5" x14ac:dyDescent="0.45">
      <c r="A122" s="31" t="str">
        <f>'[2]Macro Input'!B165</f>
        <v>Anderson, A/et al</v>
      </c>
      <c r="B122" s="16">
        <f>'[2]Macro Input'!E165</f>
        <v>0</v>
      </c>
      <c r="C122" s="33">
        <f t="shared" ref="C122:C153" si="18">ROUND(B122/$B$252,15)</f>
        <v>0</v>
      </c>
      <c r="D122" s="32">
        <f t="shared" ref="D122:D153" si="19">C122*D$6</f>
        <v>0</v>
      </c>
      <c r="E122" s="32">
        <f>-[2]Settlement!J164</f>
        <v>-11.565323895453508</v>
      </c>
      <c r="F122" s="32">
        <f t="shared" ref="F122:F153" si="20">D122+E122</f>
        <v>-11.565323895453508</v>
      </c>
      <c r="G122" s="19"/>
    </row>
    <row r="123" spans="1:7" s="18" customFormat="1" ht="17.5" x14ac:dyDescent="0.45">
      <c r="A123" s="31" t="str">
        <f>'[2]Macro Input'!B166</f>
        <v>Anderson, R &amp; J</v>
      </c>
      <c r="B123" s="16">
        <f>'[2]Macro Input'!E166</f>
        <v>0</v>
      </c>
      <c r="C123" s="33">
        <f t="shared" si="18"/>
        <v>0</v>
      </c>
      <c r="D123" s="32">
        <f t="shared" si="19"/>
        <v>0</v>
      </c>
      <c r="E123" s="32">
        <f>-[2]Settlement!J165</f>
        <v>-157.10967342975835</v>
      </c>
      <c r="F123" s="32">
        <f t="shared" si="20"/>
        <v>-157.10967342975835</v>
      </c>
      <c r="G123" s="19"/>
    </row>
    <row r="124" spans="1:7" s="18" customFormat="1" ht="17.5" x14ac:dyDescent="0.45">
      <c r="A124" s="31" t="str">
        <f>'[2]Macro Input'!B167</f>
        <v>Andreotti, A/et al</v>
      </c>
      <c r="B124" s="16">
        <f>'[2]Macro Input'!E167</f>
        <v>1555</v>
      </c>
      <c r="C124" s="33">
        <f t="shared" si="18"/>
        <v>2.0819749172230001E-3</v>
      </c>
      <c r="D124" s="32">
        <f t="shared" si="19"/>
        <v>38687.377671213559</v>
      </c>
      <c r="E124" s="32">
        <f>-[2]Settlement!J166</f>
        <v>-2593.9460497939804</v>
      </c>
      <c r="F124" s="32">
        <f t="shared" si="20"/>
        <v>36093.431621419579</v>
      </c>
      <c r="G124" s="19"/>
    </row>
    <row r="125" spans="1:7" s="18" customFormat="1" ht="17.5" x14ac:dyDescent="0.45">
      <c r="A125" s="31" t="str">
        <f>'[2]Macro Input'!B168</f>
        <v>B &amp; D Family Partnership</v>
      </c>
      <c r="B125" s="16">
        <f>'[2]Macro Input'!E168</f>
        <v>18</v>
      </c>
      <c r="C125" s="33">
        <f t="shared" si="18"/>
        <v>2.4100031196E-5</v>
      </c>
      <c r="D125" s="32">
        <f t="shared" si="19"/>
        <v>447.82816596623525</v>
      </c>
      <c r="E125" s="32">
        <f>-[2]Settlement!J167</f>
        <v>-38.067498622265454</v>
      </c>
      <c r="F125" s="32">
        <f t="shared" si="20"/>
        <v>409.76066734396977</v>
      </c>
      <c r="G125" s="19"/>
    </row>
    <row r="126" spans="1:7" s="18" customFormat="1" ht="17.5" x14ac:dyDescent="0.45">
      <c r="A126" s="31" t="str">
        <f>'[2]Macro Input'!B169</f>
        <v>Baber, J/et al</v>
      </c>
      <c r="B126" s="16">
        <f>'[2]Macro Input'!E169</f>
        <v>1973</v>
      </c>
      <c r="C126" s="33">
        <f t="shared" si="18"/>
        <v>2.6416311972229998E-3</v>
      </c>
      <c r="D126" s="32">
        <f t="shared" si="19"/>
        <v>49086.942858726012</v>
      </c>
      <c r="E126" s="32">
        <f>-[2]Settlement!J168</f>
        <v>-4744.3709228044636</v>
      </c>
      <c r="F126" s="32">
        <f t="shared" si="20"/>
        <v>44342.571935921551</v>
      </c>
      <c r="G126" s="19"/>
    </row>
    <row r="127" spans="1:7" s="18" customFormat="1" ht="17.5" x14ac:dyDescent="0.45">
      <c r="A127" s="31" t="str">
        <f>'[2]Macro Input'!B170</f>
        <v>Butler, Diane</v>
      </c>
      <c r="B127" s="16">
        <f>'[2]Macro Input'!E170</f>
        <v>197</v>
      </c>
      <c r="C127" s="33">
        <f t="shared" si="18"/>
        <v>2.6376145253599999E-4</v>
      </c>
      <c r="D127" s="32">
        <f t="shared" si="19"/>
        <v>4901.2304831120719</v>
      </c>
      <c r="E127" s="32">
        <f>-[2]Settlement!J169</f>
        <v>-457.19414023681844</v>
      </c>
      <c r="F127" s="32">
        <f t="shared" si="20"/>
        <v>4444.0363428752535</v>
      </c>
      <c r="G127" s="19"/>
    </row>
    <row r="128" spans="1:7" s="18" customFormat="1" ht="17.5" x14ac:dyDescent="0.45">
      <c r="A128" s="31" t="str">
        <f>'[2]Macro Input'!B171</f>
        <v>Butte Creek Farms Inc</v>
      </c>
      <c r="B128" s="16">
        <f>'[2]Macro Input'!E171</f>
        <v>314</v>
      </c>
      <c r="C128" s="33">
        <f t="shared" si="18"/>
        <v>4.20411655311E-4</v>
      </c>
      <c r="D128" s="32">
        <f t="shared" si="19"/>
        <v>7812.1135619111828</v>
      </c>
      <c r="E128" s="32">
        <f>-[2]Settlement!J170</f>
        <v>-594.96134622637283</v>
      </c>
      <c r="F128" s="32">
        <f t="shared" si="20"/>
        <v>7217.1522156848096</v>
      </c>
      <c r="G128" s="19"/>
    </row>
    <row r="129" spans="1:7" s="18" customFormat="1" ht="17.5" x14ac:dyDescent="0.45">
      <c r="A129" s="31" t="str">
        <f>'[2]Macro Input'!B172</f>
        <v>Byrd, A &amp; Osborne, J.</v>
      </c>
      <c r="B129" s="16">
        <f>'[2]Macro Input'!E172</f>
        <v>263</v>
      </c>
      <c r="C129" s="33">
        <f t="shared" si="18"/>
        <v>3.5212823358800002E-4</v>
      </c>
      <c r="D129" s="32">
        <f t="shared" si="19"/>
        <v>6543.267091654935</v>
      </c>
      <c r="E129" s="32">
        <f>-[2]Settlement!J171</f>
        <v>-337.68076407442805</v>
      </c>
      <c r="F129" s="32">
        <f t="shared" si="20"/>
        <v>6205.5863275805068</v>
      </c>
      <c r="G129" s="19"/>
    </row>
    <row r="130" spans="1:7" s="18" customFormat="1" ht="17.5" x14ac:dyDescent="0.45">
      <c r="A130" s="31" t="str">
        <f>'[2]Macro Input'!B173</f>
        <v>Cachil Dehe Band of Wintun</v>
      </c>
      <c r="B130" s="16">
        <f>'[2]Macro Input'!E173</f>
        <v>0</v>
      </c>
      <c r="C130" s="33">
        <f t="shared" si="18"/>
        <v>0</v>
      </c>
      <c r="D130" s="32">
        <f t="shared" si="19"/>
        <v>0</v>
      </c>
      <c r="E130" s="32">
        <f>-[2]Settlement!J172</f>
        <v>-183.82655813355555</v>
      </c>
      <c r="F130" s="32">
        <f t="shared" si="20"/>
        <v>-183.82655813355555</v>
      </c>
      <c r="G130" s="19"/>
    </row>
    <row r="131" spans="1:7" s="18" customFormat="1" ht="17.5" x14ac:dyDescent="0.45">
      <c r="A131" s="31" t="str">
        <f>'[2]Macro Input'!B174</f>
        <v>Canal Farms</v>
      </c>
      <c r="B131" s="16">
        <f>'[2]Macro Input'!E174</f>
        <v>225</v>
      </c>
      <c r="C131" s="33">
        <f t="shared" si="18"/>
        <v>3.0125038995199998E-4</v>
      </c>
      <c r="D131" s="32">
        <f t="shared" si="19"/>
        <v>5597.8520746151044</v>
      </c>
      <c r="E131" s="32">
        <f>-[2]Settlement!J173</f>
        <v>-496.20636275781925</v>
      </c>
      <c r="F131" s="32">
        <f t="shared" si="20"/>
        <v>5101.6457118572853</v>
      </c>
      <c r="G131" s="19"/>
    </row>
    <row r="132" spans="1:7" s="18" customFormat="1" ht="17.5" x14ac:dyDescent="0.45">
      <c r="A132" s="31" t="str">
        <f>'[2]Macro Input'!B175</f>
        <v>Carter MWC</v>
      </c>
      <c r="B132" s="16">
        <f>'[2]Macro Input'!E175</f>
        <v>200</v>
      </c>
      <c r="C132" s="33">
        <f t="shared" si="18"/>
        <v>2.6777812440200002E-4</v>
      </c>
      <c r="D132" s="32">
        <f t="shared" si="19"/>
        <v>4975.8685107731117</v>
      </c>
      <c r="E132" s="32">
        <f>-[2]Settlement!J174</f>
        <v>-1136.732647883892</v>
      </c>
      <c r="F132" s="32">
        <f t="shared" si="20"/>
        <v>3839.1358628892194</v>
      </c>
      <c r="G132" s="19"/>
    </row>
    <row r="133" spans="1:7" s="18" customFormat="1" ht="17.5" x14ac:dyDescent="0.45">
      <c r="A133" s="31" t="str">
        <f>'[2]Macro Input'!B176</f>
        <v>Charter, Mary (Formerly Beckley, Steven)</v>
      </c>
      <c r="B133" s="16">
        <f>'[2]Macro Input'!E176</f>
        <v>101</v>
      </c>
      <c r="C133" s="33">
        <f t="shared" si="18"/>
        <v>1.35227952823E-4</v>
      </c>
      <c r="D133" s="32">
        <f t="shared" si="19"/>
        <v>2512.8135979402355</v>
      </c>
      <c r="E133" s="32">
        <f>-[2]Settlement!J175</f>
        <v>-194.19066675236135</v>
      </c>
      <c r="F133" s="32">
        <f t="shared" si="20"/>
        <v>2318.6229311878742</v>
      </c>
      <c r="G133" s="19"/>
    </row>
    <row r="134" spans="1:7" s="18" customFormat="1" ht="17.5" x14ac:dyDescent="0.45">
      <c r="A134" s="31" t="str">
        <f>'[2]Macro Input'!B177</f>
        <v>Churkin, M Jr &amp; C</v>
      </c>
      <c r="B134" s="16">
        <f>'[2]Macro Input'!E177</f>
        <v>42</v>
      </c>
      <c r="C134" s="33">
        <f t="shared" si="18"/>
        <v>5.6233406123999998E-5</v>
      </c>
      <c r="D134" s="32">
        <f t="shared" si="19"/>
        <v>1044.9323872545488</v>
      </c>
      <c r="E134" s="32">
        <f>-[2]Settlement!J176</f>
        <v>-64.558067404375493</v>
      </c>
      <c r="F134" s="32">
        <f t="shared" si="20"/>
        <v>980.37431985017326</v>
      </c>
      <c r="G134" s="19"/>
    </row>
    <row r="135" spans="1:7" s="18" customFormat="1" ht="17.5" x14ac:dyDescent="0.45">
      <c r="A135" s="31" t="str">
        <f>'[2]Macro Input'!B178</f>
        <v>Conaway Consv Grp</v>
      </c>
      <c r="B135" s="16">
        <f>'[2]Macro Input'!E178</f>
        <v>384</v>
      </c>
      <c r="C135" s="33">
        <f t="shared" si="18"/>
        <v>5.1413399885100002E-4</v>
      </c>
      <c r="D135" s="32">
        <f t="shared" si="19"/>
        <v>9553.6675406687646</v>
      </c>
      <c r="E135" s="32">
        <f>-[2]Settlement!J177</f>
        <v>-1182.158315447168</v>
      </c>
      <c r="F135" s="32">
        <f t="shared" si="20"/>
        <v>8371.5092252215964</v>
      </c>
      <c r="G135" s="19"/>
    </row>
    <row r="136" spans="1:7" s="18" customFormat="1" ht="17.5" x14ac:dyDescent="0.45">
      <c r="A136" s="31" t="str">
        <f>'[2]Macro Input'!B179</f>
        <v>County of Sacramento</v>
      </c>
      <c r="B136" s="16">
        <f>'[2]Macro Input'!E179</f>
        <v>0</v>
      </c>
      <c r="C136" s="33">
        <f t="shared" si="18"/>
        <v>0</v>
      </c>
      <c r="D136" s="32">
        <f t="shared" si="19"/>
        <v>0</v>
      </c>
      <c r="E136" s="32">
        <f>-[2]Settlement!J178</f>
        <v>-141.70278183797242</v>
      </c>
      <c r="F136" s="32">
        <f t="shared" si="20"/>
        <v>-141.70278183797242</v>
      </c>
      <c r="G136" s="19"/>
    </row>
    <row r="137" spans="1:7" s="18" customFormat="1" ht="17.5" x14ac:dyDescent="0.45">
      <c r="A137" s="31" t="str">
        <f>'[2]Macro Input'!B180</f>
        <v>Cummings, W</v>
      </c>
      <c r="B137" s="16">
        <f>'[2]Macro Input'!E180</f>
        <v>100</v>
      </c>
      <c r="C137" s="33">
        <f t="shared" si="18"/>
        <v>1.3388906220100001E-4</v>
      </c>
      <c r="D137" s="32">
        <f t="shared" si="19"/>
        <v>2487.9342553865558</v>
      </c>
      <c r="E137" s="32">
        <f>-[2]Settlement!J179</f>
        <v>-171.18768435317531</v>
      </c>
      <c r="F137" s="32">
        <f t="shared" si="20"/>
        <v>2316.7465710333804</v>
      </c>
      <c r="G137" s="19"/>
    </row>
    <row r="138" spans="1:7" s="18" customFormat="1" ht="17.5" x14ac:dyDescent="0.45">
      <c r="A138" s="31" t="str">
        <f>'[2]Macro Input'!B181</f>
        <v>Driver, Gary/et al</v>
      </c>
      <c r="B138" s="16">
        <f>'[2]Macro Input'!E181</f>
        <v>0</v>
      </c>
      <c r="C138" s="33">
        <f t="shared" si="18"/>
        <v>0</v>
      </c>
      <c r="D138" s="32">
        <f t="shared" si="19"/>
        <v>0</v>
      </c>
      <c r="E138" s="32">
        <f>-[2]Settlement!J180</f>
        <v>-11.640762536015934</v>
      </c>
      <c r="F138" s="32">
        <f t="shared" si="20"/>
        <v>-11.640762536015934</v>
      </c>
      <c r="G138" s="19"/>
    </row>
    <row r="139" spans="1:7" s="18" customFormat="1" ht="17.5" x14ac:dyDescent="0.45">
      <c r="A139" s="31" t="str">
        <f>'[2]Macro Input'!B182</f>
        <v>Driver, J &amp; C Trustees</v>
      </c>
      <c r="B139" s="16">
        <f>'[2]Macro Input'!E182</f>
        <v>0</v>
      </c>
      <c r="C139" s="33">
        <f t="shared" si="18"/>
        <v>0</v>
      </c>
      <c r="D139" s="32">
        <f t="shared" si="19"/>
        <v>0</v>
      </c>
      <c r="E139" s="32">
        <f>-[2]Settlement!J181</f>
        <v>-90.149175472087421</v>
      </c>
      <c r="F139" s="32">
        <f t="shared" si="20"/>
        <v>-90.149175472087421</v>
      </c>
      <c r="G139" s="19"/>
    </row>
    <row r="140" spans="1:7" s="18" customFormat="1" ht="17.5" x14ac:dyDescent="0.45">
      <c r="A140" s="31" t="str">
        <f>'[2]Macro Input'!B183</f>
        <v>Driver, Gregory</v>
      </c>
      <c r="B140" s="16">
        <f>'[2]Macro Input'!E183</f>
        <v>10</v>
      </c>
      <c r="C140" s="33">
        <f t="shared" si="18"/>
        <v>1.3388906220000001E-5</v>
      </c>
      <c r="D140" s="32">
        <f t="shared" si="19"/>
        <v>248.79342553679737</v>
      </c>
      <c r="E140" s="32">
        <f>-[2]Settlement!J182</f>
        <v>-6.093120968502852</v>
      </c>
      <c r="F140" s="32">
        <f t="shared" si="20"/>
        <v>242.70030456829451</v>
      </c>
      <c r="G140" s="19"/>
    </row>
    <row r="141" spans="1:7" s="18" customFormat="1" ht="17.5" x14ac:dyDescent="0.45">
      <c r="A141" s="31" t="str">
        <f>'[2]Macro Input'!B184</f>
        <v>Driver, W/et al</v>
      </c>
      <c r="B141" s="16">
        <f>'[2]Macro Input'!E184</f>
        <v>86</v>
      </c>
      <c r="C141" s="33">
        <f t="shared" si="18"/>
        <v>1.1514459349300001E-4</v>
      </c>
      <c r="D141" s="32">
        <f t="shared" si="19"/>
        <v>2139.6234596350396</v>
      </c>
      <c r="E141" s="32">
        <f>-[2]Settlement!J183</f>
        <v>-45.55913592734845</v>
      </c>
      <c r="F141" s="32">
        <f t="shared" si="20"/>
        <v>2094.0643237076911</v>
      </c>
      <c r="G141" s="19"/>
    </row>
    <row r="142" spans="1:7" s="18" customFormat="1" ht="17.5" x14ac:dyDescent="0.45">
      <c r="A142" s="31" t="str">
        <f>'[2]Macro Input'!B185</f>
        <v>Dyer, J &amp; Wing, J</v>
      </c>
      <c r="B142" s="16">
        <f>'[2]Macro Input'!E185</f>
        <v>211</v>
      </c>
      <c r="C142" s="33">
        <f t="shared" si="18"/>
        <v>2.8250592124399998E-4</v>
      </c>
      <c r="D142" s="32">
        <f t="shared" si="19"/>
        <v>5249.5412788635876</v>
      </c>
      <c r="E142" s="32">
        <f>-[2]Settlement!J184</f>
        <v>-256.69448194449865</v>
      </c>
      <c r="F142" s="32">
        <f t="shared" si="20"/>
        <v>4992.8467969190888</v>
      </c>
      <c r="G142" s="19"/>
    </row>
    <row r="143" spans="1:7" s="18" customFormat="1" ht="17.5" x14ac:dyDescent="0.45">
      <c r="A143" s="31" t="str">
        <f>'[2]Macro Input'!B186</f>
        <v>Eastside MWC</v>
      </c>
      <c r="B143" s="16">
        <f>'[2]Macro Input'!E186</f>
        <v>405</v>
      </c>
      <c r="C143" s="33">
        <f t="shared" si="18"/>
        <v>5.4225070191300003E-4</v>
      </c>
      <c r="D143" s="32">
        <f t="shared" si="19"/>
        <v>10076.13373429604</v>
      </c>
      <c r="E143" s="32">
        <f>-[2]Settlement!J185</f>
        <v>-1014.556868006883</v>
      </c>
      <c r="F143" s="32">
        <f t="shared" si="20"/>
        <v>9061.5768662891569</v>
      </c>
      <c r="G143" s="19"/>
    </row>
    <row r="144" spans="1:7" s="18" customFormat="1" ht="17.5" x14ac:dyDescent="0.45">
      <c r="A144" s="31" t="str">
        <f>'[2]Macro Input'!B187</f>
        <v>Ehrke, A &amp; B</v>
      </c>
      <c r="B144" s="16">
        <f>'[2]Macro Input'!E187</f>
        <v>119</v>
      </c>
      <c r="C144" s="33">
        <f t="shared" si="18"/>
        <v>1.5932798401900001E-4</v>
      </c>
      <c r="D144" s="32">
        <f t="shared" si="19"/>
        <v>2960.6417639064707</v>
      </c>
      <c r="E144" s="32">
        <f>-[2]Settlement!J186</f>
        <v>-244.5604667586515</v>
      </c>
      <c r="F144" s="32">
        <f t="shared" si="20"/>
        <v>2716.081297147819</v>
      </c>
      <c r="G144" s="19"/>
    </row>
    <row r="145" spans="1:9" s="18" customFormat="1" ht="17.5" x14ac:dyDescent="0.45">
      <c r="A145" s="31" t="str">
        <f>'[2]Macro Input'!B188</f>
        <v>Empire Group, LLC</v>
      </c>
      <c r="B145" s="16">
        <f>'[2]Macro Input'!E188</f>
        <v>0</v>
      </c>
      <c r="C145" s="33">
        <f t="shared" si="18"/>
        <v>0</v>
      </c>
      <c r="D145" s="32">
        <f t="shared" si="19"/>
        <v>0</v>
      </c>
      <c r="E145" s="32">
        <f>-[2]Settlement!J187</f>
        <v>-43.551771731706097</v>
      </c>
      <c r="F145" s="32">
        <f t="shared" si="20"/>
        <v>-43.551771731706097</v>
      </c>
      <c r="G145" s="19"/>
    </row>
    <row r="146" spans="1:9" s="18" customFormat="1" ht="17.5" x14ac:dyDescent="0.45">
      <c r="A146" s="31" t="str">
        <f>'[2]Macro Input'!B189</f>
        <v>Feather WD</v>
      </c>
      <c r="B146" s="16">
        <f>'[2]Macro Input'!E189</f>
        <v>0</v>
      </c>
      <c r="C146" s="33">
        <f t="shared" si="18"/>
        <v>0</v>
      </c>
      <c r="D146" s="32">
        <f t="shared" si="19"/>
        <v>0</v>
      </c>
      <c r="E146" s="32">
        <f>-[2]Settlement!J188</f>
        <v>-16684.607452936136</v>
      </c>
      <c r="F146" s="32">
        <f t="shared" si="20"/>
        <v>-16684.607452936136</v>
      </c>
      <c r="G146" s="19"/>
    </row>
    <row r="147" spans="1:9" s="18" customFormat="1" ht="17.5" x14ac:dyDescent="0.45">
      <c r="A147" s="31" t="str">
        <f>'[2]Macro Input'!B190</f>
        <v>Fedora, S/Taylor, W</v>
      </c>
      <c r="B147" s="16">
        <f>'[2]Macro Input'!E190</f>
        <v>0</v>
      </c>
      <c r="C147" s="33">
        <f t="shared" si="18"/>
        <v>0</v>
      </c>
      <c r="D147" s="32">
        <f t="shared" si="19"/>
        <v>0</v>
      </c>
      <c r="E147" s="32">
        <f>-[2]Settlement!J189</f>
        <v>-19.434154403348607</v>
      </c>
      <c r="F147" s="32">
        <f t="shared" si="20"/>
        <v>-19.434154403348607</v>
      </c>
      <c r="G147" s="19"/>
    </row>
    <row r="148" spans="1:9" s="18" customFormat="1" ht="17.5" x14ac:dyDescent="0.45">
      <c r="A148" s="31" t="str">
        <f>'[2]Macro Input'!B191</f>
        <v>Gillaspy, W</v>
      </c>
      <c r="B148" s="16">
        <f>'[2]Macro Input'!E191</f>
        <v>68</v>
      </c>
      <c r="C148" s="33">
        <f t="shared" si="18"/>
        <v>9.1044562296999996E-5</v>
      </c>
      <c r="D148" s="32">
        <f t="shared" si="19"/>
        <v>1691.7952936688039</v>
      </c>
      <c r="E148" s="32">
        <f>-[2]Settlement!J190</f>
        <v>-123.06363464670481</v>
      </c>
      <c r="F148" s="32">
        <f t="shared" si="20"/>
        <v>1568.7316590220992</v>
      </c>
      <c r="G148" s="19"/>
    </row>
    <row r="149" spans="1:9" s="18" customFormat="1" ht="17.5" x14ac:dyDescent="0.45">
      <c r="A149" s="31" t="str">
        <f>'[2]Macro Input'!B192</f>
        <v>Giovannetti, B &amp; M</v>
      </c>
      <c r="B149" s="16">
        <f>'[2]Macro Input'!E192</f>
        <v>0</v>
      </c>
      <c r="C149" s="33">
        <f t="shared" si="18"/>
        <v>0</v>
      </c>
      <c r="D149" s="32">
        <f t="shared" si="19"/>
        <v>0</v>
      </c>
      <c r="E149" s="32">
        <f>-[2]Settlement!J191</f>
        <v>-89.064019642458845</v>
      </c>
      <c r="F149" s="32">
        <f t="shared" si="20"/>
        <v>-89.064019642458845</v>
      </c>
      <c r="G149" s="19"/>
    </row>
    <row r="150" spans="1:9" s="18" customFormat="1" ht="17.5" x14ac:dyDescent="0.45">
      <c r="A150" s="31" t="str">
        <f>'[2]Macro Input'!B193</f>
        <v>Giusti, R &amp; S</v>
      </c>
      <c r="B150" s="16">
        <f>'[2]Macro Input'!E193</f>
        <v>570</v>
      </c>
      <c r="C150" s="33">
        <f t="shared" si="18"/>
        <v>7.6316765454500005E-4</v>
      </c>
      <c r="D150" s="32">
        <f t="shared" si="19"/>
        <v>14181.22525569036</v>
      </c>
      <c r="E150" s="32">
        <f>-[2]Settlement!J192</f>
        <v>-1185.5240394107223</v>
      </c>
      <c r="F150" s="32">
        <f t="shared" si="20"/>
        <v>12995.701216279638</v>
      </c>
      <c r="G150" s="19"/>
    </row>
    <row r="151" spans="1:9" s="18" customFormat="1" ht="17.5" x14ac:dyDescent="0.45">
      <c r="A151" s="31" t="str">
        <f>'[2]Macro Input'!B194</f>
        <v>Glenn-Colusa ID</v>
      </c>
      <c r="B151" s="16">
        <f>'[2]Macro Input'!E194</f>
        <v>69486</v>
      </c>
      <c r="C151" s="33">
        <f t="shared" si="18"/>
        <v>9.3034153760876995E-2</v>
      </c>
      <c r="D151" s="32">
        <f t="shared" si="19"/>
        <v>1728765.9966958605</v>
      </c>
      <c r="E151" s="32">
        <f>-[2]Settlement!J193</f>
        <v>-181210.51436504914</v>
      </c>
      <c r="F151" s="32">
        <f t="shared" si="20"/>
        <v>1547555.4823308114</v>
      </c>
      <c r="G151" s="19"/>
      <c r="H151" s="46"/>
      <c r="I151" s="46"/>
    </row>
    <row r="152" spans="1:9" s="18" customFormat="1" ht="17.5" x14ac:dyDescent="0.45">
      <c r="A152" s="14" t="s">
        <v>18</v>
      </c>
      <c r="B152" s="16">
        <f>'[2]Macro Input'!E195</f>
        <v>315</v>
      </c>
      <c r="C152" s="33">
        <f t="shared" si="18"/>
        <v>4.2175054593300001E-4</v>
      </c>
      <c r="D152" s="32">
        <f t="shared" si="19"/>
        <v>7836.9929044648634</v>
      </c>
      <c r="E152" s="32">
        <f>-[2]Settlement!J194</f>
        <v>-331.17563206900718</v>
      </c>
      <c r="F152" s="32">
        <f t="shared" si="20"/>
        <v>7505.817272395856</v>
      </c>
      <c r="G152" s="19"/>
    </row>
    <row r="153" spans="1:9" s="18" customFormat="1" ht="17.5" x14ac:dyDescent="0.45">
      <c r="A153" s="31" t="str">
        <f>'[2]Macro Input'!B196</f>
        <v>Griffin, J/Prater</v>
      </c>
      <c r="B153" s="16">
        <f>'[2]Macro Input'!E196</f>
        <v>996</v>
      </c>
      <c r="C153" s="33">
        <f t="shared" si="18"/>
        <v>1.3335350595200001E-3</v>
      </c>
      <c r="D153" s="32">
        <f t="shared" si="19"/>
        <v>24779.825183613673</v>
      </c>
      <c r="E153" s="32">
        <f>-[2]Settlement!J195</f>
        <v>-1877.7780200732088</v>
      </c>
      <c r="F153" s="32">
        <f t="shared" si="20"/>
        <v>22902.047163540465</v>
      </c>
      <c r="G153" s="19"/>
    </row>
    <row r="154" spans="1:9" s="18" customFormat="1" ht="17.5" x14ac:dyDescent="0.45">
      <c r="A154" s="31" t="str">
        <f>'[2]Macro Input'!B197</f>
        <v>Hale, J/Marks, A</v>
      </c>
      <c r="B154" s="16">
        <f>'[2]Macro Input'!E197</f>
        <v>0</v>
      </c>
      <c r="C154" s="33">
        <f t="shared" ref="C154:C185" si="21">ROUND(B154/$B$252,15)</f>
        <v>0</v>
      </c>
      <c r="D154" s="32">
        <f t="shared" ref="D154:D185" si="22">C154*D$6</f>
        <v>0</v>
      </c>
      <c r="E154" s="32">
        <f>-[2]Settlement!J196</f>
        <v>-38.148740235178828</v>
      </c>
      <c r="F154" s="32">
        <f t="shared" ref="F154:F185" si="23">D154+E154</f>
        <v>-38.148740235178828</v>
      </c>
      <c r="G154" s="19"/>
    </row>
    <row r="155" spans="1:9" s="18" customFormat="1" ht="17.5" x14ac:dyDescent="0.45">
      <c r="A155" s="31" t="str">
        <f>'[2]Macro Input'!B198</f>
        <v>Hatfield, R &amp; B</v>
      </c>
      <c r="B155" s="16">
        <f>'[2]Macro Input'!E198</f>
        <v>12</v>
      </c>
      <c r="C155" s="33">
        <f t="shared" si="21"/>
        <v>1.6066687464000001E-5</v>
      </c>
      <c r="D155" s="32">
        <f t="shared" si="22"/>
        <v>298.55211064415687</v>
      </c>
      <c r="E155" s="32">
        <f>-[2]Settlement!J197</f>
        <v>-26.106412012476767</v>
      </c>
      <c r="F155" s="32">
        <f t="shared" si="23"/>
        <v>272.4456986316801</v>
      </c>
      <c r="G155" s="19"/>
    </row>
    <row r="156" spans="1:9" s="18" customFormat="1" ht="17.5" x14ac:dyDescent="0.45">
      <c r="A156" s="31" t="str">
        <f>'[2]Macro Input'!B199</f>
        <v>Heidrick &amp; McGinnis Properties</v>
      </c>
      <c r="B156" s="16">
        <f>'[2]Macro Input'!E199</f>
        <v>0</v>
      </c>
      <c r="C156" s="33">
        <f t="shared" si="21"/>
        <v>0</v>
      </c>
      <c r="D156" s="32">
        <f t="shared" si="22"/>
        <v>0</v>
      </c>
      <c r="E156" s="32">
        <f>-[2]Settlement!J198</f>
        <v>-30.639694013042902</v>
      </c>
      <c r="F156" s="32">
        <f t="shared" si="23"/>
        <v>-30.639694013042902</v>
      </c>
      <c r="G156" s="19"/>
    </row>
    <row r="157" spans="1:9" s="18" customFormat="1" ht="17.5" x14ac:dyDescent="0.45">
      <c r="A157" s="31" t="str">
        <f>'[2]Macro Input'!B200</f>
        <v>Heidrick, M</v>
      </c>
      <c r="B157" s="16">
        <f>'[2]Macro Input'!E200</f>
        <v>36</v>
      </c>
      <c r="C157" s="33">
        <f t="shared" si="21"/>
        <v>4.8200062391999999E-5</v>
      </c>
      <c r="D157" s="32">
        <f t="shared" si="22"/>
        <v>895.65633193247049</v>
      </c>
      <c r="E157" s="32">
        <f>-[2]Settlement!J199</f>
        <v>-93.892092638453391</v>
      </c>
      <c r="F157" s="32">
        <f t="shared" si="23"/>
        <v>801.7642392940171</v>
      </c>
      <c r="G157" s="19"/>
    </row>
    <row r="158" spans="1:9" s="18" customFormat="1" ht="17.5" x14ac:dyDescent="0.45">
      <c r="A158" s="31" t="str">
        <f>'[2]Macro Input'!B201</f>
        <v>Howald Farms Inc</v>
      </c>
      <c r="B158" s="16">
        <f>'[2]Macro Input'!E201</f>
        <v>1499</v>
      </c>
      <c r="C158" s="33">
        <f t="shared" si="21"/>
        <v>2.0069970423909999E-3</v>
      </c>
      <c r="D158" s="32">
        <f t="shared" si="22"/>
        <v>37294.134488207492</v>
      </c>
      <c r="E158" s="32">
        <f>-[2]Settlement!J200</f>
        <v>-2291.4371011386929</v>
      </c>
      <c r="F158" s="32">
        <f t="shared" si="23"/>
        <v>35002.697387068802</v>
      </c>
      <c r="G158" s="19"/>
    </row>
    <row r="159" spans="1:9" s="18" customFormat="1" ht="17.5" x14ac:dyDescent="0.45">
      <c r="A159" s="31" t="str">
        <f>'[2]Macro Input'!B202</f>
        <v>Jaeger, W &amp; P</v>
      </c>
      <c r="B159" s="16">
        <f>'[2]Macro Input'!E202</f>
        <v>0</v>
      </c>
      <c r="C159" s="33">
        <f t="shared" si="21"/>
        <v>0</v>
      </c>
      <c r="D159" s="32">
        <f t="shared" si="22"/>
        <v>0</v>
      </c>
      <c r="E159" s="32">
        <f>-[2]Settlement!J201</f>
        <v>-260.75075961781647</v>
      </c>
      <c r="F159" s="32">
        <f t="shared" si="23"/>
        <v>-260.75075961781647</v>
      </c>
      <c r="G159" s="19"/>
    </row>
    <row r="160" spans="1:9" s="18" customFormat="1" ht="17.5" x14ac:dyDescent="0.45">
      <c r="A160" s="31" t="str">
        <f>'[2]Macro Input'!B203</f>
        <v>Jansen, P &amp; S</v>
      </c>
      <c r="B160" s="16">
        <f>'[2]Macro Input'!E203</f>
        <v>30</v>
      </c>
      <c r="C160" s="33">
        <f t="shared" si="21"/>
        <v>4.0166718660000001E-5</v>
      </c>
      <c r="D160" s="32">
        <f t="shared" si="22"/>
        <v>746.38027661039212</v>
      </c>
      <c r="E160" s="32">
        <f>-[2]Settlement!J202</f>
        <v>-63.368458072429654</v>
      </c>
      <c r="F160" s="32">
        <f t="shared" si="23"/>
        <v>683.01181853796243</v>
      </c>
      <c r="G160" s="19"/>
    </row>
    <row r="161" spans="1:7" s="18" customFormat="1" ht="17.5" x14ac:dyDescent="0.45">
      <c r="A161" s="31" t="str">
        <f>'[2]Macro Input'!B204</f>
        <v>Kary, C</v>
      </c>
      <c r="B161" s="16">
        <f>'[2]Macro Input'!E204</f>
        <v>178</v>
      </c>
      <c r="C161" s="33">
        <f t="shared" si="21"/>
        <v>2.3832253071700001E-4</v>
      </c>
      <c r="D161" s="32">
        <f t="shared" si="22"/>
        <v>4428.5229745735751</v>
      </c>
      <c r="E161" s="32">
        <f>-[2]Settlement!J203</f>
        <v>-422.04437611261346</v>
      </c>
      <c r="F161" s="32">
        <f t="shared" si="23"/>
        <v>4006.4785984609616</v>
      </c>
      <c r="G161" s="19"/>
    </row>
    <row r="162" spans="1:7" s="18" customFormat="1" ht="17.5" x14ac:dyDescent="0.45">
      <c r="A162" s="31" t="str">
        <f>'[2]Macro Input'!B205</f>
        <v xml:space="preserve">King, Ben </v>
      </c>
      <c r="B162" s="16">
        <f>'[2]Macro Input'!E205</f>
        <v>0</v>
      </c>
      <c r="C162" s="33">
        <f t="shared" si="21"/>
        <v>0</v>
      </c>
      <c r="D162" s="32">
        <f t="shared" si="22"/>
        <v>0</v>
      </c>
      <c r="E162" s="32">
        <f>-[2]Settlement!J204</f>
        <v>-5.3136076925990539</v>
      </c>
      <c r="F162" s="32">
        <f t="shared" si="23"/>
        <v>-5.3136076925990539</v>
      </c>
      <c r="G162" s="19"/>
    </row>
    <row r="163" spans="1:7" s="18" customFormat="1" ht="17.5" x14ac:dyDescent="0.45">
      <c r="A163" s="31" t="str">
        <f>'[2]Macro Input'!B206</f>
        <v>King, L</v>
      </c>
      <c r="B163" s="16">
        <f>'[2]Macro Input'!E206</f>
        <v>0</v>
      </c>
      <c r="C163" s="33">
        <f t="shared" si="21"/>
        <v>0</v>
      </c>
      <c r="D163" s="32">
        <f t="shared" si="22"/>
        <v>0</v>
      </c>
      <c r="E163" s="32">
        <f>-[2]Settlement!J205</f>
        <v>-13.494986291316595</v>
      </c>
      <c r="F163" s="32">
        <f t="shared" si="23"/>
        <v>-13.494986291316595</v>
      </c>
      <c r="G163" s="19"/>
    </row>
    <row r="164" spans="1:7" s="18" customFormat="1" ht="17.5" x14ac:dyDescent="0.45">
      <c r="A164" s="31" t="str">
        <f>'[2]Macro Input'!B207</f>
        <v>KLSY, LLC</v>
      </c>
      <c r="B164" s="16">
        <f>'[2]Macro Input'!E207</f>
        <v>0</v>
      </c>
      <c r="C164" s="33">
        <f t="shared" si="21"/>
        <v>0</v>
      </c>
      <c r="D164" s="32">
        <f t="shared" si="22"/>
        <v>0</v>
      </c>
      <c r="E164" s="32">
        <f>-[2]Settlement!J206</f>
        <v>-66.008810492114222</v>
      </c>
      <c r="F164" s="32">
        <f t="shared" si="23"/>
        <v>-66.008810492114222</v>
      </c>
      <c r="G164" s="19"/>
    </row>
    <row r="165" spans="1:7" s="18" customFormat="1" ht="17.5" x14ac:dyDescent="0.45">
      <c r="A165" s="31" t="str">
        <f>'[2]Macro Input'!B208</f>
        <v>Knights Landing Investors</v>
      </c>
      <c r="B165" s="16">
        <f>'[2]Macro Input'!E208</f>
        <v>1267</v>
      </c>
      <c r="C165" s="33">
        <f t="shared" si="21"/>
        <v>1.6963744180850001E-3</v>
      </c>
      <c r="D165" s="32">
        <f t="shared" si="22"/>
        <v>31522.127015716629</v>
      </c>
      <c r="E165" s="32">
        <f>-[2]Settlement!J207</f>
        <v>-1494.2073506474276</v>
      </c>
      <c r="F165" s="32">
        <f t="shared" si="23"/>
        <v>30027.919665069203</v>
      </c>
      <c r="G165" s="19"/>
    </row>
    <row r="166" spans="1:7" s="18" customFormat="1" ht="17.5" x14ac:dyDescent="0.45">
      <c r="A166" s="31" t="str">
        <f>'[2]Macro Input'!B209</f>
        <v xml:space="preserve">Knights Landing Properties </v>
      </c>
      <c r="B166" s="16">
        <f>'[2]Macro Input'!E209</f>
        <v>0</v>
      </c>
      <c r="C166" s="33">
        <f t="shared" si="21"/>
        <v>0</v>
      </c>
      <c r="D166" s="32">
        <f t="shared" si="22"/>
        <v>0</v>
      </c>
      <c r="E166" s="32">
        <f>-[2]Settlement!J208</f>
        <v>-38.113922401073069</v>
      </c>
      <c r="F166" s="32">
        <f t="shared" si="23"/>
        <v>-38.113922401073069</v>
      </c>
      <c r="G166" s="19"/>
    </row>
    <row r="167" spans="1:7" s="18" customFormat="1" ht="17.5" x14ac:dyDescent="0.45">
      <c r="A167" s="31" t="str">
        <f>'[2]Macro Input'!B210</f>
        <v>Lauppe, Joan Johnson, &amp; Warren Lauppe</v>
      </c>
      <c r="B167" s="16">
        <f>'[2]Macro Input'!E210</f>
        <v>0</v>
      </c>
      <c r="C167" s="33">
        <f t="shared" si="21"/>
        <v>0</v>
      </c>
      <c r="D167" s="32">
        <f t="shared" si="22"/>
        <v>0</v>
      </c>
      <c r="E167" s="32">
        <f>-[2]Settlement!J209</f>
        <v>-5.2749018670181824</v>
      </c>
      <c r="F167" s="32">
        <f t="shared" si="23"/>
        <v>-5.2749018670181824</v>
      </c>
      <c r="G167" s="19"/>
    </row>
    <row r="168" spans="1:7" s="18" customFormat="1" ht="17.5" x14ac:dyDescent="0.45">
      <c r="A168" s="31" t="str">
        <f>'[2]Macro Input'!B211</f>
        <v>Lauppe, B ET UX</v>
      </c>
      <c r="B168" s="16">
        <f>'[2]Macro Input'!E211</f>
        <v>105</v>
      </c>
      <c r="C168" s="33">
        <f t="shared" si="21"/>
        <v>1.4058351531100001E-4</v>
      </c>
      <c r="D168" s="32">
        <f t="shared" si="22"/>
        <v>2612.3309681549545</v>
      </c>
      <c r="E168" s="32">
        <f>-[2]Settlement!J210</f>
        <v>-157.30706962038499</v>
      </c>
      <c r="F168" s="32">
        <f t="shared" si="23"/>
        <v>2455.0238985345695</v>
      </c>
      <c r="G168" s="19"/>
    </row>
    <row r="169" spans="1:7" s="18" customFormat="1" ht="17.5" x14ac:dyDescent="0.45">
      <c r="A169" s="31" t="str">
        <f>'[2]Macro Input'!B212</f>
        <v>Lauppe, B &amp; K</v>
      </c>
      <c r="B169" s="16">
        <f>'[2]Macro Input'!E212</f>
        <v>99</v>
      </c>
      <c r="C169" s="33">
        <f t="shared" si="21"/>
        <v>1.32550171579E-4</v>
      </c>
      <c r="D169" s="32">
        <f t="shared" si="22"/>
        <v>2463.0549128328757</v>
      </c>
      <c r="E169" s="32">
        <f>-[2]Settlement!J211</f>
        <v>-151.01645733056117</v>
      </c>
      <c r="F169" s="32">
        <f t="shared" si="23"/>
        <v>2312.0384555023147</v>
      </c>
      <c r="G169" s="19"/>
    </row>
    <row r="170" spans="1:7" s="18" customFormat="1" ht="17.5" x14ac:dyDescent="0.45">
      <c r="A170" s="31" t="str">
        <f>'[2]Macro Input'!B213</f>
        <v>Leonard, James</v>
      </c>
      <c r="B170" s="16">
        <f>'[2]Macro Input'!E213</f>
        <v>0</v>
      </c>
      <c r="C170" s="33">
        <f t="shared" si="21"/>
        <v>0</v>
      </c>
      <c r="D170" s="32">
        <f t="shared" si="22"/>
        <v>0</v>
      </c>
      <c r="E170" s="32">
        <f>-[2]Settlement!J212</f>
        <v>-27.022121049457521</v>
      </c>
      <c r="F170" s="32">
        <f t="shared" si="23"/>
        <v>-27.022121049457521</v>
      </c>
      <c r="G170" s="19"/>
    </row>
    <row r="171" spans="1:7" s="18" customFormat="1" ht="17.5" x14ac:dyDescent="0.45">
      <c r="A171" s="31" t="str">
        <f>'[2]Macro Input'!B214</f>
        <v>Lockett, W &amp; J</v>
      </c>
      <c r="B171" s="16">
        <f>'[2]Macro Input'!E214</f>
        <v>44</v>
      </c>
      <c r="C171" s="33">
        <f t="shared" si="21"/>
        <v>5.8911187368E-5</v>
      </c>
      <c r="D171" s="32">
        <f t="shared" si="22"/>
        <v>1094.6910723619083</v>
      </c>
      <c r="E171" s="32">
        <f>-[2]Settlement!J213</f>
        <v>-78.95923135058635</v>
      </c>
      <c r="F171" s="32">
        <f t="shared" si="23"/>
        <v>1015.7318410113219</v>
      </c>
      <c r="G171" s="19"/>
    </row>
    <row r="172" spans="1:7" s="18" customFormat="1" ht="17.5" x14ac:dyDescent="0.45">
      <c r="A172" s="31" t="str">
        <f>'[2]Macro Input'!B215</f>
        <v>Lomo CS &amp; Micheli, J</v>
      </c>
      <c r="B172" s="16">
        <f>'[2]Macro Input'!E215</f>
        <v>65</v>
      </c>
      <c r="C172" s="33">
        <f t="shared" si="21"/>
        <v>8.7027890431000003E-5</v>
      </c>
      <c r="D172" s="32">
        <f t="shared" si="22"/>
        <v>1617.157266007765</v>
      </c>
      <c r="E172" s="32">
        <f>-[2]Settlement!J214</f>
        <v>-1176.4133728197232</v>
      </c>
      <c r="F172" s="32">
        <f t="shared" si="23"/>
        <v>440.74389318804174</v>
      </c>
      <c r="G172" s="19"/>
    </row>
    <row r="173" spans="1:7" s="18" customFormat="1" ht="17.5" x14ac:dyDescent="0.45">
      <c r="A173" s="31" t="str">
        <f>'[2]Macro Input'!B216</f>
        <v>Lonon, M</v>
      </c>
      <c r="B173" s="16">
        <f>'[2]Macro Input'!E216</f>
        <v>425</v>
      </c>
      <c r="C173" s="33">
        <f t="shared" si="21"/>
        <v>5.69028514354E-4</v>
      </c>
      <c r="D173" s="32">
        <f t="shared" si="22"/>
        <v>10573.720585388215</v>
      </c>
      <c r="E173" s="32">
        <f>-[2]Settlement!J215</f>
        <v>-662.28162846980331</v>
      </c>
      <c r="F173" s="32">
        <f t="shared" si="23"/>
        <v>9911.4389569184113</v>
      </c>
      <c r="G173" s="19"/>
    </row>
    <row r="174" spans="1:7" s="18" customFormat="1" ht="17.5" x14ac:dyDescent="0.45">
      <c r="A174" s="31" t="str">
        <f>'[2]Macro Input'!B217</f>
        <v>M C M Properties</v>
      </c>
      <c r="B174" s="16">
        <f>'[2]Macro Input'!E217</f>
        <v>551</v>
      </c>
      <c r="C174" s="33">
        <f t="shared" si="21"/>
        <v>7.3772873272699995E-4</v>
      </c>
      <c r="D174" s="32">
        <f t="shared" si="22"/>
        <v>13708.517747170443</v>
      </c>
      <c r="E174" s="32">
        <f>-[2]Settlement!J216</f>
        <v>-1022.0833231460729</v>
      </c>
      <c r="F174" s="32">
        <f t="shared" si="23"/>
        <v>12686.43442402437</v>
      </c>
      <c r="G174" s="19"/>
    </row>
    <row r="175" spans="1:7" s="18" customFormat="1" ht="17.5" x14ac:dyDescent="0.45">
      <c r="A175" s="31" t="str">
        <f>'[2]Macro Input'!B218</f>
        <v>Maxwell ID</v>
      </c>
      <c r="B175" s="16">
        <f>'[2]Macro Input'!E218</f>
        <v>2000</v>
      </c>
      <c r="C175" s="33">
        <f t="shared" si="21"/>
        <v>2.6777812440169999E-3</v>
      </c>
      <c r="D175" s="32">
        <f t="shared" si="22"/>
        <v>49758.685107675366</v>
      </c>
      <c r="E175" s="32">
        <f>-[2]Settlement!J217</f>
        <v>-10350.634117006883</v>
      </c>
      <c r="F175" s="32">
        <f t="shared" si="23"/>
        <v>39408.050990668482</v>
      </c>
      <c r="G175" s="19"/>
    </row>
    <row r="176" spans="1:7" s="18" customFormat="1" ht="17.5" x14ac:dyDescent="0.45">
      <c r="A176" s="31" t="str">
        <f>'[2]Macro Input'!B219</f>
        <v>McClatchy Partners, LLC</v>
      </c>
      <c r="B176" s="16">
        <f>'[2]Macro Input'!E219</f>
        <v>22</v>
      </c>
      <c r="C176" s="33">
        <f t="shared" si="21"/>
        <v>2.9455593684E-5</v>
      </c>
      <c r="D176" s="32">
        <f t="shared" si="22"/>
        <v>547.34553618095413</v>
      </c>
      <c r="E176" s="32">
        <f>-[2]Settlement!J218</f>
        <v>-49.058328254974349</v>
      </c>
      <c r="F176" s="32">
        <f t="shared" si="23"/>
        <v>498.28720792597977</v>
      </c>
      <c r="G176" s="19"/>
    </row>
    <row r="177" spans="1:7" s="18" customFormat="1" ht="17.5" x14ac:dyDescent="0.45">
      <c r="A177" s="31" t="str">
        <f>'[2]Macro Input'!B220</f>
        <v>Meridian Farms WC</v>
      </c>
      <c r="B177" s="16">
        <f>'[2]Macro Input'!E220</f>
        <v>6890</v>
      </c>
      <c r="C177" s="33">
        <f t="shared" si="21"/>
        <v>9.2249563856380001E-3</v>
      </c>
      <c r="D177" s="32">
        <f t="shared" si="22"/>
        <v>171418.67019593113</v>
      </c>
      <c r="E177" s="32">
        <f>-[2]Settlement!J219</f>
        <v>-19638.854253028549</v>
      </c>
      <c r="F177" s="32">
        <f t="shared" si="23"/>
        <v>151779.81594290258</v>
      </c>
      <c r="G177" s="19"/>
    </row>
    <row r="178" spans="1:7" s="18" customFormat="1" ht="17.5" x14ac:dyDescent="0.45">
      <c r="A178" s="31" t="str">
        <f>'[2]Macro Input'!B221</f>
        <v>Micke, D &amp; N</v>
      </c>
      <c r="B178" s="16">
        <f>'[2]Macro Input'!E221</f>
        <v>0</v>
      </c>
      <c r="C178" s="33">
        <f t="shared" si="21"/>
        <v>0</v>
      </c>
      <c r="D178" s="32">
        <f t="shared" si="22"/>
        <v>0</v>
      </c>
      <c r="E178" s="32">
        <f>-[2]Settlement!J220</f>
        <v>-6.4529052542620713</v>
      </c>
      <c r="F178" s="32">
        <f t="shared" si="23"/>
        <v>-6.4529052542620713</v>
      </c>
      <c r="G178" s="19"/>
    </row>
    <row r="179" spans="1:7" s="18" customFormat="1" ht="17.5" x14ac:dyDescent="0.45">
      <c r="A179" s="31" t="str">
        <f>'[2]Macro Input'!B222</f>
        <v>Morehead, J/et ux</v>
      </c>
      <c r="B179" s="16">
        <f>'[2]Macro Input'!E222</f>
        <v>0</v>
      </c>
      <c r="C179" s="33">
        <f t="shared" si="21"/>
        <v>0</v>
      </c>
      <c r="D179" s="32">
        <f t="shared" si="22"/>
        <v>0</v>
      </c>
      <c r="E179" s="32">
        <f>-[2]Settlement!J221</f>
        <v>-83.678861300772496</v>
      </c>
      <c r="F179" s="32">
        <f t="shared" si="23"/>
        <v>-83.678861300772496</v>
      </c>
      <c r="G179" s="45"/>
    </row>
    <row r="180" spans="1:7" s="18" customFormat="1" ht="17.5" x14ac:dyDescent="0.45">
      <c r="A180" s="31" t="str">
        <f>'[2]Macro Input'!B223</f>
        <v>Munson, J &amp; D</v>
      </c>
      <c r="B180" s="16">
        <f>'[2]Macro Input'!E223</f>
        <v>0</v>
      </c>
      <c r="C180" s="33">
        <f t="shared" si="21"/>
        <v>0</v>
      </c>
      <c r="D180" s="32">
        <f t="shared" si="22"/>
        <v>0</v>
      </c>
      <c r="E180" s="32">
        <f>-[2]Settlement!J222</f>
        <v>-49.969394914074314</v>
      </c>
      <c r="F180" s="32">
        <f t="shared" si="23"/>
        <v>-49.969394914074314</v>
      </c>
      <c r="G180" s="19"/>
    </row>
    <row r="181" spans="1:7" s="18" customFormat="1" ht="17.5" x14ac:dyDescent="0.45">
      <c r="A181" s="31" t="str">
        <f>'[2]Macro Input'!B224</f>
        <v>Natomas Basin Conserv</v>
      </c>
      <c r="B181" s="16">
        <f>'[2]Macro Input'!E224</f>
        <v>95</v>
      </c>
      <c r="C181" s="33">
        <f t="shared" si="21"/>
        <v>1.2719460909100001E-4</v>
      </c>
      <c r="D181" s="32">
        <f t="shared" si="22"/>
        <v>2363.5375426181572</v>
      </c>
      <c r="E181" s="32">
        <f>-[2]Settlement!J223</f>
        <v>-273.09948478064894</v>
      </c>
      <c r="F181" s="32">
        <f t="shared" si="23"/>
        <v>2090.4380578375085</v>
      </c>
      <c r="G181" s="19"/>
    </row>
    <row r="182" spans="1:7" s="18" customFormat="1" ht="17.5" x14ac:dyDescent="0.45">
      <c r="A182" s="31" t="str">
        <f>'[2]Macro Input'!B225</f>
        <v>Natomas Central MWC</v>
      </c>
      <c r="B182" s="16">
        <f>'[2]Macro Input'!E225</f>
        <v>16500</v>
      </c>
      <c r="C182" s="33">
        <f t="shared" si="21"/>
        <v>2.2091695263139002E-2</v>
      </c>
      <c r="D182" s="32">
        <f t="shared" si="22"/>
        <v>410509.15213829855</v>
      </c>
      <c r="E182" s="32">
        <f>-[2]Settlement!J224</f>
        <v>-39771.819995796221</v>
      </c>
      <c r="F182" s="32">
        <f t="shared" si="23"/>
        <v>370737.3321425023</v>
      </c>
      <c r="G182" s="19"/>
    </row>
    <row r="183" spans="1:7" s="18" customFormat="1" ht="17.5" x14ac:dyDescent="0.45">
      <c r="A183" s="31" t="str">
        <f>'[2]Macro Input'!B226</f>
        <v>Nelson, T &amp; H</v>
      </c>
      <c r="B183" s="16">
        <f>'[2]Macro Input'!E226</f>
        <v>0</v>
      </c>
      <c r="C183" s="33">
        <f t="shared" si="21"/>
        <v>0</v>
      </c>
      <c r="D183" s="32">
        <f t="shared" si="22"/>
        <v>0</v>
      </c>
      <c r="E183" s="32">
        <f>-[2]Settlement!J225</f>
        <v>-156.69766239284056</v>
      </c>
      <c r="F183" s="32">
        <f t="shared" si="23"/>
        <v>-156.69766239284056</v>
      </c>
      <c r="G183" s="19"/>
    </row>
    <row r="184" spans="1:7" s="18" customFormat="1" ht="17.5" x14ac:dyDescent="0.45">
      <c r="A184" s="31" t="str">
        <f>'[2]Macro Input'!B227</f>
        <v>O'Brien, J &amp; F</v>
      </c>
      <c r="B184" s="16">
        <f>'[2]Macro Input'!E227</f>
        <v>291</v>
      </c>
      <c r="C184" s="33">
        <f t="shared" si="21"/>
        <v>3.89617171004E-4</v>
      </c>
      <c r="D184" s="32">
        <f t="shared" si="22"/>
        <v>7239.8886831579675</v>
      </c>
      <c r="E184" s="32">
        <f>-[2]Settlement!J226</f>
        <v>-487.90992572481298</v>
      </c>
      <c r="F184" s="32">
        <f t="shared" si="23"/>
        <v>6751.9787574331549</v>
      </c>
      <c r="G184" s="19"/>
    </row>
    <row r="185" spans="1:7" s="18" customFormat="1" ht="17.5" x14ac:dyDescent="0.45">
      <c r="A185" s="31" t="str">
        <f>'[2]Macro Input'!B228</f>
        <v xml:space="preserve">Odysseus Farms </v>
      </c>
      <c r="B185" s="16">
        <f>'[2]Macro Input'!E228</f>
        <v>308</v>
      </c>
      <c r="C185" s="33">
        <f t="shared" si="21"/>
        <v>4.1237831157899999E-4</v>
      </c>
      <c r="D185" s="32">
        <f t="shared" si="22"/>
        <v>7662.8375065891041</v>
      </c>
      <c r="E185" s="32">
        <f>-[2]Settlement!J227</f>
        <v>-726.09111244090582</v>
      </c>
      <c r="F185" s="32">
        <f t="shared" si="23"/>
        <v>6936.7463941481983</v>
      </c>
      <c r="G185" s="19"/>
    </row>
    <row r="186" spans="1:7" s="18" customFormat="1" ht="17.5" x14ac:dyDescent="0.45">
      <c r="A186" s="31" t="str">
        <f>'[2]Macro Input'!B229</f>
        <v>Oji Brothers Farm Inc</v>
      </c>
      <c r="B186" s="16">
        <f>'[2]Macro Input'!E229</f>
        <v>1125</v>
      </c>
      <c r="C186" s="33">
        <f t="shared" ref="C186:C217" si="24">ROUND(B186/$B$252,15)</f>
        <v>1.5062519497590001E-3</v>
      </c>
      <c r="D186" s="32">
        <f t="shared" ref="D186:D217" si="25">C186*D$6</f>
        <v>27989.260373056943</v>
      </c>
      <c r="E186" s="32">
        <f>-[2]Settlement!J228</f>
        <v>-3245.0801683775976</v>
      </c>
      <c r="F186" s="32">
        <f t="shared" ref="F186:F217" si="26">D186+E186</f>
        <v>24744.180204679345</v>
      </c>
      <c r="G186" s="19"/>
    </row>
    <row r="187" spans="1:7" s="18" customFormat="1" ht="17.5" x14ac:dyDescent="0.45">
      <c r="A187" s="31" t="str">
        <f>'[2]Macro Input'!B230</f>
        <v>Oji, M/et al</v>
      </c>
      <c r="B187" s="16">
        <f>'[2]Macro Input'!E230</f>
        <v>782</v>
      </c>
      <c r="C187" s="33">
        <f t="shared" si="24"/>
        <v>1.047012466411E-3</v>
      </c>
      <c r="D187" s="32">
        <f t="shared" si="25"/>
        <v>19455.645877107629</v>
      </c>
      <c r="E187" s="32">
        <f>-[2]Settlement!J229</f>
        <v>-2138.0355270411942</v>
      </c>
      <c r="F187" s="32">
        <f t="shared" si="26"/>
        <v>17317.610350066436</v>
      </c>
      <c r="G187" s="19"/>
    </row>
    <row r="188" spans="1:7" s="18" customFormat="1" ht="17.5" x14ac:dyDescent="0.45">
      <c r="A188" s="31" t="str">
        <f>'[2]Macro Input'!B231</f>
        <v>Pacific Realty Inc</v>
      </c>
      <c r="B188" s="16">
        <f>'[2]Macro Input'!E231</f>
        <v>732</v>
      </c>
      <c r="C188" s="33">
        <f t="shared" si="24"/>
        <v>9.8006793531000007E-4</v>
      </c>
      <c r="D188" s="32">
        <f t="shared" si="25"/>
        <v>18211.678749405059</v>
      </c>
      <c r="E188" s="32">
        <f>-[2]Settlement!J230</f>
        <v>-1877.5400982068211</v>
      </c>
      <c r="F188" s="32">
        <f t="shared" si="26"/>
        <v>16334.138651198238</v>
      </c>
      <c r="G188" s="19"/>
    </row>
    <row r="189" spans="1:7" s="18" customFormat="1" ht="17.5" x14ac:dyDescent="0.45">
      <c r="A189" s="31" t="str">
        <f>'[2]Macro Input'!B232</f>
        <v>Pelger MWC</v>
      </c>
      <c r="B189" s="16">
        <f>'[2]Macro Input'!E232</f>
        <v>531</v>
      </c>
      <c r="C189" s="33">
        <f t="shared" si="24"/>
        <v>7.1095092028599998E-4</v>
      </c>
      <c r="D189" s="32">
        <f t="shared" si="25"/>
        <v>13210.930896078267</v>
      </c>
      <c r="E189" s="32">
        <f>-[2]Settlement!J231</f>
        <v>-3060.3889673637527</v>
      </c>
      <c r="F189" s="32">
        <f t="shared" si="26"/>
        <v>10150.541928714514</v>
      </c>
      <c r="G189" s="19"/>
    </row>
    <row r="190" spans="1:7" s="18" customFormat="1" ht="35" x14ac:dyDescent="0.45">
      <c r="A190" s="31" t="str">
        <f>'[2]Macro Input'!B233</f>
        <v>Pelger Road 1700, LLC (formerly Cranmore Farms, LLC)</v>
      </c>
      <c r="B190" s="16">
        <f>'[2]Macro Input'!E233</f>
        <v>663</v>
      </c>
      <c r="C190" s="33">
        <f t="shared" si="24"/>
        <v>8.8768448239199996E-4</v>
      </c>
      <c r="D190" s="32">
        <f t="shared" si="25"/>
        <v>16495.004113201157</v>
      </c>
      <c r="E190" s="32">
        <f>-[2]Settlement!J232</f>
        <v>-3445.8223909141893</v>
      </c>
      <c r="F190" s="32">
        <f t="shared" si="26"/>
        <v>13049.181722286969</v>
      </c>
      <c r="G190" s="19"/>
    </row>
    <row r="191" spans="1:7" s="18" customFormat="1" ht="17.5" x14ac:dyDescent="0.45">
      <c r="A191" s="31" t="str">
        <f>'[2]Macro Input'!B234</f>
        <v>Penner, R &amp; L</v>
      </c>
      <c r="B191" s="16">
        <f>'[2]Macro Input'!E234</f>
        <v>0</v>
      </c>
      <c r="C191" s="33">
        <f t="shared" si="24"/>
        <v>0</v>
      </c>
      <c r="D191" s="32">
        <f t="shared" si="25"/>
        <v>0</v>
      </c>
      <c r="E191" s="32">
        <f>-[2]Settlement!J233</f>
        <v>-12.145621130549019</v>
      </c>
      <c r="F191" s="32">
        <f t="shared" si="26"/>
        <v>-12.145621130549019</v>
      </c>
      <c r="G191" s="19"/>
    </row>
    <row r="192" spans="1:7" s="18" customFormat="1" ht="17.5" x14ac:dyDescent="0.45">
      <c r="A192" s="31" t="str">
        <f>'[2]Macro Input'!B235</f>
        <v>Pleasant Grv-Vrna MWC</v>
      </c>
      <c r="B192" s="16">
        <f>'[2]Macro Input'!E235</f>
        <v>371</v>
      </c>
      <c r="C192" s="33">
        <f t="shared" si="24"/>
        <v>4.9672842076499998E-4</v>
      </c>
      <c r="D192" s="32">
        <f t="shared" si="25"/>
        <v>9230.2360874709284</v>
      </c>
      <c r="E192" s="32">
        <f>-[2]Settlement!J234</f>
        <v>-4535.6322043682603</v>
      </c>
      <c r="F192" s="32">
        <f t="shared" si="26"/>
        <v>4694.6038831026681</v>
      </c>
      <c r="G192" s="19"/>
    </row>
    <row r="193" spans="1:7" s="18" customFormat="1" ht="17.5" x14ac:dyDescent="0.45">
      <c r="A193" s="31" t="str">
        <f>'[2]Macro Input'!B236</f>
        <v>Princeton-Codora-Glenn ID</v>
      </c>
      <c r="B193" s="16">
        <f>'[2]Macro Input'!E236</f>
        <v>2973</v>
      </c>
      <c r="C193" s="33">
        <f t="shared" si="24"/>
        <v>3.9805218192309998E-3</v>
      </c>
      <c r="D193" s="32">
        <f t="shared" si="25"/>
        <v>73966.285412554396</v>
      </c>
      <c r="E193" s="32">
        <f>-[2]Settlement!J235</f>
        <v>-26239.462562539473</v>
      </c>
      <c r="F193" s="32">
        <f t="shared" si="26"/>
        <v>47726.822850014927</v>
      </c>
      <c r="G193" s="19"/>
    </row>
    <row r="194" spans="1:7" s="18" customFormat="1" ht="17.5" x14ac:dyDescent="0.45">
      <c r="A194" s="31" t="str">
        <f>'[2]Macro Input'!B237</f>
        <v>Provident ID</v>
      </c>
      <c r="B194" s="16">
        <f>'[2]Macro Input'!E237</f>
        <v>0</v>
      </c>
      <c r="C194" s="33">
        <f t="shared" si="24"/>
        <v>0</v>
      </c>
      <c r="D194" s="32">
        <f t="shared" si="25"/>
        <v>0</v>
      </c>
      <c r="E194" s="32">
        <f>-[2]Settlement!J236</f>
        <v>-8283.7720458501517</v>
      </c>
      <c r="F194" s="32">
        <f t="shared" si="26"/>
        <v>-8283.7720458501517</v>
      </c>
      <c r="G194" s="19"/>
    </row>
    <row r="195" spans="1:7" s="18" customFormat="1" ht="17.5" x14ac:dyDescent="0.45">
      <c r="A195" s="31" t="str">
        <f>'[2]Macro Input'!B238</f>
        <v>Quad-H-Ranches Inc</v>
      </c>
      <c r="B195" s="16">
        <f>'[2]Macro Input'!E238</f>
        <v>230</v>
      </c>
      <c r="C195" s="33">
        <f t="shared" si="24"/>
        <v>3.0794484306199998E-4</v>
      </c>
      <c r="D195" s="32">
        <f t="shared" si="25"/>
        <v>5722.2487873835025</v>
      </c>
      <c r="E195" s="32">
        <f>-[2]Settlement!J237</f>
        <v>-511.90340296715289</v>
      </c>
      <c r="F195" s="32">
        <f t="shared" si="26"/>
        <v>5210.3453844163496</v>
      </c>
      <c r="G195" s="19"/>
    </row>
    <row r="196" spans="1:7" s="18" customFormat="1" ht="17.5" x14ac:dyDescent="0.45">
      <c r="A196" s="31" t="str">
        <f>'[2]Macro Input'!B239</f>
        <v>Recl Dist # 108</v>
      </c>
      <c r="B196" s="16">
        <f>'[2]Macro Input'!E239</f>
        <v>8314</v>
      </c>
      <c r="C196" s="33">
        <f t="shared" si="24"/>
        <v>1.1131536631377999E-2</v>
      </c>
      <c r="D196" s="32">
        <f t="shared" si="25"/>
        <v>206846.85399259406</v>
      </c>
      <c r="E196" s="32">
        <f>-[2]Settlement!J238</f>
        <v>-54771.371943406783</v>
      </c>
      <c r="F196" s="32">
        <f t="shared" si="26"/>
        <v>152075.48204918727</v>
      </c>
      <c r="G196" s="19"/>
    </row>
    <row r="197" spans="1:7" s="18" customFormat="1" ht="17.5" x14ac:dyDescent="0.45">
      <c r="A197" s="31" t="str">
        <f>'[2]Macro Input'!B240</f>
        <v>Recl Dist #1000</v>
      </c>
      <c r="B197" s="16">
        <f>'[2]Macro Input'!E240</f>
        <v>0</v>
      </c>
      <c r="C197" s="33">
        <f t="shared" si="24"/>
        <v>0</v>
      </c>
      <c r="D197" s="32">
        <f t="shared" si="25"/>
        <v>0</v>
      </c>
      <c r="E197" s="32">
        <f>-[2]Settlement!J239</f>
        <v>-53.509208048156992</v>
      </c>
      <c r="F197" s="32">
        <f t="shared" si="26"/>
        <v>-53.509208048156992</v>
      </c>
      <c r="G197" s="19"/>
    </row>
    <row r="198" spans="1:7" s="18" customFormat="1" ht="17.5" x14ac:dyDescent="0.45">
      <c r="A198" s="31" t="str">
        <f>'[2]Macro Input'!B241</f>
        <v>Recl Dist #1004</v>
      </c>
      <c r="B198" s="16">
        <f>'[2]Macro Input'!E241</f>
        <v>2652</v>
      </c>
      <c r="C198" s="33">
        <f t="shared" si="24"/>
        <v>3.5507379295660001E-3</v>
      </c>
      <c r="D198" s="32">
        <f t="shared" si="25"/>
        <v>65980.016452767464</v>
      </c>
      <c r="E198" s="32">
        <f>-[2]Settlement!J240</f>
        <v>-24707.704177809035</v>
      </c>
      <c r="F198" s="32">
        <f t="shared" si="26"/>
        <v>41272.312274958429</v>
      </c>
      <c r="G198" s="19"/>
    </row>
    <row r="199" spans="1:7" s="18" customFormat="1" ht="17.5" x14ac:dyDescent="0.45">
      <c r="A199" s="31" t="str">
        <f>'[2]Macro Input'!B242</f>
        <v>Reische, E</v>
      </c>
      <c r="B199" s="16">
        <f>'[2]Macro Input'!E242</f>
        <v>40</v>
      </c>
      <c r="C199" s="33">
        <f t="shared" si="24"/>
        <v>5.3555624880000003E-5</v>
      </c>
      <c r="D199" s="32">
        <f t="shared" si="25"/>
        <v>995.17370214718949</v>
      </c>
      <c r="E199" s="32">
        <f>-[2]Settlement!J241</f>
        <v>-39.962549914912785</v>
      </c>
      <c r="F199" s="32">
        <f t="shared" si="26"/>
        <v>955.21115223227673</v>
      </c>
      <c r="G199" s="19"/>
    </row>
    <row r="200" spans="1:7" s="18" customFormat="1" ht="17.5" x14ac:dyDescent="0.45">
      <c r="A200" s="31" t="str">
        <f>'[2]Macro Input'!B243</f>
        <v>Reische, L</v>
      </c>
      <c r="B200" s="16">
        <f>'[2]Macro Input'!E243</f>
        <v>200</v>
      </c>
      <c r="C200" s="33">
        <f t="shared" si="24"/>
        <v>2.6777812440200002E-4</v>
      </c>
      <c r="D200" s="32">
        <f t="shared" si="25"/>
        <v>4975.8685107731117</v>
      </c>
      <c r="E200" s="32">
        <f>-[2]Settlement!J242</f>
        <v>-199.72342006893643</v>
      </c>
      <c r="F200" s="32">
        <f t="shared" si="26"/>
        <v>4776.1450907041753</v>
      </c>
      <c r="G200" s="19"/>
    </row>
    <row r="201" spans="1:7" s="18" customFormat="1" ht="17.5" x14ac:dyDescent="0.45">
      <c r="A201" s="31" t="str">
        <f>'[2]Macro Input'!B244</f>
        <v>Richter, H Jr/et al</v>
      </c>
      <c r="B201" s="16">
        <f>'[2]Macro Input'!E244</f>
        <v>897</v>
      </c>
      <c r="C201" s="33">
        <f t="shared" si="24"/>
        <v>1.2009848879420001E-3</v>
      </c>
      <c r="D201" s="32">
        <f t="shared" si="25"/>
        <v>22316.770270799381</v>
      </c>
      <c r="E201" s="32">
        <f>-[2]Settlement!J243</f>
        <v>-1434.0073154786191</v>
      </c>
      <c r="F201" s="32">
        <f t="shared" si="26"/>
        <v>20882.762955320763</v>
      </c>
      <c r="G201" s="19"/>
    </row>
    <row r="202" spans="1:7" s="18" customFormat="1" ht="17.5" x14ac:dyDescent="0.45">
      <c r="A202" s="31" t="str">
        <f>'[2]Macro Input'!B245</f>
        <v>River Garden Farms Co</v>
      </c>
      <c r="B202" s="16">
        <f>'[2]Macro Input'!E245</f>
        <v>41</v>
      </c>
      <c r="C202" s="33">
        <f t="shared" si="24"/>
        <v>5.4894515502000001E-5</v>
      </c>
      <c r="D202" s="32">
        <f t="shared" si="25"/>
        <v>1020.0530447008691</v>
      </c>
      <c r="E202" s="32">
        <f>-[2]Settlement!J244</f>
        <v>-769.61920804541921</v>
      </c>
      <c r="F202" s="32">
        <f t="shared" si="26"/>
        <v>250.43383665544991</v>
      </c>
      <c r="G202" s="19"/>
    </row>
    <row r="203" spans="1:7" s="18" customFormat="1" ht="17.5" x14ac:dyDescent="0.45">
      <c r="A203" s="31" t="str">
        <f>'[2]Macro Input'!B246</f>
        <v>Roberts Ditch Irr Co</v>
      </c>
      <c r="B203" s="16">
        <f>'[2]Macro Input'!E246</f>
        <v>225</v>
      </c>
      <c r="C203" s="33">
        <f t="shared" si="24"/>
        <v>3.0125038995199998E-4</v>
      </c>
      <c r="D203" s="32">
        <f t="shared" si="25"/>
        <v>5597.8520746151044</v>
      </c>
      <c r="E203" s="32">
        <f>-[2]Settlement!J245</f>
        <v>-548.38088716525669</v>
      </c>
      <c r="F203" s="32">
        <f t="shared" si="26"/>
        <v>5049.471187449848</v>
      </c>
      <c r="G203" s="19"/>
    </row>
    <row r="204" spans="1:7" s="18" customFormat="1" ht="17.5" x14ac:dyDescent="0.45">
      <c r="A204" s="31" t="str">
        <f>'[2]Macro Input'!B247</f>
        <v>Rubio, E &amp; E</v>
      </c>
      <c r="B204" s="16">
        <f>'[2]Macro Input'!E247</f>
        <v>3</v>
      </c>
      <c r="C204" s="33">
        <f t="shared" si="24"/>
        <v>4.0166718660000002E-6</v>
      </c>
      <c r="D204" s="32">
        <f t="shared" si="25"/>
        <v>74.638027661039217</v>
      </c>
      <c r="E204" s="32">
        <f>-[2]Settlement!J246</f>
        <v>-6.9461579040932513</v>
      </c>
      <c r="F204" s="32">
        <f t="shared" si="26"/>
        <v>67.691869756945962</v>
      </c>
      <c r="G204" s="19"/>
    </row>
    <row r="205" spans="1:7" s="18" customFormat="1" ht="17.5" x14ac:dyDescent="0.45">
      <c r="A205" s="31" t="str">
        <f>'[2]Macro Input'!B248</f>
        <v>Saeed, F</v>
      </c>
      <c r="B205" s="16">
        <f>'[2]Macro Input'!E248</f>
        <v>432</v>
      </c>
      <c r="C205" s="33">
        <f t="shared" si="24"/>
        <v>5.7840074870799997E-4</v>
      </c>
      <c r="D205" s="32">
        <f t="shared" si="25"/>
        <v>10747.875983263973</v>
      </c>
      <c r="E205" s="32">
        <f>-[2]Settlement!J247</f>
        <v>-1105.3791882716814</v>
      </c>
      <c r="F205" s="32">
        <f t="shared" si="26"/>
        <v>9642.4967949922921</v>
      </c>
      <c r="G205" s="19"/>
    </row>
    <row r="206" spans="1:7" s="18" customFormat="1" ht="17.5" x14ac:dyDescent="0.45">
      <c r="A206" s="31" t="str">
        <f>'[2]Macro Input'!B249</f>
        <v>Seaver, C</v>
      </c>
      <c r="B206" s="16">
        <f>'[2]Macro Input'!E249</f>
        <v>0</v>
      </c>
      <c r="C206" s="33">
        <f t="shared" si="24"/>
        <v>0</v>
      </c>
      <c r="D206" s="32">
        <f t="shared" si="25"/>
        <v>0</v>
      </c>
      <c r="E206" s="32">
        <f>-[2]Settlement!J248</f>
        <v>-54.077899338550566</v>
      </c>
      <c r="F206" s="32">
        <f t="shared" si="26"/>
        <v>-54.077899338550566</v>
      </c>
      <c r="G206" s="19"/>
    </row>
    <row r="207" spans="1:7" s="18" customFormat="1" ht="17.5" x14ac:dyDescent="0.45">
      <c r="A207" s="31" t="str">
        <f>'[2]Macro Input'!B250</f>
        <v>Sutter MWC</v>
      </c>
      <c r="B207" s="16">
        <f>'[2]Macro Input'!E250</f>
        <v>44292</v>
      </c>
      <c r="C207" s="33">
        <f t="shared" si="24"/>
        <v>5.9302143429996998E-2</v>
      </c>
      <c r="D207" s="32">
        <f t="shared" si="25"/>
        <v>1101955.8403945139</v>
      </c>
      <c r="E207" s="32">
        <f>-[2]Settlement!J249</f>
        <v>-128412.80295387036</v>
      </c>
      <c r="F207" s="32">
        <f t="shared" si="26"/>
        <v>973543.03744064353</v>
      </c>
      <c r="G207" s="19"/>
    </row>
    <row r="208" spans="1:7" s="18" customFormat="1" ht="17.5" x14ac:dyDescent="0.45">
      <c r="A208" s="31" t="str">
        <f>'[2]Macro Input'!B251</f>
        <v xml:space="preserve">Swenson Farms </v>
      </c>
      <c r="B208" s="16">
        <f>'[2]Macro Input'!E251</f>
        <v>487</v>
      </c>
      <c r="C208" s="33">
        <f t="shared" si="24"/>
        <v>6.5203973291800004E-4</v>
      </c>
      <c r="D208" s="32">
        <f t="shared" si="25"/>
        <v>12116.23982371636</v>
      </c>
      <c r="E208" s="32">
        <f>-[2]Settlement!J250</f>
        <v>-458.2317116931689</v>
      </c>
      <c r="F208" s="32">
        <f t="shared" si="26"/>
        <v>11658.008112023192</v>
      </c>
      <c r="G208" s="19"/>
    </row>
    <row r="209" spans="1:7" s="18" customFormat="1" ht="17.5" x14ac:dyDescent="0.45">
      <c r="A209" s="31" t="str">
        <f>'[2]Macro Input'!B252</f>
        <v>Sycamore MWC</v>
      </c>
      <c r="B209" s="16">
        <f>'[2]Macro Input'!E252</f>
        <v>5216</v>
      </c>
      <c r="C209" s="33">
        <f t="shared" si="24"/>
        <v>6.9836534843960001E-3</v>
      </c>
      <c r="D209" s="32">
        <f t="shared" si="25"/>
        <v>129770.65076081111</v>
      </c>
      <c r="E209" s="32">
        <f>-[2]Settlement!J251</f>
        <v>-17058.777307153367</v>
      </c>
      <c r="F209" s="32">
        <f t="shared" si="26"/>
        <v>112711.87345365775</v>
      </c>
      <c r="G209" s="19"/>
    </row>
    <row r="210" spans="1:7" s="18" customFormat="1" ht="17.5" x14ac:dyDescent="0.45">
      <c r="A210" s="31" t="str">
        <f>'[2]Macro Input'!B253</f>
        <v>T &amp; P Farms</v>
      </c>
      <c r="B210" s="16">
        <f>'[2]Macro Input'!E253</f>
        <v>150</v>
      </c>
      <c r="C210" s="33">
        <f t="shared" si="24"/>
        <v>2.00833593301E-4</v>
      </c>
      <c r="D210" s="32">
        <f t="shared" si="25"/>
        <v>3731.9013830705421</v>
      </c>
      <c r="E210" s="32">
        <f>-[2]Settlement!J252</f>
        <v>-435.43183332626677</v>
      </c>
      <c r="F210" s="32">
        <f t="shared" si="26"/>
        <v>3296.4695497442754</v>
      </c>
      <c r="G210" s="19"/>
    </row>
    <row r="211" spans="1:7" s="18" customFormat="1" ht="17.5" x14ac:dyDescent="0.45">
      <c r="A211" s="31" t="str">
        <f>'[2]Macro Input'!B254</f>
        <v>Tarke, S</v>
      </c>
      <c r="B211" s="16">
        <f>'[2]Macro Input'!E254</f>
        <v>403</v>
      </c>
      <c r="C211" s="33">
        <f t="shared" si="24"/>
        <v>5.3957292066900001E-4</v>
      </c>
      <c r="D211" s="32">
        <f t="shared" si="25"/>
        <v>10026.37504918868</v>
      </c>
      <c r="E211" s="32">
        <f>-[2]Settlement!J253</f>
        <v>-1633.2291592592596</v>
      </c>
      <c r="F211" s="32">
        <f t="shared" si="26"/>
        <v>8393.1458899294212</v>
      </c>
      <c r="G211" s="19"/>
    </row>
    <row r="212" spans="1:7" s="18" customFormat="1" ht="17.5" x14ac:dyDescent="0.45">
      <c r="A212" s="31" t="str">
        <f>'[2]Macro Input'!B255</f>
        <v>Tisdale Irr &amp; Drain Co</v>
      </c>
      <c r="B212" s="16">
        <f>'[2]Macro Input'!E255</f>
        <v>1500</v>
      </c>
      <c r="C212" s="33">
        <f t="shared" si="24"/>
        <v>2.0083359330130002E-3</v>
      </c>
      <c r="D212" s="32">
        <f t="shared" si="25"/>
        <v>37319.013830761171</v>
      </c>
      <c r="E212" s="32">
        <f>-[2]Settlement!J254</f>
        <v>-3555.6842634624704</v>
      </c>
      <c r="F212" s="32">
        <f t="shared" si="26"/>
        <v>33763.329567298701</v>
      </c>
      <c r="G212" s="19"/>
    </row>
    <row r="213" spans="1:7" s="18" customFormat="1" ht="17.5" x14ac:dyDescent="0.45">
      <c r="A213" s="31" t="str">
        <f>'[2]Macro Input'!B256</f>
        <v>Van Ruiten Brothers 1415L</v>
      </c>
      <c r="B213" s="16">
        <f>'[2]Macro Input'!E256</f>
        <v>206</v>
      </c>
      <c r="C213" s="33">
        <f t="shared" si="24"/>
        <v>2.7581146813399998E-4</v>
      </c>
      <c r="D213" s="32">
        <f t="shared" si="25"/>
        <v>5125.1445660951895</v>
      </c>
      <c r="E213" s="32">
        <f>-[2]Settlement!J255</f>
        <v>-269.42620328249427</v>
      </c>
      <c r="F213" s="32">
        <f t="shared" si="26"/>
        <v>4855.718362812695</v>
      </c>
      <c r="G213" s="19"/>
    </row>
    <row r="214" spans="1:7" s="18" customFormat="1" ht="17.5" x14ac:dyDescent="0.45">
      <c r="A214" s="31" t="str">
        <f>'[2]Macro Input'!B257</f>
        <v>Van Ruiten Brothers 520XL</v>
      </c>
      <c r="B214" s="16">
        <f>'[2]Macro Input'!E257</f>
        <v>101</v>
      </c>
      <c r="C214" s="33">
        <f t="shared" si="24"/>
        <v>1.35227952823E-4</v>
      </c>
      <c r="D214" s="32">
        <f t="shared" si="25"/>
        <v>2512.8135979402355</v>
      </c>
      <c r="E214" s="32">
        <f>-[2]Settlement!J256</f>
        <v>-107.95269464481773</v>
      </c>
      <c r="F214" s="32">
        <f t="shared" si="26"/>
        <v>2404.8609032954178</v>
      </c>
      <c r="G214" s="19"/>
    </row>
    <row r="215" spans="1:7" s="18" customFormat="1" ht="17.5" x14ac:dyDescent="0.45">
      <c r="A215" s="31" t="str">
        <f>'[2]Macro Input'!B258</f>
        <v>Van Ruiten Brothers 0880S</v>
      </c>
      <c r="B215" s="16">
        <f>'[2]Macro Input'!E258</f>
        <v>426</v>
      </c>
      <c r="C215" s="33">
        <f t="shared" si="24"/>
        <v>5.7036740497600001E-4</v>
      </c>
      <c r="D215" s="32">
        <f t="shared" si="25"/>
        <v>10598.599927941896</v>
      </c>
      <c r="E215" s="32">
        <f>-[2]Settlement!J257</f>
        <v>-823.51497142511516</v>
      </c>
      <c r="F215" s="32">
        <f t="shared" si="26"/>
        <v>9775.0849565167809</v>
      </c>
      <c r="G215" s="19"/>
    </row>
    <row r="216" spans="1:7" s="18" customFormat="1" ht="17.5" x14ac:dyDescent="0.45">
      <c r="A216" s="31" t="str">
        <f>'[2]Macro Input'!B259</f>
        <v>Van Ruiten Brothers 880XR</v>
      </c>
      <c r="B216" s="16">
        <f>'[2]Macro Input'!E259</f>
        <v>159</v>
      </c>
      <c r="C216" s="33">
        <f t="shared" si="24"/>
        <v>2.1288360889899999E-4</v>
      </c>
      <c r="D216" s="32">
        <f t="shared" si="25"/>
        <v>3955.8154660536597</v>
      </c>
      <c r="E216" s="32">
        <f>-[2]Settlement!J258</f>
        <v>-352.9854459798724</v>
      </c>
      <c r="F216" s="32">
        <f t="shared" si="26"/>
        <v>3602.8300200737872</v>
      </c>
      <c r="G216" s="19"/>
    </row>
    <row r="217" spans="1:7" s="18" customFormat="1" ht="17.5" x14ac:dyDescent="0.45">
      <c r="A217" s="31" t="str">
        <f>'[2]Macro Input'!B260</f>
        <v>Wallace, J &amp; J</v>
      </c>
      <c r="B217" s="16">
        <f>'[2]Macro Input'!E260</f>
        <v>0</v>
      </c>
      <c r="C217" s="33">
        <f t="shared" si="24"/>
        <v>0</v>
      </c>
      <c r="D217" s="32">
        <f t="shared" si="25"/>
        <v>0</v>
      </c>
      <c r="E217" s="32">
        <f>-[2]Settlement!J259</f>
        <v>-128.21667409435278</v>
      </c>
      <c r="F217" s="32">
        <f t="shared" si="26"/>
        <v>-128.21667409435278</v>
      </c>
      <c r="G217" s="19"/>
    </row>
    <row r="218" spans="1:7" s="18" customFormat="1" ht="17.5" x14ac:dyDescent="0.45">
      <c r="A218" s="31" t="str">
        <f>'[2]Macro Input'!B261</f>
        <v>Wallace, K Trust</v>
      </c>
      <c r="B218" s="16">
        <f>'[2]Macro Input'!E261</f>
        <v>240</v>
      </c>
      <c r="C218" s="33">
        <f t="shared" ref="C218:C249" si="27">ROUND(B218/$B$252,15)</f>
        <v>3.2133374928199998E-4</v>
      </c>
      <c r="D218" s="32">
        <f t="shared" ref="D218:D249" si="28">C218*D$6</f>
        <v>5971.0422129203007</v>
      </c>
      <c r="E218" s="32">
        <f>-[2]Settlement!J260</f>
        <v>-417.4101223931408</v>
      </c>
      <c r="F218" s="32">
        <f t="shared" ref="F218:F249" si="29">D218+E218</f>
        <v>5553.6320905271596</v>
      </c>
      <c r="G218" s="19"/>
    </row>
    <row r="219" spans="1:7" s="18" customFormat="1" ht="17.5" x14ac:dyDescent="0.45">
      <c r="A219" s="31" t="str">
        <f>'[2]Macro Input'!B262</f>
        <v>Wisler, J</v>
      </c>
      <c r="B219" s="16">
        <f>'[2]Macro Input'!E262</f>
        <v>0</v>
      </c>
      <c r="C219" s="33">
        <f t="shared" si="27"/>
        <v>0</v>
      </c>
      <c r="D219" s="32">
        <f t="shared" si="28"/>
        <v>0</v>
      </c>
      <c r="E219" s="32">
        <f>-[2]Settlement!J261</f>
        <v>-15.29083214476667</v>
      </c>
      <c r="F219" s="32">
        <f t="shared" si="29"/>
        <v>-15.29083214476667</v>
      </c>
      <c r="G219" s="19"/>
    </row>
    <row r="220" spans="1:7" s="18" customFormat="1" ht="17.5" x14ac:dyDescent="0.45">
      <c r="A220" s="31" t="str">
        <f>'[2]Macro Input'!B263</f>
        <v>Yockey, W</v>
      </c>
      <c r="B220" s="16">
        <f>'[2]Macro Input'!E263</f>
        <v>0</v>
      </c>
      <c r="C220" s="33">
        <f t="shared" si="27"/>
        <v>0</v>
      </c>
      <c r="D220" s="32">
        <f t="shared" si="28"/>
        <v>0</v>
      </c>
      <c r="E220" s="32">
        <f>-[2]Settlement!J262</f>
        <v>-3.8357647239813208</v>
      </c>
      <c r="F220" s="32">
        <f t="shared" si="29"/>
        <v>-3.8357647239813208</v>
      </c>
      <c r="G220" s="19"/>
    </row>
    <row r="221" spans="1:7" s="18" customFormat="1" ht="17.5" x14ac:dyDescent="0.45">
      <c r="A221" s="31" t="str">
        <f>'[2]Macro Input'!B264</f>
        <v>Young, R/et al</v>
      </c>
      <c r="B221" s="16">
        <f>'[2]Macro Input'!E264</f>
        <v>2</v>
      </c>
      <c r="C221" s="33">
        <f t="shared" si="27"/>
        <v>2.6777812440000002E-6</v>
      </c>
      <c r="D221" s="32">
        <f t="shared" si="28"/>
        <v>49.758685107359476</v>
      </c>
      <c r="E221" s="32">
        <f>-[2]Settlement!J263</f>
        <v>-9.3427854850377052</v>
      </c>
      <c r="F221" s="32">
        <f t="shared" si="29"/>
        <v>40.415899622321774</v>
      </c>
      <c r="G221" s="42"/>
    </row>
    <row r="222" spans="1:7" s="18" customFormat="1" ht="17.5" x14ac:dyDescent="0.45">
      <c r="A222" s="31" t="str">
        <f>'[2]Macro Input'!C265</f>
        <v xml:space="preserve">Total Sacramento River - Willows </v>
      </c>
      <c r="B222" s="44">
        <f>SUM(B122:B221)</f>
        <v>181448</v>
      </c>
      <c r="C222" s="38">
        <f>SUM(C122:C221)</f>
        <v>0.24293902558218608</v>
      </c>
      <c r="D222" s="43">
        <f>SUM(D122:D221)</f>
        <v>4514306.9477085108</v>
      </c>
      <c r="E222" s="43">
        <f>SUM(E122:E221)</f>
        <v>-586180.17403029301</v>
      </c>
      <c r="F222" s="43">
        <f>SUM(F122:F221)</f>
        <v>3928126.7736782175</v>
      </c>
      <c r="G222" s="19"/>
    </row>
    <row r="223" spans="1:7" s="18" customFormat="1" ht="17.5" x14ac:dyDescent="0.45">
      <c r="A223" s="27" t="str">
        <f>'[2]Macro Input'!A268</f>
        <v>San Felipe Unit</v>
      </c>
      <c r="B223" s="36"/>
      <c r="C223" s="35"/>
      <c r="D223" s="35"/>
      <c r="E223" s="40"/>
      <c r="F223" s="41"/>
      <c r="G223" s="19"/>
    </row>
    <row r="224" spans="1:7" s="18" customFormat="1" ht="17.5" x14ac:dyDescent="0.45">
      <c r="A224" s="31" t="str">
        <f>'[2]Macro Input'!B269</f>
        <v>San Benito County WD</v>
      </c>
      <c r="B224" s="16">
        <f>'[2]Macro Input'!E269</f>
        <v>9379</v>
      </c>
      <c r="C224" s="33">
        <f>ROUND(B224/$B$252,15)</f>
        <v>1.2557455143817E-2</v>
      </c>
      <c r="D224" s="32">
        <f>C224*D$6</f>
        <v>233343.35381243023</v>
      </c>
      <c r="E224" s="32">
        <f>-[2]Settlement!J268</f>
        <v>-23817.122011107938</v>
      </c>
      <c r="F224" s="32">
        <f>D224+E224</f>
        <v>209526.23180132228</v>
      </c>
      <c r="G224" s="19"/>
    </row>
    <row r="225" spans="1:7" s="18" customFormat="1" ht="17.5" x14ac:dyDescent="0.45">
      <c r="A225" s="31" t="str">
        <f>'[2]Macro Input'!B270</f>
        <v>Santa Clara Valley WD</v>
      </c>
      <c r="B225" s="16">
        <f>'[2]Macro Input'!E270</f>
        <v>6620</v>
      </c>
      <c r="C225" s="33">
        <f>ROUND(B225/$B$252,15)</f>
        <v>8.863455917696E-3</v>
      </c>
      <c r="D225" s="32">
        <f>C225*D$6</f>
        <v>164701.24770640043</v>
      </c>
      <c r="E225" s="32">
        <f>-[2]Settlement!J269</f>
        <v>-24717.702699169717</v>
      </c>
      <c r="F225" s="32">
        <f>D225+E225</f>
        <v>139983.54500723071</v>
      </c>
      <c r="G225" s="19"/>
    </row>
    <row r="226" spans="1:7" s="18" customFormat="1" ht="17.5" x14ac:dyDescent="0.45">
      <c r="A226" s="31" t="str">
        <f>'[2]Macro Input'!C271</f>
        <v>Total San Felipe Unit</v>
      </c>
      <c r="B226" s="30">
        <f>SUM(B224:B225)</f>
        <v>15999</v>
      </c>
      <c r="C226" s="38">
        <f>SUM(C224:C225)</f>
        <v>2.1420911061513E-2</v>
      </c>
      <c r="D226" s="37">
        <f>SUM(D224:D225)</f>
        <v>398044.60151883063</v>
      </c>
      <c r="E226" s="37">
        <f>SUM(E224:E225)</f>
        <v>-48534.824710277651</v>
      </c>
      <c r="F226" s="37">
        <f>SUM(F224:F225)</f>
        <v>349509.77680855303</v>
      </c>
      <c r="G226" s="19"/>
    </row>
    <row r="227" spans="1:7" s="18" customFormat="1" ht="17.5" x14ac:dyDescent="0.45">
      <c r="A227" s="27" t="str">
        <f>'[2]Macro Input'!A274</f>
        <v>San Luis Canal - Fresno</v>
      </c>
      <c r="B227" s="36"/>
      <c r="C227" s="35"/>
      <c r="D227" s="35"/>
      <c r="E227" s="40"/>
      <c r="F227" s="32"/>
      <c r="G227" s="19"/>
    </row>
    <row r="228" spans="1:7" s="18" customFormat="1" ht="17.5" x14ac:dyDescent="0.45">
      <c r="A228" s="31" t="str">
        <f>'[2]Macro Input'!B275</f>
        <v>Westlands WD - SLC</v>
      </c>
      <c r="B228" s="16">
        <f>'[2]Macro Input'!E275</f>
        <v>132269</v>
      </c>
      <c r="C228" s="33">
        <f>ROUND(B228/$B$252,15)</f>
        <v>0.17709372368243101</v>
      </c>
      <c r="D228" s="32">
        <f>C228*D$6</f>
        <v>3290765.760253347</v>
      </c>
      <c r="E228" s="32">
        <f>-[2]Settlement!J274</f>
        <v>-1391695.2327302482</v>
      </c>
      <c r="F228" s="32">
        <f>D228+E228</f>
        <v>1899070.5275230987</v>
      </c>
      <c r="G228" s="19"/>
    </row>
    <row r="229" spans="1:7" s="18" customFormat="1" ht="17.5" x14ac:dyDescent="0.45">
      <c r="A229" s="31" t="str">
        <f>'[2]Macro Input'!B276</f>
        <v xml:space="preserve">Westlands DD#2 </v>
      </c>
      <c r="B229" s="16">
        <f>'[2]Macro Input'!E276</f>
        <v>326</v>
      </c>
      <c r="C229" s="33">
        <f>ROUND(B229/$B$252,15)</f>
        <v>4.3647834277500003E-4</v>
      </c>
      <c r="D229" s="32">
        <f>C229*D$6</f>
        <v>8110.6656725553403</v>
      </c>
      <c r="E229" s="32">
        <f>-[2]Settlement!J275</f>
        <v>-776.19397571905199</v>
      </c>
      <c r="F229" s="32">
        <f>D229+E229</f>
        <v>7334.4716968362882</v>
      </c>
      <c r="G229" s="19"/>
    </row>
    <row r="230" spans="1:7" s="18" customFormat="1" ht="17.5" x14ac:dyDescent="0.45">
      <c r="A230" s="31" t="str">
        <f>'[2]Macro Input'!C277</f>
        <v>Total San Luis Canal - Fresno</v>
      </c>
      <c r="B230" s="30">
        <f>SUM(B228:B229)</f>
        <v>132595</v>
      </c>
      <c r="C230" s="38">
        <f>SUM(C228:C229)</f>
        <v>0.177530202025206</v>
      </c>
      <c r="D230" s="37">
        <f>SUM(D228:D229)</f>
        <v>3298876.4259259026</v>
      </c>
      <c r="E230" s="37">
        <f>SUM(E228:E229)</f>
        <v>-1392471.4267059674</v>
      </c>
      <c r="F230" s="37">
        <f>SUM(F228:F229)</f>
        <v>1906404.9992199349</v>
      </c>
      <c r="G230" s="19"/>
    </row>
    <row r="231" spans="1:7" s="18" customFormat="1" ht="17.5" x14ac:dyDescent="0.45">
      <c r="A231" s="27" t="str">
        <f>'[2]Macro Input'!A280</f>
        <v>San Luis Canal - Tracy</v>
      </c>
      <c r="B231" s="36"/>
      <c r="C231" s="35"/>
      <c r="D231" s="35"/>
      <c r="E231" s="39"/>
      <c r="F231" s="32"/>
      <c r="G231" s="19"/>
    </row>
    <row r="232" spans="1:7" s="18" customFormat="1" ht="17.5" x14ac:dyDescent="0.45">
      <c r="A232" s="31" t="str">
        <f>'[2]Macro Input'!B281</f>
        <v>Pacheco WD - SLC</v>
      </c>
      <c r="B232" s="16">
        <f>'[2]Macro Input'!E281</f>
        <v>754</v>
      </c>
      <c r="C232" s="33">
        <f>ROUND(B232/$B$252,15)</f>
        <v>1.0095235289940001E-3</v>
      </c>
      <c r="D232" s="32">
        <f>C232*D$6</f>
        <v>18759.024285586016</v>
      </c>
      <c r="E232" s="34">
        <f>-[2]Settlement!J280</f>
        <v>-10122.83263439779</v>
      </c>
      <c r="F232" s="32">
        <f>D232+E232</f>
        <v>8636.1916511882264</v>
      </c>
      <c r="G232" s="19"/>
    </row>
    <row r="233" spans="1:7" s="18" customFormat="1" ht="17.5" x14ac:dyDescent="0.45">
      <c r="A233" s="31" t="str">
        <f>'[2]Macro Input'!B282</f>
        <v>Panoche WD - SLC</v>
      </c>
      <c r="B233" s="16">
        <f>'[2]Macro Input'!E282</f>
        <v>7343</v>
      </c>
      <c r="C233" s="33">
        <f>ROUND(B233/$B$252,15)</f>
        <v>9.8314738374079991E-3</v>
      </c>
      <c r="D233" s="32">
        <f>C233*D$6</f>
        <v>182689.01237282236</v>
      </c>
      <c r="E233" s="32">
        <v>0</v>
      </c>
      <c r="F233" s="32">
        <f>D233+E233</f>
        <v>182689.01237282236</v>
      </c>
      <c r="G233" s="19"/>
    </row>
    <row r="234" spans="1:7" s="18" customFormat="1" ht="17.5" x14ac:dyDescent="0.45">
      <c r="A234" s="31" t="str">
        <f>'[2]Macro Input'!B283</f>
        <v>San Luis WD - SLC</v>
      </c>
      <c r="B234" s="16">
        <f>'[2]Macro Input'!E283</f>
        <v>12996</v>
      </c>
      <c r="C234" s="33">
        <f>ROUND(B234/$B$252,15)</f>
        <v>1.7400222523621001E-2</v>
      </c>
      <c r="D234" s="32">
        <f>C234*D$6</f>
        <v>323331.93582964729</v>
      </c>
      <c r="E234" s="32">
        <f>-[2]Settlement!J281</f>
        <v>-108363.96290127456</v>
      </c>
      <c r="F234" s="32">
        <f>D234+E234</f>
        <v>214967.97292837274</v>
      </c>
      <c r="G234" s="19"/>
    </row>
    <row r="235" spans="1:7" s="18" customFormat="1" ht="17.5" x14ac:dyDescent="0.45">
      <c r="A235" s="31" t="str">
        <f>'[2]Macro Input'!C284</f>
        <v>Total San Luis Canal - Tracy</v>
      </c>
      <c r="B235" s="30">
        <f>SUM(B232:B234)</f>
        <v>21093</v>
      </c>
      <c r="C235" s="38">
        <f>SUM(C232:C234)</f>
        <v>2.8241219890022998E-2</v>
      </c>
      <c r="D235" s="37">
        <f>SUM(D232:D234)</f>
        <v>524779.9724880557</v>
      </c>
      <c r="E235" s="37">
        <f>SUM(E232:E234)</f>
        <v>-118486.79553567234</v>
      </c>
      <c r="F235" s="37">
        <f>SUM(F232:F234)</f>
        <v>406293.17695238331</v>
      </c>
      <c r="G235" s="19"/>
    </row>
    <row r="236" spans="1:7" s="18" customFormat="1" ht="17.5" x14ac:dyDescent="0.45">
      <c r="A236" s="27" t="str">
        <f>'[2]Macro Input'!A287</f>
        <v>Tehama-Colusa Canal</v>
      </c>
      <c r="B236" s="36"/>
      <c r="C236" s="35"/>
      <c r="D236" s="35"/>
      <c r="E236" s="34"/>
      <c r="F236" s="32"/>
      <c r="G236" s="19"/>
    </row>
    <row r="237" spans="1:7" s="18" customFormat="1" ht="17.5" x14ac:dyDescent="0.45">
      <c r="A237" s="31" t="s">
        <v>17</v>
      </c>
      <c r="B237" s="16">
        <f>'[2]Macro Input'!E288</f>
        <v>869</v>
      </c>
      <c r="C237" s="33">
        <f t="shared" ref="C237:C250" si="30">ROUND(B237/$B$252,15)</f>
        <v>1.1634959505249999E-3</v>
      </c>
      <c r="D237" s="32">
        <f t="shared" ref="D237:D250" si="31">C237*D$6</f>
        <v>21620.148679277761</v>
      </c>
      <c r="E237" s="32">
        <f>-[2]Settlement!J286</f>
        <v>-3828.7721422984191</v>
      </c>
      <c r="F237" s="32">
        <f t="shared" ref="F237:F250" si="32">D237+E237</f>
        <v>17791.376536979344</v>
      </c>
      <c r="G237" s="19"/>
    </row>
    <row r="238" spans="1:7" s="18" customFormat="1" ht="17.5" x14ac:dyDescent="0.45">
      <c r="A238" s="31" t="s">
        <v>16</v>
      </c>
      <c r="B238" s="16">
        <f>'[2]Macro Input'!E289</f>
        <v>19713</v>
      </c>
      <c r="C238" s="33">
        <f t="shared" si="30"/>
        <v>2.6393550831651999E-2</v>
      </c>
      <c r="D238" s="32">
        <f t="shared" si="31"/>
        <v>490446.47976377321</v>
      </c>
      <c r="E238" s="32">
        <f>-[2]Settlement!J287</f>
        <v>-69879.764440431754</v>
      </c>
      <c r="F238" s="32">
        <f t="shared" si="32"/>
        <v>420566.71532334143</v>
      </c>
      <c r="G238" s="19"/>
    </row>
    <row r="239" spans="1:7" s="18" customFormat="1" ht="17.5" x14ac:dyDescent="0.45">
      <c r="A239" s="31" t="s">
        <v>15</v>
      </c>
      <c r="B239" s="16">
        <f>'[2]Macro Input'!E290</f>
        <v>142</v>
      </c>
      <c r="C239" s="33">
        <f t="shared" si="30"/>
        <v>1.9012246832499999E-4</v>
      </c>
      <c r="D239" s="32">
        <f t="shared" si="31"/>
        <v>3532.8666426411041</v>
      </c>
      <c r="E239" s="32">
        <f>-[2]Settlement!J288</f>
        <v>-1864.5472431130306</v>
      </c>
      <c r="F239" s="32">
        <f t="shared" si="32"/>
        <v>1668.3193995280735</v>
      </c>
      <c r="G239" s="19"/>
    </row>
    <row r="240" spans="1:7" s="18" customFormat="1" ht="17.5" x14ac:dyDescent="0.45">
      <c r="A240" s="31" t="s">
        <v>14</v>
      </c>
      <c r="B240" s="16">
        <f>'[2]Macro Input'!E291</f>
        <v>3110</v>
      </c>
      <c r="C240" s="33">
        <f t="shared" si="30"/>
        <v>4.1639498344460003E-3</v>
      </c>
      <c r="D240" s="32">
        <f t="shared" si="31"/>
        <v>77374.755342427117</v>
      </c>
      <c r="E240" s="32">
        <f>-[2]Settlement!J289</f>
        <v>-5589.4055595228974</v>
      </c>
      <c r="F240" s="32">
        <f t="shared" si="32"/>
        <v>71785.349782904217</v>
      </c>
      <c r="G240" s="19"/>
    </row>
    <row r="241" spans="1:7" s="18" customFormat="1" ht="17.5" x14ac:dyDescent="0.45">
      <c r="A241" s="31" t="s">
        <v>13</v>
      </c>
      <c r="B241" s="16">
        <f>'[2]Macro Input'!E292</f>
        <v>1699</v>
      </c>
      <c r="C241" s="33">
        <f t="shared" si="30"/>
        <v>2.2747751667920001E-3</v>
      </c>
      <c r="D241" s="32">
        <f t="shared" si="31"/>
        <v>42270.002998962023</v>
      </c>
      <c r="E241" s="32">
        <f>-[2]Settlement!J290</f>
        <v>-19807.819398971325</v>
      </c>
      <c r="F241" s="32">
        <f t="shared" si="32"/>
        <v>22462.183599990698</v>
      </c>
      <c r="G241" s="19"/>
    </row>
    <row r="242" spans="1:7" s="18" customFormat="1" ht="17.5" x14ac:dyDescent="0.45">
      <c r="A242" s="31" t="s">
        <v>12</v>
      </c>
      <c r="B242" s="16">
        <f>'[2]Macro Input'!E293</f>
        <v>1121</v>
      </c>
      <c r="C242" s="33">
        <f t="shared" si="30"/>
        <v>1.500896387271E-3</v>
      </c>
      <c r="D242" s="32">
        <f t="shared" si="31"/>
        <v>27889.743002842224</v>
      </c>
      <c r="E242" s="32">
        <f>-[2]Settlement!J291</f>
        <v>-1830.8580871295624</v>
      </c>
      <c r="F242" s="32">
        <f t="shared" si="32"/>
        <v>26058.884915712661</v>
      </c>
      <c r="G242" s="19"/>
    </row>
    <row r="243" spans="1:7" s="18" customFormat="1" ht="17.5" x14ac:dyDescent="0.45">
      <c r="A243" s="31" t="s">
        <v>11</v>
      </c>
      <c r="B243" s="16">
        <f>'[2]Macro Input'!E294</f>
        <v>3360</v>
      </c>
      <c r="C243" s="33">
        <f t="shared" si="30"/>
        <v>4.4986724899480001E-3</v>
      </c>
      <c r="D243" s="32">
        <f t="shared" si="31"/>
        <v>83594.590980884212</v>
      </c>
      <c r="E243" s="32">
        <f>-[2]Settlement!J292</f>
        <v>-15305.032018109478</v>
      </c>
      <c r="F243" s="32">
        <f t="shared" si="32"/>
        <v>68289.558962774739</v>
      </c>
      <c r="G243" s="19"/>
    </row>
    <row r="244" spans="1:7" s="18" customFormat="1" ht="17.5" x14ac:dyDescent="0.45">
      <c r="A244" s="31" t="s">
        <v>10</v>
      </c>
      <c r="B244" s="16">
        <f>'[2]Macro Input'!E295</f>
        <v>305</v>
      </c>
      <c r="C244" s="33">
        <f t="shared" si="30"/>
        <v>4.0836163971300001E-4</v>
      </c>
      <c r="D244" s="32">
        <f t="shared" si="31"/>
        <v>7588.1994789280652</v>
      </c>
      <c r="E244" s="32">
        <f>-[2]Settlement!J293</f>
        <v>-2047.5758925483294</v>
      </c>
      <c r="F244" s="32">
        <f t="shared" si="32"/>
        <v>5540.6235863797356</v>
      </c>
      <c r="G244" s="19"/>
    </row>
    <row r="245" spans="1:7" s="18" customFormat="1" ht="17.5" x14ac:dyDescent="0.45">
      <c r="A245" s="31" t="s">
        <v>9</v>
      </c>
      <c r="B245" s="16">
        <f>'[2]Macro Input'!E296</f>
        <v>524</v>
      </c>
      <c r="C245" s="33">
        <f t="shared" si="30"/>
        <v>7.0157868593200001E-4</v>
      </c>
      <c r="D245" s="32">
        <f t="shared" si="31"/>
        <v>13036.775498202509</v>
      </c>
      <c r="E245" s="32">
        <f>-[2]Settlement!J294</f>
        <v>-57106.841998744472</v>
      </c>
      <c r="F245" s="32">
        <f t="shared" si="32"/>
        <v>-44070.066500541965</v>
      </c>
      <c r="G245" s="19"/>
    </row>
    <row r="246" spans="1:7" s="18" customFormat="1" ht="17.5" x14ac:dyDescent="0.45">
      <c r="A246" s="31" t="s">
        <v>8</v>
      </c>
      <c r="B246" s="16">
        <f>'[2]Macro Input'!E297</f>
        <v>0</v>
      </c>
      <c r="C246" s="33">
        <f t="shared" si="30"/>
        <v>0</v>
      </c>
      <c r="D246" s="32">
        <f t="shared" si="31"/>
        <v>0</v>
      </c>
      <c r="E246" s="32">
        <f>-[2]Settlement!J295</f>
        <v>-953.19623836788469</v>
      </c>
      <c r="F246" s="32">
        <f t="shared" si="32"/>
        <v>-953.19623836788469</v>
      </c>
      <c r="G246" s="19"/>
    </row>
    <row r="247" spans="1:7" s="18" customFormat="1" ht="17.5" x14ac:dyDescent="0.45">
      <c r="A247" s="31" t="s">
        <v>7</v>
      </c>
      <c r="B247" s="16">
        <f>'[2]Macro Input'!E298</f>
        <v>427</v>
      </c>
      <c r="C247" s="33">
        <f t="shared" si="30"/>
        <v>5.7170629559800002E-4</v>
      </c>
      <c r="D247" s="32">
        <f t="shared" si="31"/>
        <v>10623.479270495576</v>
      </c>
      <c r="E247" s="32">
        <f>-[2]Settlement!J296</f>
        <v>-8681.6644510380993</v>
      </c>
      <c r="F247" s="32">
        <f t="shared" si="32"/>
        <v>1941.8148194574769</v>
      </c>
      <c r="G247" s="19"/>
    </row>
    <row r="248" spans="1:7" s="18" customFormat="1" ht="17.5" x14ac:dyDescent="0.45">
      <c r="A248" s="31" t="s">
        <v>6</v>
      </c>
      <c r="B248" s="16">
        <f>'[2]Macro Input'!E299</f>
        <v>76</v>
      </c>
      <c r="C248" s="33">
        <f t="shared" si="30"/>
        <v>1.01755687273E-4</v>
      </c>
      <c r="D248" s="32">
        <f t="shared" si="31"/>
        <v>1890.8300340982421</v>
      </c>
      <c r="E248" s="32">
        <f>-[2]Settlement!J297</f>
        <v>-283.73053012759829</v>
      </c>
      <c r="F248" s="32">
        <f t="shared" si="32"/>
        <v>1607.0995039706438</v>
      </c>
      <c r="G248" s="19"/>
    </row>
    <row r="249" spans="1:7" s="18" customFormat="1" ht="17.5" x14ac:dyDescent="0.45">
      <c r="A249" s="31" t="s">
        <v>5</v>
      </c>
      <c r="B249" s="16">
        <f>'[2]Macro Input'!E300</f>
        <v>9558</v>
      </c>
      <c r="C249" s="33">
        <f t="shared" si="30"/>
        <v>1.2797116565156001E-2</v>
      </c>
      <c r="D249" s="32">
        <f t="shared" si="31"/>
        <v>237796.7561295575</v>
      </c>
      <c r="E249" s="32">
        <f>-[2]Settlement!J298</f>
        <v>-71921.064418382462</v>
      </c>
      <c r="F249" s="32">
        <f t="shared" si="32"/>
        <v>165875.69171117502</v>
      </c>
      <c r="G249" s="19"/>
    </row>
    <row r="250" spans="1:7" s="18" customFormat="1" ht="17.5" x14ac:dyDescent="0.45">
      <c r="A250" s="31" t="s">
        <v>4</v>
      </c>
      <c r="B250" s="16">
        <f>'[2]Macro Input'!E301</f>
        <v>17705</v>
      </c>
      <c r="C250" s="33">
        <f t="shared" si="30"/>
        <v>2.3705058462658999E-2</v>
      </c>
      <c r="D250" s="32">
        <f t="shared" si="31"/>
        <v>440488.7599156684</v>
      </c>
      <c r="E250" s="32">
        <f>-[2]Settlement!J299</f>
        <v>-73229.060189260184</v>
      </c>
      <c r="F250" s="32">
        <f t="shared" si="32"/>
        <v>367259.69972640823</v>
      </c>
      <c r="G250" s="19"/>
    </row>
    <row r="251" spans="1:7" s="18" customFormat="1" ht="17.5" x14ac:dyDescent="0.45">
      <c r="A251" s="31" t="str">
        <f>'[2]Macro Input'!C302</f>
        <v>Total Tehama-Colusa Canal</v>
      </c>
      <c r="B251" s="30">
        <f>SUM(B237:B250)</f>
        <v>58609</v>
      </c>
      <c r="C251" s="29">
        <f>SUM(C237:C250)</f>
        <v>7.8471040465290007E-2</v>
      </c>
      <c r="D251" s="28">
        <f>SUM(D237:D250)</f>
        <v>1458153.387737758</v>
      </c>
      <c r="E251" s="28">
        <f>SUM(E237:E250)</f>
        <v>-332329.33260804543</v>
      </c>
      <c r="F251" s="28">
        <f>SUM(F237:F250)</f>
        <v>1125824.0551297122</v>
      </c>
      <c r="G251" s="19"/>
    </row>
    <row r="252" spans="1:7" s="18" customFormat="1" thickBot="1" x14ac:dyDescent="0.5">
      <c r="A252" s="27" t="s">
        <v>3</v>
      </c>
      <c r="B252" s="26">
        <f>+B10+B12+B14+B16+B21+B23+B32+B46+B56+B58+B82+B98+B100+B104+B108+B112+B120+B222+B226+B230+B235+B251</f>
        <v>746887</v>
      </c>
      <c r="C252" s="25">
        <f>+C10+C12+C14+C16+C21+C23+C32+C46+C56+C58+C82+C98+C100+C104+C108+C112+C120+C222+C226+C230+C235+C251</f>
        <v>1.0000000000000011</v>
      </c>
      <c r="D252" s="24">
        <f>+D10+D12+D14+D16+D21+D23+D32+D46+D56+D58+D82+D98+D100+D104+D108+D112+D120+D222+D226+D230+D235+D251</f>
        <v>18582057.522007022</v>
      </c>
      <c r="E252" s="24">
        <f>+E10+E12+E14+E16+E21+E23+E32+E46+E56+E58+E82+E98+E100+E104+E108+E112+E120+E222+E226+E230+E235+E251</f>
        <v>-5139712.9999999981</v>
      </c>
      <c r="F252" s="24">
        <f>+F10+F12+F14+F16+F21+F23+F32+F46+F56+F58+F82+F98+F100+F104+F108+F112+F120+F222+F226+F230+F235+F251</f>
        <v>13442344.52200702</v>
      </c>
      <c r="G252" s="19"/>
    </row>
    <row r="253" spans="1:7" thickTop="1" x14ac:dyDescent="0.45">
      <c r="A253" s="23" t="s">
        <v>2</v>
      </c>
      <c r="B253" s="22"/>
      <c r="C253" s="21"/>
      <c r="D253" s="21"/>
      <c r="E253" s="21"/>
      <c r="F253" s="20"/>
      <c r="G253" s="1"/>
    </row>
    <row r="254" spans="1:7" ht="17.5" x14ac:dyDescent="0.45">
      <c r="A254" s="17" t="s">
        <v>1</v>
      </c>
      <c r="B254" s="16"/>
      <c r="C254" s="15"/>
      <c r="D254" s="15"/>
      <c r="E254" s="12"/>
      <c r="F254" s="11"/>
      <c r="G254" s="1"/>
    </row>
    <row r="255" spans="1:7" ht="17.5" x14ac:dyDescent="0.45">
      <c r="A255" s="14" t="s">
        <v>0</v>
      </c>
      <c r="B255" s="13"/>
      <c r="C255" s="12"/>
      <c r="D255" s="12"/>
      <c r="E255" s="12"/>
      <c r="F255" s="11"/>
      <c r="G255" s="1"/>
    </row>
    <row r="256" spans="1:7" ht="18" customHeight="1" x14ac:dyDescent="0.35">
      <c r="A256" s="10"/>
      <c r="B256" s="9"/>
      <c r="C256" s="8"/>
      <c r="D256" s="8"/>
      <c r="E256" s="8"/>
      <c r="F256" s="7"/>
      <c r="G256" s="1"/>
    </row>
    <row r="257" spans="1:7" ht="18" customHeight="1" x14ac:dyDescent="0.35">
      <c r="A257" s="10"/>
      <c r="B257" s="9"/>
      <c r="C257" s="8"/>
      <c r="D257" s="8"/>
      <c r="E257" s="8"/>
      <c r="F257" s="7"/>
      <c r="G257" s="1"/>
    </row>
    <row r="258" spans="1:7" ht="18" customHeight="1" x14ac:dyDescent="0.35">
      <c r="A258" s="10"/>
      <c r="B258" s="9"/>
      <c r="C258" s="8"/>
      <c r="D258" s="8"/>
      <c r="E258" s="8"/>
      <c r="F258" s="7"/>
      <c r="G258" s="1"/>
    </row>
    <row r="259" spans="1:7" ht="18" customHeight="1" x14ac:dyDescent="0.35">
      <c r="A259" s="10"/>
      <c r="B259" s="9"/>
      <c r="C259" s="8"/>
      <c r="D259" s="8"/>
      <c r="E259" s="8"/>
      <c r="F259" s="7"/>
      <c r="G259" s="1"/>
    </row>
    <row r="260" spans="1:7" ht="18" customHeight="1" x14ac:dyDescent="0.35">
      <c r="A260" s="10"/>
      <c r="B260" s="9"/>
      <c r="C260" s="8"/>
      <c r="D260" s="8"/>
      <c r="E260" s="8"/>
      <c r="F260" s="7"/>
      <c r="G260" s="1"/>
    </row>
    <row r="261" spans="1:7" ht="18" customHeight="1" x14ac:dyDescent="0.35">
      <c r="A261" s="10"/>
      <c r="B261" s="9"/>
      <c r="C261" s="8"/>
      <c r="D261" s="8"/>
      <c r="E261" s="8"/>
      <c r="F261" s="7"/>
      <c r="G261" s="1"/>
    </row>
    <row r="262" spans="1:7" ht="18" customHeight="1" x14ac:dyDescent="0.35">
      <c r="A262" s="10"/>
      <c r="B262" s="9"/>
      <c r="C262" s="8"/>
      <c r="D262" s="8"/>
      <c r="E262" s="8"/>
      <c r="F262" s="7"/>
      <c r="G262" s="1"/>
    </row>
    <row r="263" spans="1:7" ht="18" customHeight="1" x14ac:dyDescent="0.35">
      <c r="A263" s="10"/>
      <c r="B263" s="9"/>
      <c r="C263" s="8"/>
      <c r="D263" s="8"/>
      <c r="E263" s="8"/>
      <c r="F263" s="7"/>
      <c r="G263" s="1"/>
    </row>
    <row r="264" spans="1:7" ht="18" customHeight="1" x14ac:dyDescent="0.35">
      <c r="A264" s="10"/>
      <c r="B264" s="9"/>
      <c r="C264" s="8"/>
      <c r="D264" s="8"/>
      <c r="E264" s="8"/>
      <c r="F264" s="7"/>
      <c r="G264" s="1"/>
    </row>
    <row r="265" spans="1:7" ht="18" customHeight="1" x14ac:dyDescent="0.35">
      <c r="A265" s="10"/>
      <c r="B265" s="9"/>
      <c r="C265" s="8"/>
      <c r="D265" s="8"/>
      <c r="E265" s="8"/>
      <c r="F265" s="7"/>
      <c r="G265" s="1"/>
    </row>
    <row r="266" spans="1:7" ht="18" customHeight="1" x14ac:dyDescent="0.35">
      <c r="A266" s="10"/>
      <c r="B266" s="9"/>
      <c r="C266" s="8"/>
      <c r="D266" s="8"/>
      <c r="E266" s="8"/>
      <c r="F266" s="7"/>
      <c r="G266" s="1"/>
    </row>
    <row r="267" spans="1:7" ht="18" customHeight="1" x14ac:dyDescent="0.35">
      <c r="A267" s="10"/>
      <c r="B267" s="9"/>
      <c r="C267" s="8"/>
      <c r="D267" s="8"/>
      <c r="E267" s="8"/>
      <c r="F267" s="7"/>
      <c r="G267" s="1"/>
    </row>
    <row r="268" spans="1:7" ht="18" customHeight="1" x14ac:dyDescent="0.35">
      <c r="A268" s="10"/>
      <c r="B268" s="9"/>
      <c r="C268" s="8"/>
      <c r="D268" s="8"/>
      <c r="E268" s="8"/>
      <c r="F268" s="7"/>
      <c r="G268" s="1"/>
    </row>
    <row r="269" spans="1:7" ht="18" customHeight="1" x14ac:dyDescent="0.35">
      <c r="A269" s="10"/>
      <c r="B269" s="9"/>
      <c r="C269" s="8"/>
      <c r="D269" s="8"/>
      <c r="E269" s="8"/>
      <c r="F269" s="7"/>
      <c r="G269" s="1"/>
    </row>
    <row r="270" spans="1:7" ht="18" customHeight="1" x14ac:dyDescent="0.35">
      <c r="A270" s="10"/>
      <c r="B270" s="9"/>
      <c r="C270" s="8"/>
      <c r="D270" s="8"/>
      <c r="E270" s="8"/>
      <c r="F270" s="7"/>
      <c r="G270" s="1"/>
    </row>
    <row r="271" spans="1:7" ht="18" customHeight="1" x14ac:dyDescent="0.35">
      <c r="A271" s="10"/>
      <c r="B271" s="9"/>
      <c r="C271" s="8"/>
      <c r="D271" s="8"/>
      <c r="E271" s="8"/>
      <c r="F271" s="7"/>
      <c r="G271" s="1"/>
    </row>
    <row r="272" spans="1:7" ht="18" customHeight="1" x14ac:dyDescent="0.35">
      <c r="A272" s="10"/>
      <c r="B272" s="9"/>
      <c r="C272" s="8"/>
      <c r="D272" s="8"/>
      <c r="E272" s="8"/>
      <c r="F272" s="7"/>
      <c r="G272" s="1"/>
    </row>
    <row r="273" spans="1:7" ht="18" customHeight="1" x14ac:dyDescent="0.35">
      <c r="A273" s="10"/>
      <c r="B273" s="9"/>
      <c r="C273" s="8"/>
      <c r="D273" s="8"/>
      <c r="E273" s="8"/>
      <c r="F273" s="7"/>
      <c r="G273" s="1"/>
    </row>
    <row r="274" spans="1:7" ht="18" customHeight="1" x14ac:dyDescent="0.35">
      <c r="A274" s="10"/>
      <c r="B274" s="9"/>
      <c r="C274" s="8"/>
      <c r="D274" s="8"/>
      <c r="E274" s="8"/>
      <c r="F274" s="7"/>
      <c r="G274" s="1"/>
    </row>
    <row r="275" spans="1:7" ht="18" customHeight="1" x14ac:dyDescent="0.35">
      <c r="A275" s="10"/>
      <c r="B275" s="9"/>
      <c r="C275" s="8"/>
      <c r="D275" s="8"/>
      <c r="E275" s="8"/>
      <c r="F275" s="7"/>
      <c r="G275" s="1"/>
    </row>
    <row r="276" spans="1:7" ht="18" customHeight="1" x14ac:dyDescent="0.35">
      <c r="A276" s="10"/>
      <c r="B276" s="9"/>
      <c r="C276" s="8"/>
      <c r="D276" s="8"/>
      <c r="E276" s="8"/>
      <c r="F276" s="7"/>
      <c r="G276" s="1"/>
    </row>
    <row r="277" spans="1:7" ht="18" customHeight="1" x14ac:dyDescent="0.35">
      <c r="A277" s="10"/>
      <c r="B277" s="9"/>
      <c r="C277" s="8"/>
      <c r="D277" s="8"/>
      <c r="E277" s="8"/>
      <c r="F277" s="7"/>
      <c r="G277" s="1"/>
    </row>
    <row r="278" spans="1:7" ht="18" customHeight="1" x14ac:dyDescent="0.35">
      <c r="A278" s="10"/>
      <c r="B278" s="9"/>
      <c r="C278" s="8"/>
      <c r="D278" s="8"/>
      <c r="E278" s="8"/>
      <c r="F278" s="7"/>
      <c r="G278" s="1"/>
    </row>
    <row r="279" spans="1:7" ht="18" customHeight="1" x14ac:dyDescent="0.35">
      <c r="A279" s="10"/>
      <c r="B279" s="9"/>
      <c r="C279" s="8"/>
      <c r="D279" s="8"/>
      <c r="E279" s="8"/>
      <c r="F279" s="7"/>
      <c r="G279" s="1"/>
    </row>
    <row r="280" spans="1:7" ht="18" customHeight="1" x14ac:dyDescent="0.35">
      <c r="A280" s="10"/>
      <c r="B280" s="9"/>
      <c r="C280" s="8"/>
      <c r="D280" s="8"/>
      <c r="E280" s="8"/>
      <c r="F280" s="7"/>
      <c r="G280" s="1"/>
    </row>
    <row r="281" spans="1:7" ht="18" customHeight="1" x14ac:dyDescent="0.35">
      <c r="A281" s="10"/>
      <c r="B281" s="9"/>
      <c r="C281" s="8"/>
      <c r="D281" s="8"/>
      <c r="E281" s="8"/>
      <c r="F281" s="7"/>
      <c r="G281" s="1"/>
    </row>
    <row r="282" spans="1:7" ht="18" customHeight="1" x14ac:dyDescent="0.35">
      <c r="A282" s="10"/>
      <c r="B282" s="9"/>
      <c r="C282" s="8"/>
      <c r="D282" s="8"/>
      <c r="E282" s="8"/>
      <c r="F282" s="7"/>
      <c r="G282" s="1"/>
    </row>
    <row r="283" spans="1:7" ht="18" customHeight="1" x14ac:dyDescent="0.35">
      <c r="A283" s="10"/>
      <c r="B283" s="9"/>
      <c r="C283" s="8"/>
      <c r="D283" s="8"/>
      <c r="E283" s="8"/>
      <c r="F283" s="7"/>
      <c r="G283" s="1"/>
    </row>
    <row r="284" spans="1:7" ht="18" customHeight="1" x14ac:dyDescent="0.35">
      <c r="A284" s="10"/>
      <c r="B284" s="9"/>
      <c r="C284" s="8"/>
      <c r="D284" s="8"/>
      <c r="E284" s="8"/>
      <c r="F284" s="7"/>
      <c r="G284" s="1"/>
    </row>
    <row r="285" spans="1:7" ht="18" customHeight="1" x14ac:dyDescent="0.35">
      <c r="A285" s="10"/>
      <c r="B285" s="9"/>
      <c r="C285" s="8"/>
      <c r="D285" s="8"/>
      <c r="E285" s="8"/>
      <c r="F285" s="7"/>
      <c r="G285" s="1"/>
    </row>
    <row r="286" spans="1:7" ht="18" customHeight="1" x14ac:dyDescent="0.35">
      <c r="A286" s="10"/>
      <c r="B286" s="9"/>
      <c r="C286" s="8"/>
      <c r="D286" s="8"/>
      <c r="E286" s="8"/>
      <c r="F286" s="7"/>
      <c r="G286" s="1"/>
    </row>
    <row r="287" spans="1:7" ht="18" customHeight="1" x14ac:dyDescent="0.35">
      <c r="A287" s="10"/>
      <c r="B287" s="9"/>
      <c r="C287" s="8"/>
      <c r="D287" s="8"/>
      <c r="E287" s="8"/>
      <c r="F287" s="7"/>
      <c r="G287" s="1"/>
    </row>
    <row r="288" spans="1:7" ht="18" customHeight="1" x14ac:dyDescent="0.35">
      <c r="A288" s="10"/>
      <c r="B288" s="9"/>
      <c r="C288" s="8"/>
      <c r="D288" s="8"/>
      <c r="E288" s="8"/>
      <c r="F288" s="7"/>
      <c r="G288" s="1"/>
    </row>
    <row r="289" spans="1:7" ht="18" customHeight="1" x14ac:dyDescent="0.35">
      <c r="A289" s="10"/>
      <c r="B289" s="9"/>
      <c r="C289" s="8"/>
      <c r="D289" s="8"/>
      <c r="E289" s="8"/>
      <c r="F289" s="7"/>
      <c r="G289" s="1"/>
    </row>
    <row r="290" spans="1:7" ht="18" customHeight="1" x14ac:dyDescent="0.35">
      <c r="A290" s="10"/>
      <c r="B290" s="9"/>
      <c r="C290" s="8"/>
      <c r="D290" s="8"/>
      <c r="E290" s="8"/>
      <c r="F290" s="7"/>
      <c r="G290" s="1"/>
    </row>
    <row r="291" spans="1:7" ht="18" customHeight="1" x14ac:dyDescent="0.35">
      <c r="A291" s="10"/>
      <c r="B291" s="9"/>
      <c r="C291" s="8"/>
      <c r="D291" s="8"/>
      <c r="E291" s="8"/>
      <c r="F291" s="7"/>
      <c r="G291" s="1"/>
    </row>
    <row r="292" spans="1:7" ht="18" customHeight="1" x14ac:dyDescent="0.35">
      <c r="A292" s="10"/>
      <c r="B292" s="9"/>
      <c r="C292" s="8"/>
      <c r="D292" s="8"/>
      <c r="E292" s="8"/>
      <c r="F292" s="7"/>
      <c r="G292" s="1"/>
    </row>
    <row r="293" spans="1:7" ht="18" customHeight="1" x14ac:dyDescent="0.35">
      <c r="A293" s="10"/>
      <c r="B293" s="9"/>
      <c r="C293" s="8"/>
      <c r="D293" s="8"/>
      <c r="E293" s="8"/>
      <c r="F293" s="7"/>
      <c r="G293" s="1"/>
    </row>
    <row r="294" spans="1:7" ht="18" customHeight="1" x14ac:dyDescent="0.35">
      <c r="A294" s="10"/>
      <c r="B294" s="9"/>
      <c r="C294" s="8"/>
      <c r="D294" s="8"/>
      <c r="E294" s="8"/>
      <c r="F294" s="7"/>
      <c r="G294" s="1"/>
    </row>
    <row r="295" spans="1:7" ht="18" customHeight="1" x14ac:dyDescent="0.35">
      <c r="A295" s="10"/>
      <c r="B295" s="9"/>
      <c r="C295" s="8"/>
      <c r="D295" s="8"/>
      <c r="E295" s="8"/>
      <c r="F295" s="7"/>
      <c r="G295" s="1"/>
    </row>
    <row r="296" spans="1:7" ht="18" customHeight="1" x14ac:dyDescent="0.35">
      <c r="A296" s="10"/>
      <c r="B296" s="9"/>
      <c r="C296" s="8"/>
      <c r="D296" s="8"/>
      <c r="E296" s="8"/>
      <c r="F296" s="7"/>
      <c r="G296" s="1"/>
    </row>
    <row r="297" spans="1:7" ht="18" customHeight="1" x14ac:dyDescent="0.35">
      <c r="A297" s="10"/>
      <c r="B297" s="9"/>
      <c r="C297" s="8"/>
      <c r="D297" s="8"/>
      <c r="E297" s="8"/>
      <c r="F297" s="7"/>
      <c r="G297" s="1"/>
    </row>
    <row r="298" spans="1:7" ht="18" customHeight="1" x14ac:dyDescent="0.35">
      <c r="A298" s="10"/>
      <c r="B298" s="9"/>
      <c r="C298" s="8"/>
      <c r="D298" s="8"/>
      <c r="E298" s="8"/>
      <c r="F298" s="7"/>
      <c r="G298" s="1"/>
    </row>
    <row r="299" spans="1:7" ht="18" customHeight="1" x14ac:dyDescent="0.35">
      <c r="A299" s="10"/>
      <c r="B299" s="9"/>
      <c r="C299" s="8"/>
      <c r="D299" s="8"/>
      <c r="E299" s="8"/>
      <c r="F299" s="7"/>
      <c r="G299" s="1"/>
    </row>
    <row r="300" spans="1:7" ht="18" customHeight="1" x14ac:dyDescent="0.35">
      <c r="A300" s="10"/>
      <c r="B300" s="9"/>
      <c r="C300" s="8"/>
      <c r="D300" s="8"/>
      <c r="E300" s="8"/>
      <c r="F300" s="7"/>
      <c r="G300" s="1"/>
    </row>
    <row r="301" spans="1:7" ht="18" customHeight="1" x14ac:dyDescent="0.35">
      <c r="A301" s="10"/>
      <c r="B301" s="9"/>
      <c r="C301" s="8"/>
      <c r="D301" s="8"/>
      <c r="E301" s="8"/>
      <c r="F301" s="7"/>
      <c r="G301" s="1"/>
    </row>
    <row r="302" spans="1:7" ht="18" customHeight="1" x14ac:dyDescent="0.35">
      <c r="A302" s="10"/>
      <c r="B302" s="9"/>
      <c r="C302" s="8"/>
      <c r="D302" s="8"/>
      <c r="E302" s="8"/>
      <c r="F302" s="7"/>
      <c r="G302" s="1"/>
    </row>
    <row r="303" spans="1:7" ht="18" customHeight="1" x14ac:dyDescent="0.35">
      <c r="A303" s="10"/>
      <c r="B303" s="9"/>
      <c r="C303" s="8"/>
      <c r="D303" s="8"/>
      <c r="E303" s="8"/>
      <c r="F303" s="7"/>
      <c r="G303" s="1"/>
    </row>
    <row r="304" spans="1:7" ht="18" customHeight="1" x14ac:dyDescent="0.35">
      <c r="A304" s="10"/>
      <c r="B304" s="9"/>
      <c r="C304" s="8"/>
      <c r="D304" s="8"/>
      <c r="E304" s="8"/>
      <c r="F304" s="7"/>
      <c r="G304" s="1"/>
    </row>
    <row r="305" spans="1:7" ht="18" customHeight="1" x14ac:dyDescent="0.35">
      <c r="A305" s="10"/>
      <c r="B305" s="9"/>
      <c r="C305" s="8"/>
      <c r="D305" s="8"/>
      <c r="E305" s="8"/>
      <c r="F305" s="7"/>
      <c r="G305" s="1"/>
    </row>
    <row r="306" spans="1:7" ht="18" customHeight="1" x14ac:dyDescent="0.35">
      <c r="A306" s="10"/>
      <c r="B306" s="9"/>
      <c r="C306" s="8"/>
      <c r="D306" s="8"/>
      <c r="E306" s="8"/>
      <c r="F306" s="7"/>
      <c r="G306" s="1"/>
    </row>
    <row r="307" spans="1:7" ht="18" customHeight="1" x14ac:dyDescent="0.35">
      <c r="A307" s="10"/>
      <c r="B307" s="9"/>
      <c r="C307" s="8"/>
      <c r="D307" s="8"/>
      <c r="E307" s="8"/>
      <c r="F307" s="7"/>
      <c r="G307" s="1"/>
    </row>
    <row r="308" spans="1:7" ht="18" customHeight="1" x14ac:dyDescent="0.35">
      <c r="A308" s="10"/>
      <c r="B308" s="9"/>
      <c r="C308" s="8"/>
      <c r="D308" s="8"/>
      <c r="E308" s="8"/>
      <c r="F308" s="7"/>
      <c r="G308" s="1"/>
    </row>
    <row r="309" spans="1:7" ht="18" customHeight="1" x14ac:dyDescent="0.35">
      <c r="A309" s="10"/>
      <c r="B309" s="9"/>
      <c r="C309" s="8"/>
      <c r="D309" s="8"/>
      <c r="E309" s="8"/>
      <c r="F309" s="7"/>
      <c r="G309" s="1"/>
    </row>
    <row r="310" spans="1:7" ht="18" customHeight="1" x14ac:dyDescent="0.35">
      <c r="A310" s="10"/>
      <c r="B310" s="9"/>
      <c r="C310" s="8"/>
      <c r="D310" s="8"/>
      <c r="E310" s="8"/>
      <c r="F310" s="7"/>
      <c r="G310" s="1"/>
    </row>
    <row r="311" spans="1:7" ht="18" customHeight="1" x14ac:dyDescent="0.35">
      <c r="A311" s="10"/>
      <c r="B311" s="9"/>
      <c r="C311" s="8"/>
      <c r="D311" s="8"/>
      <c r="E311" s="8"/>
      <c r="F311" s="7"/>
      <c r="G311" s="1"/>
    </row>
    <row r="312" spans="1:7" ht="18" customHeight="1" x14ac:dyDescent="0.35">
      <c r="A312" s="10"/>
      <c r="B312" s="9"/>
      <c r="C312" s="8"/>
      <c r="D312" s="8"/>
      <c r="E312" s="8"/>
      <c r="F312" s="7"/>
      <c r="G312" s="1"/>
    </row>
    <row r="313" spans="1:7" ht="18" customHeight="1" x14ac:dyDescent="0.35">
      <c r="A313" s="10"/>
      <c r="B313" s="9"/>
      <c r="C313" s="8"/>
      <c r="D313" s="8"/>
      <c r="E313" s="8"/>
      <c r="F313" s="7"/>
      <c r="G313" s="1"/>
    </row>
    <row r="314" spans="1:7" ht="18" customHeight="1" x14ac:dyDescent="0.35">
      <c r="A314" s="10"/>
      <c r="B314" s="9"/>
      <c r="C314" s="8"/>
      <c r="D314" s="8"/>
      <c r="E314" s="8"/>
      <c r="F314" s="7"/>
      <c r="G314" s="1"/>
    </row>
    <row r="315" spans="1:7" ht="18" customHeight="1" x14ac:dyDescent="0.35">
      <c r="A315" s="10"/>
      <c r="B315" s="9"/>
      <c r="C315" s="8"/>
      <c r="D315" s="8"/>
      <c r="E315" s="8"/>
      <c r="F315" s="7"/>
      <c r="G315" s="1"/>
    </row>
    <row r="316" spans="1:7" ht="18" customHeight="1" x14ac:dyDescent="0.35">
      <c r="A316" s="10"/>
      <c r="B316" s="9"/>
      <c r="C316" s="8"/>
      <c r="D316" s="8"/>
      <c r="E316" s="8"/>
      <c r="F316" s="7"/>
      <c r="G316" s="1"/>
    </row>
    <row r="317" spans="1:7" ht="18" customHeight="1" x14ac:dyDescent="0.35">
      <c r="A317" s="10"/>
      <c r="B317" s="9"/>
      <c r="C317" s="8"/>
      <c r="D317" s="8"/>
      <c r="E317" s="8"/>
      <c r="F317" s="7"/>
      <c r="G317" s="1"/>
    </row>
    <row r="318" spans="1:7" ht="18" customHeight="1" x14ac:dyDescent="0.35">
      <c r="A318" s="10"/>
      <c r="B318" s="9"/>
      <c r="C318" s="8"/>
      <c r="D318" s="8"/>
      <c r="E318" s="8"/>
      <c r="F318" s="7"/>
      <c r="G318" s="1"/>
    </row>
    <row r="319" spans="1:7" ht="18" customHeight="1" x14ac:dyDescent="0.35">
      <c r="A319" s="10"/>
      <c r="B319" s="9"/>
      <c r="C319" s="8"/>
      <c r="D319" s="8"/>
      <c r="E319" s="8"/>
      <c r="F319" s="7"/>
      <c r="G319" s="1"/>
    </row>
    <row r="320" spans="1:7" ht="18" customHeight="1" x14ac:dyDescent="0.35">
      <c r="A320" s="10"/>
      <c r="B320" s="9"/>
      <c r="C320" s="8"/>
      <c r="D320" s="8"/>
      <c r="E320" s="8"/>
      <c r="F320" s="7"/>
      <c r="G320" s="1"/>
    </row>
    <row r="321" spans="1:7" ht="18" customHeight="1" x14ac:dyDescent="0.35">
      <c r="A321" s="10"/>
      <c r="B321" s="9"/>
      <c r="C321" s="8"/>
      <c r="D321" s="8"/>
      <c r="E321" s="8"/>
      <c r="F321" s="7"/>
      <c r="G321" s="1"/>
    </row>
    <row r="322" spans="1:7" ht="18" customHeight="1" x14ac:dyDescent="0.35">
      <c r="A322" s="10"/>
      <c r="B322" s="9"/>
      <c r="C322" s="8"/>
      <c r="D322" s="8"/>
      <c r="E322" s="8"/>
      <c r="F322" s="7"/>
      <c r="G322" s="1"/>
    </row>
    <row r="323" spans="1:7" ht="18" customHeight="1" x14ac:dyDescent="0.35">
      <c r="A323" s="10"/>
      <c r="B323" s="9"/>
      <c r="C323" s="8"/>
      <c r="D323" s="8"/>
      <c r="E323" s="8"/>
      <c r="F323" s="7"/>
      <c r="G323" s="1"/>
    </row>
    <row r="324" spans="1:7" ht="18" customHeight="1" x14ac:dyDescent="0.35">
      <c r="A324" s="10"/>
      <c r="B324" s="9"/>
      <c r="C324" s="8"/>
      <c r="D324" s="8"/>
      <c r="E324" s="8"/>
      <c r="F324" s="7"/>
      <c r="G324" s="1"/>
    </row>
    <row r="325" spans="1:7" ht="18" customHeight="1" x14ac:dyDescent="0.35">
      <c r="A325" s="10"/>
      <c r="B325" s="9"/>
      <c r="C325" s="8"/>
      <c r="D325" s="8"/>
      <c r="E325" s="8"/>
      <c r="F325" s="7"/>
      <c r="G325" s="1"/>
    </row>
    <row r="326" spans="1:7" ht="18" customHeight="1" x14ac:dyDescent="0.35">
      <c r="A326" s="10"/>
      <c r="B326" s="9"/>
      <c r="C326" s="8"/>
      <c r="D326" s="8"/>
      <c r="E326" s="8"/>
      <c r="F326" s="7"/>
      <c r="G326" s="1"/>
    </row>
    <row r="327" spans="1:7" ht="18" customHeight="1" x14ac:dyDescent="0.35">
      <c r="A327" s="10"/>
      <c r="B327" s="9"/>
      <c r="C327" s="8"/>
      <c r="D327" s="8"/>
      <c r="E327" s="8"/>
      <c r="F327" s="7"/>
      <c r="G327" s="1"/>
    </row>
    <row r="328" spans="1:7" ht="18" customHeight="1" x14ac:dyDescent="0.35">
      <c r="A328" s="10"/>
      <c r="B328" s="9"/>
      <c r="C328" s="8"/>
      <c r="D328" s="8"/>
      <c r="E328" s="8"/>
      <c r="F328" s="7"/>
      <c r="G328" s="1"/>
    </row>
    <row r="329" spans="1:7" ht="18" customHeight="1" x14ac:dyDescent="0.35">
      <c r="A329" s="10"/>
      <c r="B329" s="9"/>
      <c r="C329" s="8"/>
      <c r="D329" s="8"/>
      <c r="E329" s="8"/>
      <c r="F329" s="7"/>
      <c r="G329" s="1"/>
    </row>
    <row r="330" spans="1:7" ht="18" customHeight="1" x14ac:dyDescent="0.35">
      <c r="A330" s="10"/>
      <c r="B330" s="9"/>
      <c r="C330" s="8"/>
      <c r="D330" s="8"/>
      <c r="E330" s="8"/>
      <c r="F330" s="7"/>
      <c r="G330" s="1"/>
    </row>
    <row r="331" spans="1:7" ht="18" customHeight="1" x14ac:dyDescent="0.35">
      <c r="A331" s="10"/>
      <c r="B331" s="9"/>
      <c r="C331" s="8"/>
      <c r="D331" s="8"/>
      <c r="E331" s="8"/>
      <c r="F331" s="7"/>
      <c r="G331" s="1"/>
    </row>
    <row r="332" spans="1:7" ht="18" customHeight="1" x14ac:dyDescent="0.35">
      <c r="A332" s="10"/>
      <c r="B332" s="9"/>
      <c r="C332" s="8"/>
      <c r="D332" s="8"/>
      <c r="E332" s="8"/>
      <c r="F332" s="7"/>
      <c r="G332" s="1"/>
    </row>
    <row r="333" spans="1:7" ht="18" customHeight="1" x14ac:dyDescent="0.35">
      <c r="A333" s="10"/>
      <c r="B333" s="9"/>
      <c r="C333" s="8"/>
      <c r="D333" s="8"/>
      <c r="E333" s="8"/>
      <c r="F333" s="7"/>
      <c r="G333" s="1"/>
    </row>
    <row r="334" spans="1:7" ht="18" customHeight="1" x14ac:dyDescent="0.35">
      <c r="A334" s="10"/>
      <c r="B334" s="9"/>
      <c r="C334" s="8"/>
      <c r="D334" s="8"/>
      <c r="E334" s="8"/>
      <c r="F334" s="7"/>
      <c r="G334" s="1"/>
    </row>
    <row r="335" spans="1:7" ht="18" customHeight="1" x14ac:dyDescent="0.35">
      <c r="A335" s="10"/>
      <c r="B335" s="9"/>
      <c r="C335" s="8"/>
      <c r="D335" s="8"/>
      <c r="E335" s="8"/>
      <c r="F335" s="7"/>
      <c r="G335" s="1"/>
    </row>
    <row r="336" spans="1:7" ht="18" customHeight="1" x14ac:dyDescent="0.35">
      <c r="A336" s="10"/>
      <c r="B336" s="9"/>
      <c r="C336" s="8"/>
      <c r="D336" s="8"/>
      <c r="E336" s="8"/>
      <c r="F336" s="7"/>
      <c r="G336" s="1"/>
    </row>
    <row r="337" spans="1:7" ht="18" customHeight="1" x14ac:dyDescent="0.35">
      <c r="A337" s="10"/>
      <c r="B337" s="9"/>
      <c r="C337" s="8"/>
      <c r="D337" s="8"/>
      <c r="E337" s="8"/>
      <c r="F337" s="7"/>
      <c r="G337" s="1"/>
    </row>
    <row r="338" spans="1:7" ht="18" customHeight="1" x14ac:dyDescent="0.35">
      <c r="A338" s="10"/>
      <c r="B338" s="9"/>
      <c r="C338" s="8"/>
      <c r="D338" s="8"/>
      <c r="E338" s="8"/>
      <c r="F338" s="7"/>
      <c r="G338" s="1"/>
    </row>
    <row r="339" spans="1:7" ht="18" customHeight="1" x14ac:dyDescent="0.35">
      <c r="A339" s="10"/>
      <c r="B339" s="9"/>
      <c r="C339" s="8"/>
      <c r="D339" s="8"/>
      <c r="E339" s="8"/>
      <c r="F339" s="7"/>
      <c r="G339" s="1"/>
    </row>
    <row r="340" spans="1:7" ht="18" customHeight="1" x14ac:dyDescent="0.35">
      <c r="A340" s="10"/>
      <c r="B340" s="9"/>
      <c r="C340" s="8"/>
      <c r="D340" s="8"/>
      <c r="E340" s="8"/>
      <c r="F340" s="7"/>
      <c r="G340" s="1"/>
    </row>
    <row r="341" spans="1:7" ht="18" customHeight="1" x14ac:dyDescent="0.35">
      <c r="A341" s="10"/>
      <c r="B341" s="9"/>
      <c r="C341" s="8"/>
      <c r="D341" s="8"/>
      <c r="E341" s="8"/>
      <c r="F341" s="7"/>
      <c r="G341" s="1"/>
    </row>
    <row r="342" spans="1:7" ht="18" customHeight="1" x14ac:dyDescent="0.35">
      <c r="A342" s="10"/>
      <c r="B342" s="9"/>
      <c r="C342" s="8"/>
      <c r="D342" s="8"/>
      <c r="E342" s="8"/>
      <c r="F342" s="7"/>
      <c r="G342" s="1"/>
    </row>
    <row r="343" spans="1:7" ht="18" customHeight="1" x14ac:dyDescent="0.35">
      <c r="A343" s="10"/>
      <c r="B343" s="9"/>
      <c r="C343" s="8"/>
      <c r="D343" s="8"/>
      <c r="E343" s="8"/>
      <c r="F343" s="7"/>
      <c r="G343" s="1"/>
    </row>
    <row r="344" spans="1:7" ht="18" customHeight="1" x14ac:dyDescent="0.35">
      <c r="A344" s="10"/>
      <c r="B344" s="9"/>
      <c r="C344" s="8"/>
      <c r="D344" s="8"/>
      <c r="E344" s="8"/>
      <c r="F344" s="7"/>
      <c r="G344" s="1"/>
    </row>
    <row r="345" spans="1:7" ht="18" customHeight="1" x14ac:dyDescent="0.35">
      <c r="A345" s="10"/>
      <c r="B345" s="9"/>
      <c r="C345" s="8"/>
      <c r="D345" s="8"/>
      <c r="E345" s="8"/>
      <c r="F345" s="7"/>
      <c r="G345" s="1"/>
    </row>
    <row r="346" spans="1:7" ht="18" customHeight="1" x14ac:dyDescent="0.35">
      <c r="A346" s="10"/>
      <c r="B346" s="9"/>
      <c r="C346" s="8"/>
      <c r="D346" s="8"/>
      <c r="E346" s="8"/>
      <c r="F346" s="7"/>
      <c r="G346" s="1"/>
    </row>
    <row r="347" spans="1:7" ht="18" customHeight="1" x14ac:dyDescent="0.35">
      <c r="A347" s="10"/>
      <c r="B347" s="9"/>
      <c r="C347" s="8"/>
      <c r="D347" s="8"/>
      <c r="E347" s="8"/>
      <c r="F347" s="7"/>
      <c r="G347" s="1"/>
    </row>
    <row r="348" spans="1:7" ht="18" customHeight="1" x14ac:dyDescent="0.35">
      <c r="A348" s="10"/>
      <c r="B348" s="9"/>
      <c r="C348" s="8"/>
      <c r="D348" s="8"/>
      <c r="E348" s="8"/>
      <c r="F348" s="7"/>
      <c r="G348" s="1"/>
    </row>
    <row r="349" spans="1:7" ht="18" customHeight="1" x14ac:dyDescent="0.35">
      <c r="A349" s="10"/>
      <c r="B349" s="9"/>
      <c r="C349" s="8"/>
      <c r="D349" s="8"/>
      <c r="E349" s="8"/>
      <c r="F349" s="7"/>
      <c r="G349" s="1"/>
    </row>
    <row r="350" spans="1:7" ht="18" customHeight="1" x14ac:dyDescent="0.35">
      <c r="A350" s="10"/>
      <c r="B350" s="9"/>
      <c r="C350" s="8"/>
      <c r="D350" s="8"/>
      <c r="E350" s="8"/>
      <c r="F350" s="7"/>
      <c r="G350" s="1"/>
    </row>
    <row r="351" spans="1:7" ht="18" customHeight="1" x14ac:dyDescent="0.35">
      <c r="A351" s="10"/>
      <c r="B351" s="9"/>
      <c r="C351" s="8"/>
      <c r="D351" s="8"/>
      <c r="E351" s="8"/>
      <c r="F351" s="7"/>
      <c r="G351" s="1"/>
    </row>
    <row r="352" spans="1:7" ht="18" customHeight="1" x14ac:dyDescent="0.35">
      <c r="A352" s="10"/>
      <c r="B352" s="9"/>
      <c r="C352" s="8"/>
      <c r="D352" s="8"/>
      <c r="E352" s="8"/>
      <c r="F352" s="7"/>
      <c r="G352" s="1"/>
    </row>
    <row r="353" spans="1:7" ht="18" customHeight="1" x14ac:dyDescent="0.35">
      <c r="A353" s="10"/>
      <c r="B353" s="9"/>
      <c r="C353" s="8"/>
      <c r="D353" s="8"/>
      <c r="E353" s="8"/>
      <c r="F353" s="7"/>
      <c r="G353" s="1"/>
    </row>
    <row r="354" spans="1:7" ht="18" customHeight="1" x14ac:dyDescent="0.35">
      <c r="A354" s="10"/>
      <c r="B354" s="9"/>
      <c r="C354" s="8"/>
      <c r="D354" s="8"/>
      <c r="E354" s="8"/>
      <c r="F354" s="7"/>
      <c r="G354" s="1"/>
    </row>
    <row r="355" spans="1:7" ht="18" customHeight="1" x14ac:dyDescent="0.35">
      <c r="A355" s="10"/>
      <c r="B355" s="9"/>
      <c r="C355" s="8"/>
      <c r="D355" s="8"/>
      <c r="E355" s="8"/>
      <c r="F355" s="7"/>
      <c r="G355" s="1"/>
    </row>
    <row r="356" spans="1:7" ht="18" customHeight="1" x14ac:dyDescent="0.35">
      <c r="A356" s="10"/>
      <c r="B356" s="9"/>
      <c r="C356" s="8"/>
      <c r="D356" s="8"/>
      <c r="E356" s="8"/>
      <c r="F356" s="7"/>
      <c r="G356" s="1"/>
    </row>
    <row r="357" spans="1:7" ht="18" customHeight="1" x14ac:dyDescent="0.35">
      <c r="A357" s="10"/>
      <c r="B357" s="9"/>
      <c r="C357" s="8"/>
      <c r="D357" s="8"/>
      <c r="E357" s="8"/>
      <c r="F357" s="7"/>
      <c r="G357" s="1"/>
    </row>
    <row r="358" spans="1:7" ht="18" customHeight="1" x14ac:dyDescent="0.35">
      <c r="A358" s="10"/>
      <c r="B358" s="9"/>
      <c r="C358" s="8"/>
      <c r="D358" s="8"/>
      <c r="E358" s="8"/>
      <c r="F358" s="7"/>
      <c r="G358" s="1"/>
    </row>
    <row r="359" spans="1:7" ht="18" customHeight="1" x14ac:dyDescent="0.35">
      <c r="A359" s="10"/>
      <c r="B359" s="9"/>
      <c r="C359" s="8"/>
      <c r="D359" s="8"/>
      <c r="E359" s="8"/>
      <c r="F359" s="7"/>
      <c r="G359" s="1"/>
    </row>
    <row r="360" spans="1:7" ht="18" customHeight="1" x14ac:dyDescent="0.35">
      <c r="A360" s="10"/>
      <c r="B360" s="9"/>
      <c r="C360" s="8"/>
      <c r="D360" s="8"/>
      <c r="E360" s="8"/>
      <c r="F360" s="7"/>
      <c r="G360" s="1"/>
    </row>
    <row r="361" spans="1:7" ht="18" customHeight="1" x14ac:dyDescent="0.35">
      <c r="A361" s="10"/>
      <c r="B361" s="9"/>
      <c r="C361" s="8"/>
      <c r="D361" s="8"/>
      <c r="E361" s="8"/>
      <c r="F361" s="7"/>
      <c r="G361" s="1"/>
    </row>
    <row r="362" spans="1:7" ht="18" customHeight="1" x14ac:dyDescent="0.35">
      <c r="A362" s="10"/>
      <c r="B362" s="9"/>
      <c r="C362" s="8"/>
      <c r="D362" s="8"/>
      <c r="E362" s="8"/>
      <c r="F362" s="7"/>
      <c r="G362" s="1"/>
    </row>
    <row r="363" spans="1:7" ht="18" customHeight="1" x14ac:dyDescent="0.35">
      <c r="A363" s="10"/>
      <c r="B363" s="9"/>
      <c r="C363" s="8"/>
      <c r="D363" s="8"/>
      <c r="E363" s="8"/>
      <c r="F363" s="7"/>
      <c r="G363" s="1"/>
    </row>
    <row r="364" spans="1:7" ht="18" customHeight="1" x14ac:dyDescent="0.35">
      <c r="A364" s="10"/>
      <c r="B364" s="9"/>
      <c r="C364" s="8"/>
      <c r="D364" s="8"/>
      <c r="E364" s="8"/>
      <c r="F364" s="7"/>
      <c r="G364" s="1"/>
    </row>
    <row r="365" spans="1:7" ht="18" customHeight="1" x14ac:dyDescent="0.35">
      <c r="A365" s="10"/>
      <c r="B365" s="9"/>
      <c r="C365" s="8"/>
      <c r="D365" s="8"/>
      <c r="E365" s="8"/>
      <c r="F365" s="7"/>
      <c r="G365" s="1"/>
    </row>
    <row r="366" spans="1:7" ht="18" customHeight="1" x14ac:dyDescent="0.35">
      <c r="A366" s="10"/>
      <c r="B366" s="9"/>
      <c r="C366" s="8"/>
      <c r="D366" s="8"/>
      <c r="E366" s="8"/>
      <c r="F366" s="7"/>
      <c r="G366" s="1"/>
    </row>
    <row r="367" spans="1:7" ht="18" customHeight="1" x14ac:dyDescent="0.35">
      <c r="A367" s="10"/>
      <c r="B367" s="9"/>
      <c r="C367" s="8"/>
      <c r="D367" s="8"/>
      <c r="E367" s="8"/>
      <c r="F367" s="7"/>
      <c r="G367" s="1"/>
    </row>
    <row r="368" spans="1:7" ht="18" customHeight="1" x14ac:dyDescent="0.35">
      <c r="A368" s="10"/>
      <c r="B368" s="9"/>
      <c r="C368" s="8"/>
      <c r="D368" s="8"/>
      <c r="E368" s="8"/>
      <c r="F368" s="7"/>
      <c r="G368" s="1"/>
    </row>
    <row r="369" spans="1:7" ht="18" customHeight="1" x14ac:dyDescent="0.35">
      <c r="A369" s="10"/>
      <c r="B369" s="9"/>
      <c r="C369" s="8"/>
      <c r="D369" s="8"/>
      <c r="E369" s="8"/>
      <c r="F369" s="7"/>
      <c r="G369" s="1"/>
    </row>
    <row r="370" spans="1:7" ht="18" customHeight="1" x14ac:dyDescent="0.35">
      <c r="A370" s="10"/>
      <c r="B370" s="9"/>
      <c r="C370" s="8"/>
      <c r="D370" s="8"/>
      <c r="E370" s="8"/>
      <c r="F370" s="7"/>
      <c r="G370" s="1"/>
    </row>
    <row r="371" spans="1:7" ht="18" customHeight="1" x14ac:dyDescent="0.35">
      <c r="A371" s="10"/>
      <c r="B371" s="9"/>
      <c r="C371" s="8"/>
      <c r="D371" s="8"/>
      <c r="E371" s="8"/>
      <c r="F371" s="7"/>
      <c r="G371" s="1"/>
    </row>
    <row r="372" spans="1:7" ht="18" customHeight="1" x14ac:dyDescent="0.35">
      <c r="A372" s="10"/>
      <c r="B372" s="9"/>
      <c r="C372" s="8"/>
      <c r="D372" s="8"/>
      <c r="E372" s="8"/>
      <c r="F372" s="7"/>
      <c r="G372" s="1"/>
    </row>
    <row r="373" spans="1:7" ht="18" customHeight="1" x14ac:dyDescent="0.35">
      <c r="A373" s="10"/>
      <c r="B373" s="9"/>
      <c r="C373" s="8"/>
      <c r="D373" s="8"/>
      <c r="E373" s="8"/>
      <c r="F373" s="7"/>
      <c r="G373" s="1"/>
    </row>
    <row r="374" spans="1:7" ht="18" customHeight="1" x14ac:dyDescent="0.35">
      <c r="A374" s="10"/>
      <c r="B374" s="9"/>
      <c r="C374" s="8"/>
      <c r="D374" s="8"/>
      <c r="E374" s="8"/>
      <c r="F374" s="7"/>
      <c r="G374" s="1"/>
    </row>
    <row r="375" spans="1:7" ht="18" customHeight="1" x14ac:dyDescent="0.35">
      <c r="A375" s="10"/>
      <c r="B375" s="9"/>
      <c r="C375" s="8"/>
      <c r="D375" s="8"/>
      <c r="E375" s="8"/>
      <c r="F375" s="7"/>
      <c r="G375" s="1"/>
    </row>
    <row r="376" spans="1:7" ht="18" customHeight="1" x14ac:dyDescent="0.35">
      <c r="A376" s="10"/>
      <c r="B376" s="9"/>
      <c r="C376" s="8"/>
      <c r="D376" s="8"/>
      <c r="E376" s="8"/>
      <c r="F376" s="7"/>
      <c r="G376" s="1"/>
    </row>
    <row r="377" spans="1:7" ht="18" customHeight="1" x14ac:dyDescent="0.35">
      <c r="A377" s="10"/>
      <c r="B377" s="9"/>
      <c r="C377" s="8"/>
      <c r="D377" s="8"/>
      <c r="E377" s="8"/>
      <c r="F377" s="7"/>
      <c r="G377" s="1"/>
    </row>
    <row r="378" spans="1:7" ht="18" customHeight="1" x14ac:dyDescent="0.35">
      <c r="A378" s="10"/>
      <c r="B378" s="9"/>
      <c r="C378" s="8"/>
      <c r="D378" s="8"/>
      <c r="E378" s="8"/>
      <c r="F378" s="7"/>
      <c r="G378" s="1"/>
    </row>
    <row r="379" spans="1:7" ht="18" customHeight="1" x14ac:dyDescent="0.35">
      <c r="A379" s="10"/>
      <c r="B379" s="9"/>
      <c r="C379" s="8"/>
      <c r="D379" s="8"/>
      <c r="E379" s="8"/>
      <c r="F379" s="7"/>
      <c r="G379" s="1"/>
    </row>
    <row r="380" spans="1:7" ht="18" customHeight="1" x14ac:dyDescent="0.35">
      <c r="A380" s="10"/>
      <c r="B380" s="9"/>
      <c r="C380" s="8"/>
      <c r="D380" s="8"/>
      <c r="E380" s="8"/>
      <c r="F380" s="7"/>
      <c r="G380" s="1"/>
    </row>
    <row r="381" spans="1:7" ht="18" customHeight="1" x14ac:dyDescent="0.35">
      <c r="A381" s="10"/>
      <c r="B381" s="9"/>
      <c r="C381" s="8"/>
      <c r="D381" s="8"/>
      <c r="E381" s="8"/>
      <c r="F381" s="7"/>
      <c r="G381" s="1"/>
    </row>
    <row r="382" spans="1:7" ht="18" customHeight="1" x14ac:dyDescent="0.35">
      <c r="A382" s="10"/>
      <c r="B382" s="9"/>
      <c r="C382" s="8"/>
      <c r="D382" s="8"/>
      <c r="E382" s="8"/>
      <c r="F382" s="7"/>
      <c r="G382" s="1"/>
    </row>
    <row r="383" spans="1:7" ht="18" customHeight="1" x14ac:dyDescent="0.35">
      <c r="A383" s="10"/>
      <c r="B383" s="9"/>
      <c r="C383" s="8"/>
      <c r="D383" s="8"/>
      <c r="E383" s="8"/>
      <c r="F383" s="7"/>
      <c r="G383" s="1"/>
    </row>
    <row r="384" spans="1:7" ht="18" customHeight="1" x14ac:dyDescent="0.35">
      <c r="A384" s="10"/>
      <c r="B384" s="9"/>
      <c r="C384" s="8"/>
      <c r="D384" s="8"/>
      <c r="E384" s="8"/>
      <c r="F384" s="7"/>
      <c r="G384" s="1"/>
    </row>
    <row r="385" spans="1:7" ht="18" customHeight="1" x14ac:dyDescent="0.35">
      <c r="A385" s="10"/>
      <c r="B385" s="9"/>
      <c r="C385" s="8"/>
      <c r="D385" s="8"/>
      <c r="E385" s="8"/>
      <c r="F385" s="7"/>
      <c r="G385" s="1"/>
    </row>
    <row r="386" spans="1:7" ht="18" customHeight="1" x14ac:dyDescent="0.35">
      <c r="A386" s="10"/>
      <c r="B386" s="9"/>
      <c r="C386" s="8"/>
      <c r="D386" s="8"/>
      <c r="E386" s="8"/>
      <c r="F386" s="7"/>
      <c r="G386" s="1"/>
    </row>
    <row r="387" spans="1:7" ht="18" customHeight="1" x14ac:dyDescent="0.35">
      <c r="A387" s="10"/>
      <c r="B387" s="9"/>
      <c r="C387" s="8"/>
      <c r="D387" s="8"/>
      <c r="E387" s="8"/>
      <c r="F387" s="7"/>
      <c r="G387" s="1"/>
    </row>
    <row r="388" spans="1:7" ht="18" customHeight="1" x14ac:dyDescent="0.35">
      <c r="A388" s="10"/>
      <c r="B388" s="9"/>
      <c r="C388" s="8"/>
      <c r="D388" s="8"/>
      <c r="E388" s="8"/>
      <c r="F388" s="7"/>
      <c r="G388" s="1"/>
    </row>
    <row r="389" spans="1:7" ht="18" customHeight="1" x14ac:dyDescent="0.35">
      <c r="A389" s="10"/>
      <c r="B389" s="9"/>
      <c r="C389" s="8"/>
      <c r="D389" s="8"/>
      <c r="E389" s="8"/>
      <c r="F389" s="7"/>
      <c r="G389" s="1"/>
    </row>
    <row r="390" spans="1:7" ht="18" customHeight="1" x14ac:dyDescent="0.35">
      <c r="A390" s="10"/>
      <c r="B390" s="9"/>
      <c r="C390" s="8"/>
      <c r="D390" s="8"/>
      <c r="E390" s="8"/>
      <c r="F390" s="7"/>
      <c r="G390" s="1"/>
    </row>
    <row r="391" spans="1:7" ht="18" customHeight="1" x14ac:dyDescent="0.35">
      <c r="A391" s="10"/>
      <c r="B391" s="9"/>
      <c r="C391" s="8"/>
      <c r="D391" s="8"/>
      <c r="E391" s="8"/>
      <c r="F391" s="7"/>
      <c r="G391" s="1"/>
    </row>
    <row r="392" spans="1:7" ht="18" customHeight="1" x14ac:dyDescent="0.35">
      <c r="A392" s="10"/>
      <c r="B392" s="9"/>
      <c r="C392" s="8"/>
      <c r="D392" s="8"/>
      <c r="E392" s="8"/>
      <c r="F392" s="7"/>
      <c r="G392" s="1"/>
    </row>
    <row r="393" spans="1:7" ht="18" customHeight="1" x14ac:dyDescent="0.35">
      <c r="A393" s="10"/>
      <c r="B393" s="9"/>
      <c r="C393" s="8"/>
      <c r="D393" s="8"/>
      <c r="E393" s="8"/>
      <c r="F393" s="7"/>
      <c r="G393" s="1"/>
    </row>
    <row r="394" spans="1:7" ht="18" customHeight="1" x14ac:dyDescent="0.35">
      <c r="A394" s="10"/>
      <c r="B394" s="9"/>
      <c r="C394" s="8"/>
      <c r="D394" s="8"/>
      <c r="E394" s="8"/>
      <c r="F394" s="7"/>
      <c r="G394" s="1"/>
    </row>
    <row r="395" spans="1:7" ht="18" customHeight="1" x14ac:dyDescent="0.35">
      <c r="A395" s="10"/>
      <c r="B395" s="9"/>
      <c r="C395" s="8"/>
      <c r="D395" s="8"/>
      <c r="E395" s="8"/>
      <c r="F395" s="7"/>
      <c r="G395" s="1"/>
    </row>
    <row r="396" spans="1:7" ht="18" customHeight="1" x14ac:dyDescent="0.35">
      <c r="A396" s="10"/>
      <c r="B396" s="9"/>
      <c r="C396" s="8"/>
      <c r="D396" s="8"/>
      <c r="E396" s="8"/>
      <c r="F396" s="7"/>
      <c r="G396" s="1"/>
    </row>
    <row r="397" spans="1:7" ht="18" customHeight="1" x14ac:dyDescent="0.35">
      <c r="A397" s="10"/>
      <c r="B397" s="9"/>
      <c r="C397" s="8"/>
      <c r="D397" s="8"/>
      <c r="E397" s="8"/>
      <c r="F397" s="7"/>
      <c r="G397" s="1"/>
    </row>
    <row r="398" spans="1:7" ht="18" customHeight="1" x14ac:dyDescent="0.35">
      <c r="A398" s="10"/>
      <c r="B398" s="9"/>
      <c r="C398" s="8"/>
      <c r="D398" s="8"/>
      <c r="E398" s="8"/>
      <c r="F398" s="7"/>
      <c r="G398" s="1"/>
    </row>
    <row r="399" spans="1:7" ht="18" customHeight="1" x14ac:dyDescent="0.35">
      <c r="A399" s="10"/>
      <c r="B399" s="9"/>
      <c r="C399" s="8"/>
      <c r="D399" s="8"/>
      <c r="E399" s="8"/>
      <c r="F399" s="7"/>
      <c r="G399" s="1"/>
    </row>
    <row r="400" spans="1:7" ht="18" customHeight="1" x14ac:dyDescent="0.35">
      <c r="A400" s="10"/>
      <c r="B400" s="9"/>
      <c r="C400" s="8"/>
      <c r="D400" s="8"/>
      <c r="E400" s="8"/>
      <c r="F400" s="7"/>
      <c r="G400" s="1"/>
    </row>
    <row r="401" spans="1:7" ht="18" customHeight="1" x14ac:dyDescent="0.35">
      <c r="A401" s="10"/>
      <c r="B401" s="9"/>
      <c r="C401" s="8"/>
      <c r="D401" s="8"/>
      <c r="E401" s="8"/>
      <c r="F401" s="7"/>
      <c r="G401" s="1"/>
    </row>
    <row r="402" spans="1:7" ht="18" customHeight="1" x14ac:dyDescent="0.35">
      <c r="A402" s="10"/>
      <c r="B402" s="9"/>
      <c r="C402" s="8"/>
      <c r="D402" s="8"/>
      <c r="E402" s="8"/>
      <c r="F402" s="7"/>
      <c r="G402" s="1"/>
    </row>
    <row r="403" spans="1:7" ht="18" customHeight="1" x14ac:dyDescent="0.35">
      <c r="A403" s="10"/>
      <c r="B403" s="9"/>
      <c r="C403" s="8"/>
      <c r="D403" s="8"/>
      <c r="E403" s="8"/>
      <c r="F403" s="7"/>
      <c r="G403" s="1"/>
    </row>
    <row r="404" spans="1:7" ht="18" customHeight="1" x14ac:dyDescent="0.35">
      <c r="A404" s="10"/>
      <c r="B404" s="9"/>
      <c r="C404" s="8"/>
      <c r="D404" s="8"/>
      <c r="E404" s="8"/>
      <c r="F404" s="7"/>
      <c r="G404" s="1"/>
    </row>
    <row r="405" spans="1:7" ht="18" customHeight="1" x14ac:dyDescent="0.35">
      <c r="A405" s="10"/>
      <c r="B405" s="9"/>
      <c r="C405" s="8"/>
      <c r="D405" s="8"/>
      <c r="E405" s="8"/>
      <c r="F405" s="7"/>
      <c r="G405" s="1"/>
    </row>
    <row r="406" spans="1:7" ht="18" customHeight="1" x14ac:dyDescent="0.35">
      <c r="A406" s="10"/>
      <c r="B406" s="9"/>
      <c r="C406" s="8"/>
      <c r="D406" s="8"/>
      <c r="E406" s="8"/>
      <c r="F406" s="7"/>
      <c r="G406" s="1"/>
    </row>
    <row r="407" spans="1:7" ht="18" customHeight="1" x14ac:dyDescent="0.35">
      <c r="A407" s="10"/>
      <c r="B407" s="9"/>
      <c r="C407" s="8"/>
      <c r="D407" s="8"/>
      <c r="E407" s="8"/>
      <c r="F407" s="7"/>
      <c r="G407" s="1"/>
    </row>
    <row r="408" spans="1:7" ht="18" customHeight="1" x14ac:dyDescent="0.35">
      <c r="A408" s="10"/>
      <c r="B408" s="9"/>
      <c r="C408" s="8"/>
      <c r="D408" s="8"/>
      <c r="E408" s="8"/>
      <c r="F408" s="7"/>
      <c r="G408" s="1"/>
    </row>
    <row r="409" spans="1:7" ht="18" customHeight="1" x14ac:dyDescent="0.35">
      <c r="A409" s="10"/>
      <c r="B409" s="9"/>
      <c r="C409" s="8"/>
      <c r="D409" s="8"/>
      <c r="E409" s="8"/>
      <c r="F409" s="7"/>
      <c r="G409" s="1"/>
    </row>
    <row r="410" spans="1:7" ht="18" customHeight="1" x14ac:dyDescent="0.35">
      <c r="A410" s="10"/>
      <c r="B410" s="9"/>
      <c r="C410" s="8"/>
      <c r="D410" s="8"/>
      <c r="E410" s="8"/>
      <c r="F410" s="7"/>
      <c r="G410" s="1"/>
    </row>
    <row r="411" spans="1:7" ht="18" customHeight="1" x14ac:dyDescent="0.35">
      <c r="A411" s="10"/>
      <c r="B411" s="9"/>
      <c r="C411" s="8"/>
      <c r="D411" s="8"/>
      <c r="E411" s="8"/>
      <c r="F411" s="7"/>
      <c r="G411" s="1"/>
    </row>
    <row r="412" spans="1:7" ht="18" customHeight="1" x14ac:dyDescent="0.35">
      <c r="A412" s="10"/>
      <c r="B412" s="9"/>
      <c r="C412" s="8"/>
      <c r="D412" s="8"/>
      <c r="E412" s="8"/>
      <c r="F412" s="7"/>
      <c r="G412" s="1"/>
    </row>
    <row r="413" spans="1:7" ht="18" customHeight="1" x14ac:dyDescent="0.35">
      <c r="A413" s="10"/>
      <c r="B413" s="9"/>
      <c r="C413" s="8"/>
      <c r="D413" s="8"/>
      <c r="E413" s="8"/>
      <c r="F413" s="7"/>
      <c r="G413" s="1"/>
    </row>
    <row r="414" spans="1:7" ht="18" customHeight="1" x14ac:dyDescent="0.35">
      <c r="A414" s="10"/>
      <c r="B414" s="9"/>
      <c r="C414" s="8"/>
      <c r="D414" s="8"/>
      <c r="E414" s="8"/>
      <c r="F414" s="7"/>
      <c r="G414" s="1"/>
    </row>
    <row r="415" spans="1:7" ht="18" customHeight="1" x14ac:dyDescent="0.35">
      <c r="A415" s="10"/>
      <c r="B415" s="9"/>
      <c r="C415" s="8"/>
      <c r="D415" s="8"/>
      <c r="E415" s="8"/>
      <c r="F415" s="7"/>
      <c r="G415" s="1"/>
    </row>
    <row r="416" spans="1:7" ht="18" customHeight="1" x14ac:dyDescent="0.35">
      <c r="A416" s="10"/>
      <c r="B416" s="9"/>
      <c r="C416" s="8"/>
      <c r="D416" s="8"/>
      <c r="E416" s="8"/>
      <c r="F416" s="7"/>
      <c r="G416" s="1"/>
    </row>
    <row r="417" spans="1:7" ht="18" customHeight="1" x14ac:dyDescent="0.35">
      <c r="A417" s="10"/>
      <c r="B417" s="9"/>
      <c r="C417" s="8"/>
      <c r="D417" s="8"/>
      <c r="E417" s="8"/>
      <c r="F417" s="7"/>
      <c r="G417" s="1"/>
    </row>
    <row r="418" spans="1:7" ht="18" customHeight="1" x14ac:dyDescent="0.35">
      <c r="A418" s="10"/>
      <c r="B418" s="9"/>
      <c r="C418" s="8"/>
      <c r="D418" s="8"/>
      <c r="E418" s="8"/>
      <c r="F418" s="7"/>
      <c r="G418" s="1"/>
    </row>
    <row r="419" spans="1:7" ht="18" customHeight="1" x14ac:dyDescent="0.35">
      <c r="A419" s="10"/>
      <c r="B419" s="9"/>
      <c r="C419" s="8"/>
      <c r="D419" s="8"/>
      <c r="E419" s="8"/>
      <c r="F419" s="7"/>
      <c r="G419" s="1"/>
    </row>
    <row r="420" spans="1:7" ht="18" customHeight="1" x14ac:dyDescent="0.35">
      <c r="A420" s="10"/>
      <c r="B420" s="9"/>
      <c r="C420" s="8"/>
      <c r="D420" s="8"/>
      <c r="E420" s="8"/>
      <c r="F420" s="7"/>
      <c r="G420" s="1"/>
    </row>
    <row r="421" spans="1:7" ht="18" customHeight="1" x14ac:dyDescent="0.35">
      <c r="A421" s="10"/>
      <c r="B421" s="9"/>
      <c r="C421" s="8"/>
      <c r="D421" s="8"/>
      <c r="E421" s="8"/>
      <c r="F421" s="7"/>
      <c r="G421" s="1"/>
    </row>
    <row r="422" spans="1:7" ht="18" customHeight="1" x14ac:dyDescent="0.35">
      <c r="A422" s="10"/>
      <c r="B422" s="9"/>
      <c r="C422" s="8"/>
      <c r="D422" s="8"/>
      <c r="E422" s="8"/>
      <c r="F422" s="7"/>
      <c r="G422" s="1"/>
    </row>
    <row r="423" spans="1:7" ht="18" customHeight="1" x14ac:dyDescent="0.35">
      <c r="A423" s="10"/>
      <c r="B423" s="9"/>
      <c r="C423" s="8"/>
      <c r="D423" s="8"/>
      <c r="E423" s="8"/>
      <c r="F423" s="7"/>
      <c r="G423" s="1"/>
    </row>
    <row r="424" spans="1:7" ht="18" customHeight="1" x14ac:dyDescent="0.35">
      <c r="A424" s="10"/>
      <c r="B424" s="9"/>
      <c r="C424" s="8"/>
      <c r="D424" s="8"/>
      <c r="E424" s="8"/>
      <c r="F424" s="7"/>
      <c r="G424" s="1"/>
    </row>
    <row r="425" spans="1:7" ht="18" customHeight="1" x14ac:dyDescent="0.35">
      <c r="A425" s="10"/>
      <c r="B425" s="9"/>
      <c r="C425" s="8"/>
      <c r="D425" s="8"/>
      <c r="E425" s="8"/>
      <c r="F425" s="7"/>
      <c r="G425" s="1"/>
    </row>
    <row r="426" spans="1:7" ht="18" customHeight="1" x14ac:dyDescent="0.35">
      <c r="A426" s="10"/>
      <c r="B426" s="9"/>
      <c r="C426" s="8"/>
      <c r="D426" s="8"/>
      <c r="E426" s="8"/>
      <c r="F426" s="7"/>
      <c r="G426" s="1"/>
    </row>
    <row r="427" spans="1:7" ht="18" customHeight="1" x14ac:dyDescent="0.35">
      <c r="A427" s="10"/>
      <c r="B427" s="9"/>
      <c r="C427" s="8"/>
      <c r="D427" s="8"/>
      <c r="E427" s="8"/>
      <c r="F427" s="7"/>
      <c r="G427" s="1"/>
    </row>
    <row r="428" spans="1:7" ht="18" customHeight="1" x14ac:dyDescent="0.35">
      <c r="A428" s="10"/>
      <c r="B428" s="9"/>
      <c r="C428" s="8"/>
      <c r="D428" s="8"/>
      <c r="E428" s="8"/>
      <c r="F428" s="7"/>
      <c r="G428" s="1"/>
    </row>
    <row r="429" spans="1:7" ht="18" customHeight="1" x14ac:dyDescent="0.35">
      <c r="A429" s="10"/>
      <c r="B429" s="9"/>
      <c r="C429" s="8"/>
      <c r="D429" s="8"/>
      <c r="E429" s="8"/>
      <c r="F429" s="7"/>
      <c r="G429" s="1"/>
    </row>
    <row r="430" spans="1:7" ht="18" customHeight="1" x14ac:dyDescent="0.35">
      <c r="A430" s="10"/>
      <c r="B430" s="9"/>
      <c r="C430" s="8"/>
      <c r="D430" s="8"/>
      <c r="E430" s="8"/>
      <c r="F430" s="7"/>
      <c r="G430" s="1"/>
    </row>
    <row r="431" spans="1:7" ht="18" customHeight="1" x14ac:dyDescent="0.35">
      <c r="A431" s="10"/>
      <c r="B431" s="9"/>
      <c r="C431" s="8"/>
      <c r="D431" s="8"/>
      <c r="E431" s="8"/>
      <c r="F431" s="7"/>
      <c r="G431" s="1"/>
    </row>
    <row r="432" spans="1:7" ht="18" customHeight="1" x14ac:dyDescent="0.35">
      <c r="A432" s="10"/>
      <c r="B432" s="9"/>
      <c r="C432" s="8"/>
      <c r="D432" s="8"/>
      <c r="E432" s="8"/>
      <c r="F432" s="7"/>
      <c r="G432" s="1"/>
    </row>
    <row r="433" spans="1:7" ht="18" customHeight="1" x14ac:dyDescent="0.35">
      <c r="A433" s="10"/>
      <c r="B433" s="9"/>
      <c r="C433" s="8"/>
      <c r="D433" s="8"/>
      <c r="E433" s="8"/>
      <c r="F433" s="7"/>
      <c r="G433" s="1"/>
    </row>
    <row r="434" spans="1:7" ht="18" customHeight="1" x14ac:dyDescent="0.35">
      <c r="A434" s="10"/>
      <c r="B434" s="9"/>
      <c r="C434" s="8"/>
      <c r="D434" s="8"/>
      <c r="E434" s="8"/>
      <c r="F434" s="7"/>
      <c r="G434" s="1"/>
    </row>
    <row r="435" spans="1:7" ht="18" customHeight="1" x14ac:dyDescent="0.35">
      <c r="A435" s="10"/>
      <c r="B435" s="9"/>
      <c r="C435" s="8"/>
      <c r="D435" s="8"/>
      <c r="E435" s="8"/>
      <c r="F435" s="7"/>
      <c r="G435" s="1"/>
    </row>
    <row r="436" spans="1:7" ht="18" customHeight="1" x14ac:dyDescent="0.35">
      <c r="A436" s="10"/>
      <c r="B436" s="9"/>
      <c r="C436" s="8"/>
      <c r="D436" s="8"/>
      <c r="E436" s="8"/>
      <c r="F436" s="7"/>
      <c r="G436" s="1"/>
    </row>
    <row r="437" spans="1:7" ht="18" customHeight="1" x14ac:dyDescent="0.35">
      <c r="A437" s="10"/>
      <c r="B437" s="9"/>
      <c r="C437" s="8"/>
      <c r="D437" s="8"/>
      <c r="E437" s="8"/>
      <c r="F437" s="7"/>
      <c r="G437" s="1"/>
    </row>
    <row r="438" spans="1:7" ht="18" customHeight="1" x14ac:dyDescent="0.35">
      <c r="A438" s="10"/>
      <c r="B438" s="9"/>
      <c r="C438" s="8"/>
      <c r="D438" s="8"/>
      <c r="E438" s="8"/>
      <c r="F438" s="7"/>
      <c r="G438" s="1"/>
    </row>
    <row r="439" spans="1:7" ht="18" customHeight="1" x14ac:dyDescent="0.35">
      <c r="A439" s="10"/>
      <c r="B439" s="9"/>
      <c r="C439" s="8"/>
      <c r="D439" s="8"/>
      <c r="E439" s="8"/>
      <c r="F439" s="7"/>
      <c r="G439" s="1"/>
    </row>
    <row r="440" spans="1:7" ht="18" customHeight="1" x14ac:dyDescent="0.35">
      <c r="A440" s="10"/>
      <c r="B440" s="9"/>
      <c r="C440" s="8"/>
      <c r="D440" s="8"/>
      <c r="E440" s="8"/>
      <c r="F440" s="7"/>
      <c r="G440" s="1"/>
    </row>
    <row r="441" spans="1:7" ht="18" customHeight="1" x14ac:dyDescent="0.35">
      <c r="A441" s="10"/>
      <c r="B441" s="9"/>
      <c r="C441" s="8"/>
      <c r="D441" s="8"/>
      <c r="E441" s="8"/>
      <c r="F441" s="7"/>
      <c r="G441" s="1"/>
    </row>
    <row r="442" spans="1:7" ht="18" customHeight="1" x14ac:dyDescent="0.35">
      <c r="A442" s="10"/>
      <c r="B442" s="9"/>
      <c r="C442" s="8"/>
      <c r="D442" s="8"/>
      <c r="E442" s="8"/>
      <c r="F442" s="7"/>
      <c r="G442" s="1"/>
    </row>
    <row r="443" spans="1:7" ht="18" customHeight="1" x14ac:dyDescent="0.35">
      <c r="A443" s="10"/>
      <c r="B443" s="9"/>
      <c r="C443" s="8"/>
      <c r="D443" s="8"/>
      <c r="E443" s="8"/>
      <c r="F443" s="7"/>
      <c r="G443" s="1"/>
    </row>
    <row r="444" spans="1:7" ht="18" customHeight="1" x14ac:dyDescent="0.35">
      <c r="A444" s="10"/>
      <c r="B444" s="9"/>
      <c r="C444" s="8"/>
      <c r="D444" s="8"/>
      <c r="E444" s="8"/>
      <c r="F444" s="7"/>
      <c r="G444" s="1"/>
    </row>
    <row r="445" spans="1:7" ht="18" customHeight="1" x14ac:dyDescent="0.35">
      <c r="A445" s="10"/>
      <c r="B445" s="9"/>
      <c r="C445" s="8"/>
      <c r="D445" s="8"/>
      <c r="E445" s="8"/>
      <c r="F445" s="7"/>
      <c r="G445" s="1"/>
    </row>
    <row r="446" spans="1:7" ht="18" customHeight="1" x14ac:dyDescent="0.35">
      <c r="A446" s="10"/>
      <c r="B446" s="9"/>
      <c r="C446" s="8"/>
      <c r="D446" s="8"/>
      <c r="E446" s="8"/>
      <c r="F446" s="7"/>
      <c r="G446" s="1"/>
    </row>
    <row r="447" spans="1:7" ht="18" customHeight="1" x14ac:dyDescent="0.35">
      <c r="A447" s="10"/>
      <c r="B447" s="9"/>
      <c r="C447" s="8"/>
      <c r="D447" s="8"/>
      <c r="E447" s="8"/>
      <c r="F447" s="7"/>
      <c r="G447" s="1"/>
    </row>
    <row r="448" spans="1:7" ht="18" customHeight="1" x14ac:dyDescent="0.35">
      <c r="A448" s="10"/>
      <c r="B448" s="9"/>
      <c r="C448" s="8"/>
      <c r="D448" s="8"/>
      <c r="E448" s="8"/>
      <c r="F448" s="7"/>
      <c r="G448" s="1"/>
    </row>
    <row r="449" spans="1:7" ht="18" customHeight="1" x14ac:dyDescent="0.35">
      <c r="A449" s="10"/>
      <c r="B449" s="9"/>
      <c r="C449" s="8"/>
      <c r="D449" s="8"/>
      <c r="E449" s="8"/>
      <c r="F449" s="7"/>
      <c r="G449" s="1"/>
    </row>
    <row r="450" spans="1:7" ht="18" customHeight="1" x14ac:dyDescent="0.35">
      <c r="A450" s="10"/>
      <c r="B450" s="9"/>
      <c r="C450" s="8"/>
      <c r="D450" s="8"/>
      <c r="E450" s="8"/>
      <c r="F450" s="7"/>
      <c r="G450" s="1"/>
    </row>
    <row r="451" spans="1:7" ht="18" customHeight="1" x14ac:dyDescent="0.35">
      <c r="A451" s="10"/>
      <c r="B451" s="9"/>
      <c r="C451" s="8"/>
      <c r="D451" s="8"/>
      <c r="E451" s="8"/>
      <c r="F451" s="7"/>
      <c r="G451" s="1"/>
    </row>
    <row r="452" spans="1:7" ht="18" customHeight="1" x14ac:dyDescent="0.35">
      <c r="A452" s="10"/>
      <c r="B452" s="9"/>
      <c r="C452" s="8"/>
      <c r="D452" s="8"/>
      <c r="E452" s="8"/>
      <c r="F452" s="7"/>
      <c r="G452" s="1"/>
    </row>
    <row r="453" spans="1:7" ht="18" customHeight="1" x14ac:dyDescent="0.35">
      <c r="A453" s="10"/>
      <c r="B453" s="9"/>
      <c r="C453" s="8"/>
      <c r="D453" s="8"/>
      <c r="E453" s="8"/>
      <c r="F453" s="7"/>
      <c r="G453" s="1"/>
    </row>
    <row r="454" spans="1:7" ht="18" customHeight="1" x14ac:dyDescent="0.35">
      <c r="A454" s="10"/>
      <c r="B454" s="9"/>
      <c r="C454" s="8"/>
      <c r="D454" s="8"/>
      <c r="E454" s="8"/>
      <c r="F454" s="7"/>
      <c r="G454" s="1"/>
    </row>
    <row r="455" spans="1:7" ht="18" customHeight="1" x14ac:dyDescent="0.35">
      <c r="A455" s="10"/>
      <c r="B455" s="9"/>
      <c r="C455" s="8"/>
      <c r="D455" s="8"/>
      <c r="E455" s="8"/>
      <c r="F455" s="7"/>
      <c r="G455" s="1"/>
    </row>
    <row r="456" spans="1:7" ht="18" customHeight="1" x14ac:dyDescent="0.35">
      <c r="A456" s="10"/>
      <c r="B456" s="9"/>
      <c r="C456" s="8"/>
      <c r="D456" s="8"/>
      <c r="E456" s="8"/>
      <c r="F456" s="7"/>
      <c r="G456" s="1"/>
    </row>
    <row r="457" spans="1:7" ht="18" customHeight="1" x14ac:dyDescent="0.35">
      <c r="A457" s="10"/>
      <c r="B457" s="9"/>
      <c r="C457" s="8"/>
      <c r="D457" s="8"/>
      <c r="E457" s="8"/>
      <c r="F457" s="7"/>
      <c r="G457" s="1"/>
    </row>
    <row r="458" spans="1:7" ht="18" customHeight="1" x14ac:dyDescent="0.35">
      <c r="A458" s="10"/>
      <c r="B458" s="9"/>
      <c r="C458" s="8"/>
      <c r="D458" s="8"/>
      <c r="E458" s="8"/>
      <c r="F458" s="7"/>
      <c r="G458" s="1"/>
    </row>
    <row r="459" spans="1:7" ht="18" customHeight="1" x14ac:dyDescent="0.35">
      <c r="A459" s="10"/>
      <c r="B459" s="9"/>
      <c r="C459" s="8"/>
      <c r="D459" s="8"/>
      <c r="E459" s="8"/>
      <c r="F459" s="7"/>
      <c r="G459" s="1"/>
    </row>
    <row r="460" spans="1:7" ht="18" customHeight="1" x14ac:dyDescent="0.35">
      <c r="A460" s="10"/>
      <c r="B460" s="9"/>
      <c r="C460" s="8"/>
      <c r="D460" s="8"/>
      <c r="E460" s="8"/>
      <c r="F460" s="7"/>
      <c r="G460" s="1"/>
    </row>
    <row r="461" spans="1:7" ht="18" customHeight="1" x14ac:dyDescent="0.35">
      <c r="A461" s="10"/>
      <c r="B461" s="9"/>
      <c r="C461" s="8"/>
      <c r="D461" s="8"/>
      <c r="E461" s="8"/>
      <c r="F461" s="7"/>
      <c r="G461" s="1"/>
    </row>
    <row r="462" spans="1:7" ht="18" customHeight="1" x14ac:dyDescent="0.35">
      <c r="A462" s="10"/>
      <c r="B462" s="9"/>
      <c r="C462" s="8"/>
      <c r="D462" s="8"/>
      <c r="E462" s="8"/>
      <c r="F462" s="7"/>
      <c r="G462" s="1"/>
    </row>
    <row r="463" spans="1:7" ht="18" customHeight="1" x14ac:dyDescent="0.35">
      <c r="A463" s="10"/>
      <c r="B463" s="9"/>
      <c r="C463" s="8"/>
      <c r="D463" s="8"/>
      <c r="E463" s="8"/>
      <c r="F463" s="7"/>
      <c r="G463" s="1"/>
    </row>
    <row r="464" spans="1:7" ht="18" customHeight="1" x14ac:dyDescent="0.35">
      <c r="A464" s="10"/>
      <c r="B464" s="9"/>
      <c r="C464" s="8"/>
      <c r="D464" s="8"/>
      <c r="E464" s="8"/>
      <c r="F464" s="7"/>
      <c r="G464" s="1"/>
    </row>
    <row r="465" spans="1:7" ht="18" customHeight="1" x14ac:dyDescent="0.35">
      <c r="A465" s="10"/>
      <c r="B465" s="9"/>
      <c r="C465" s="8"/>
      <c r="D465" s="8"/>
      <c r="E465" s="8"/>
      <c r="F465" s="7"/>
      <c r="G465" s="1"/>
    </row>
    <row r="466" spans="1:7" ht="18" customHeight="1" x14ac:dyDescent="0.35">
      <c r="A466" s="10"/>
      <c r="B466" s="9"/>
      <c r="C466" s="8"/>
      <c r="D466" s="8"/>
      <c r="E466" s="8"/>
      <c r="F466" s="7"/>
      <c r="G466" s="1"/>
    </row>
    <row r="467" spans="1:7" ht="18" customHeight="1" x14ac:dyDescent="0.35">
      <c r="A467" s="10"/>
      <c r="B467" s="9"/>
      <c r="C467" s="8"/>
      <c r="D467" s="8"/>
      <c r="E467" s="8"/>
      <c r="F467" s="7"/>
      <c r="G467" s="1"/>
    </row>
    <row r="468" spans="1:7" ht="18" customHeight="1" x14ac:dyDescent="0.35">
      <c r="A468" s="10"/>
      <c r="B468" s="9"/>
      <c r="C468" s="8"/>
      <c r="D468" s="8"/>
      <c r="E468" s="8"/>
      <c r="F468" s="7"/>
      <c r="G468" s="1"/>
    </row>
    <row r="469" spans="1:7" ht="18" customHeight="1" x14ac:dyDescent="0.35">
      <c r="A469" s="10"/>
      <c r="B469" s="9"/>
      <c r="C469" s="8"/>
      <c r="D469" s="8"/>
      <c r="E469" s="8"/>
      <c r="F469" s="7"/>
      <c r="G469" s="1"/>
    </row>
    <row r="470" spans="1:7" ht="18" customHeight="1" x14ac:dyDescent="0.35">
      <c r="A470" s="10"/>
      <c r="B470" s="9"/>
      <c r="C470" s="8"/>
      <c r="D470" s="8"/>
      <c r="E470" s="8"/>
      <c r="F470" s="7"/>
      <c r="G470" s="1"/>
    </row>
    <row r="471" spans="1:7" ht="18" customHeight="1" x14ac:dyDescent="0.35">
      <c r="A471" s="10"/>
      <c r="B471" s="9"/>
      <c r="C471" s="8"/>
      <c r="D471" s="8"/>
      <c r="E471" s="8"/>
      <c r="F471" s="7"/>
      <c r="G471" s="1"/>
    </row>
    <row r="472" spans="1:7" ht="18" customHeight="1" x14ac:dyDescent="0.35">
      <c r="A472" s="10"/>
      <c r="B472" s="9"/>
      <c r="C472" s="8"/>
      <c r="D472" s="8"/>
      <c r="E472" s="8"/>
      <c r="F472" s="7"/>
      <c r="G472" s="1"/>
    </row>
    <row r="473" spans="1:7" ht="18" customHeight="1" x14ac:dyDescent="0.35">
      <c r="A473" s="10"/>
      <c r="B473" s="9"/>
      <c r="C473" s="8"/>
      <c r="D473" s="8"/>
      <c r="E473" s="8"/>
      <c r="F473" s="7"/>
      <c r="G473" s="1"/>
    </row>
    <row r="474" spans="1:7" ht="18" customHeight="1" x14ac:dyDescent="0.35">
      <c r="A474" s="10"/>
      <c r="B474" s="9"/>
      <c r="C474" s="8"/>
      <c r="D474" s="8"/>
      <c r="E474" s="8"/>
      <c r="F474" s="7"/>
      <c r="G474" s="1"/>
    </row>
    <row r="475" spans="1:7" ht="18" customHeight="1" x14ac:dyDescent="0.35">
      <c r="A475" s="10"/>
      <c r="B475" s="9"/>
      <c r="C475" s="8"/>
      <c r="D475" s="8"/>
      <c r="E475" s="8"/>
      <c r="F475" s="7"/>
      <c r="G475" s="1"/>
    </row>
    <row r="476" spans="1:7" ht="18" customHeight="1" x14ac:dyDescent="0.35">
      <c r="A476" s="10"/>
      <c r="B476" s="9"/>
      <c r="C476" s="8"/>
      <c r="D476" s="8"/>
      <c r="E476" s="8"/>
      <c r="F476" s="7"/>
      <c r="G476" s="1"/>
    </row>
    <row r="477" spans="1:7" ht="18" customHeight="1" x14ac:dyDescent="0.35">
      <c r="A477" s="10"/>
      <c r="B477" s="9"/>
      <c r="C477" s="8"/>
      <c r="D477" s="8"/>
      <c r="E477" s="8"/>
      <c r="F477" s="7"/>
      <c r="G477" s="1"/>
    </row>
    <row r="478" spans="1:7" ht="18" customHeight="1" x14ac:dyDescent="0.35">
      <c r="A478" s="10"/>
      <c r="B478" s="9"/>
      <c r="C478" s="8"/>
      <c r="D478" s="8"/>
      <c r="E478" s="8"/>
      <c r="F478" s="7"/>
      <c r="G478" s="1"/>
    </row>
    <row r="479" spans="1:7" ht="18" customHeight="1" x14ac:dyDescent="0.35">
      <c r="A479" s="10"/>
      <c r="B479" s="9"/>
      <c r="C479" s="8"/>
      <c r="D479" s="8"/>
      <c r="E479" s="8"/>
      <c r="F479" s="7"/>
      <c r="G479" s="1"/>
    </row>
    <row r="480" spans="1:7" ht="18" customHeight="1" x14ac:dyDescent="0.35">
      <c r="A480" s="10"/>
      <c r="B480" s="9"/>
      <c r="C480" s="8"/>
      <c r="D480" s="8"/>
      <c r="E480" s="8"/>
      <c r="F480" s="7"/>
      <c r="G480" s="1"/>
    </row>
    <row r="481" spans="1:7" ht="18" customHeight="1" x14ac:dyDescent="0.35">
      <c r="A481" s="10"/>
      <c r="B481" s="9"/>
      <c r="C481" s="8"/>
      <c r="D481" s="8"/>
      <c r="E481" s="8"/>
      <c r="F481" s="7"/>
      <c r="G481" s="1"/>
    </row>
    <row r="482" spans="1:7" ht="18" customHeight="1" x14ac:dyDescent="0.35">
      <c r="A482" s="10"/>
      <c r="B482" s="9"/>
      <c r="C482" s="8"/>
      <c r="D482" s="8"/>
      <c r="E482" s="8"/>
      <c r="F482" s="7"/>
      <c r="G482" s="1"/>
    </row>
    <row r="483" spans="1:7" ht="18" customHeight="1" x14ac:dyDescent="0.35">
      <c r="A483" s="10"/>
      <c r="B483" s="9"/>
      <c r="C483" s="8"/>
      <c r="D483" s="8"/>
      <c r="E483" s="8"/>
      <c r="F483" s="7"/>
      <c r="G483" s="1"/>
    </row>
    <row r="484" spans="1:7" ht="18" customHeight="1" x14ac:dyDescent="0.35">
      <c r="A484" s="10"/>
      <c r="B484" s="9"/>
      <c r="C484" s="8"/>
      <c r="D484" s="8"/>
      <c r="E484" s="8"/>
      <c r="F484" s="7"/>
      <c r="G484" s="1"/>
    </row>
    <row r="485" spans="1:7" ht="18" customHeight="1" x14ac:dyDescent="0.35">
      <c r="A485" s="10"/>
      <c r="B485" s="9"/>
      <c r="C485" s="8"/>
      <c r="D485" s="8"/>
      <c r="E485" s="8"/>
      <c r="F485" s="7"/>
      <c r="G485" s="1"/>
    </row>
    <row r="486" spans="1:7" ht="18" customHeight="1" x14ac:dyDescent="0.35">
      <c r="A486" s="10"/>
      <c r="B486" s="9"/>
      <c r="C486" s="8"/>
      <c r="D486" s="8"/>
      <c r="E486" s="8"/>
      <c r="F486" s="7"/>
      <c r="G486" s="1"/>
    </row>
    <row r="487" spans="1:7" ht="18" customHeight="1" x14ac:dyDescent="0.35">
      <c r="A487" s="10"/>
      <c r="B487" s="9"/>
      <c r="C487" s="8"/>
      <c r="D487" s="8"/>
      <c r="E487" s="8"/>
      <c r="F487" s="7"/>
      <c r="G487" s="1"/>
    </row>
    <row r="488" spans="1:7" ht="18" customHeight="1" x14ac:dyDescent="0.35">
      <c r="A488" s="10"/>
      <c r="B488" s="9"/>
      <c r="C488" s="8"/>
      <c r="D488" s="8"/>
      <c r="E488" s="8"/>
      <c r="F488" s="7"/>
      <c r="G488" s="1"/>
    </row>
    <row r="489" spans="1:7" ht="18" customHeight="1" x14ac:dyDescent="0.35">
      <c r="A489" s="10"/>
      <c r="B489" s="9"/>
      <c r="C489" s="8"/>
      <c r="D489" s="8"/>
      <c r="E489" s="8"/>
      <c r="F489" s="7"/>
      <c r="G489" s="1"/>
    </row>
    <row r="490" spans="1:7" ht="18" customHeight="1" x14ac:dyDescent="0.35">
      <c r="A490" s="10"/>
      <c r="B490" s="9"/>
      <c r="C490" s="8"/>
      <c r="D490" s="8"/>
      <c r="E490" s="8"/>
      <c r="F490" s="7"/>
      <c r="G490" s="1"/>
    </row>
    <row r="491" spans="1:7" ht="18" customHeight="1" x14ac:dyDescent="0.35">
      <c r="A491" s="10"/>
      <c r="B491" s="9"/>
      <c r="C491" s="8"/>
      <c r="D491" s="8"/>
      <c r="E491" s="8"/>
      <c r="F491" s="7"/>
      <c r="G491" s="1"/>
    </row>
    <row r="492" spans="1:7" ht="18" customHeight="1" x14ac:dyDescent="0.35">
      <c r="A492" s="10"/>
      <c r="B492" s="9"/>
      <c r="C492" s="8"/>
      <c r="D492" s="8"/>
      <c r="E492" s="8"/>
      <c r="F492" s="7"/>
      <c r="G492" s="1"/>
    </row>
    <row r="493" spans="1:7" ht="18" customHeight="1" x14ac:dyDescent="0.35">
      <c r="A493" s="10"/>
      <c r="B493" s="9"/>
      <c r="C493" s="8"/>
      <c r="D493" s="8"/>
      <c r="E493" s="8"/>
      <c r="F493" s="7"/>
      <c r="G493" s="1"/>
    </row>
    <row r="494" spans="1:7" ht="18" customHeight="1" x14ac:dyDescent="0.35">
      <c r="A494" s="10"/>
      <c r="B494" s="9"/>
      <c r="C494" s="8"/>
      <c r="D494" s="8"/>
      <c r="E494" s="8"/>
      <c r="F494" s="7"/>
      <c r="G494" s="1"/>
    </row>
    <row r="495" spans="1:7" ht="18" customHeight="1" x14ac:dyDescent="0.35">
      <c r="A495" s="10"/>
      <c r="B495" s="9"/>
      <c r="C495" s="8"/>
      <c r="D495" s="8"/>
      <c r="E495" s="8"/>
      <c r="F495" s="7"/>
      <c r="G495" s="1"/>
    </row>
    <row r="496" spans="1:7" ht="18" customHeight="1" x14ac:dyDescent="0.35">
      <c r="A496" s="10"/>
      <c r="B496" s="9"/>
      <c r="C496" s="8"/>
      <c r="D496" s="8"/>
      <c r="E496" s="8"/>
      <c r="F496" s="7"/>
      <c r="G496" s="1"/>
    </row>
    <row r="497" spans="1:7" ht="18" customHeight="1" x14ac:dyDescent="0.35">
      <c r="A497" s="10"/>
      <c r="B497" s="9"/>
      <c r="C497" s="8"/>
      <c r="D497" s="8"/>
      <c r="E497" s="8"/>
      <c r="F497" s="7"/>
      <c r="G497" s="1"/>
    </row>
    <row r="498" spans="1:7" ht="18" customHeight="1" x14ac:dyDescent="0.35">
      <c r="A498" s="10"/>
      <c r="B498" s="9"/>
      <c r="C498" s="8"/>
      <c r="D498" s="8"/>
      <c r="E498" s="8"/>
      <c r="F498" s="7"/>
      <c r="G498" s="1"/>
    </row>
    <row r="499" spans="1:7" ht="18" customHeight="1" x14ac:dyDescent="0.35">
      <c r="A499" s="10"/>
      <c r="B499" s="9"/>
      <c r="C499" s="8"/>
      <c r="D499" s="8"/>
      <c r="E499" s="8"/>
      <c r="F499" s="7"/>
      <c r="G499" s="1"/>
    </row>
    <row r="500" spans="1:7" ht="18" customHeight="1" x14ac:dyDescent="0.35">
      <c r="A500" s="10"/>
      <c r="B500" s="9"/>
      <c r="C500" s="8"/>
      <c r="D500" s="8"/>
      <c r="E500" s="8"/>
      <c r="F500" s="7"/>
      <c r="G500" s="1"/>
    </row>
    <row r="501" spans="1:7" ht="18" customHeight="1" x14ac:dyDescent="0.35">
      <c r="A501" s="10"/>
      <c r="B501" s="9"/>
      <c r="C501" s="8"/>
      <c r="D501" s="8"/>
      <c r="E501" s="8"/>
      <c r="F501" s="7"/>
      <c r="G501" s="1"/>
    </row>
    <row r="502" spans="1:7" ht="18" customHeight="1" x14ac:dyDescent="0.35">
      <c r="A502" s="10"/>
      <c r="B502" s="9"/>
      <c r="C502" s="8"/>
      <c r="D502" s="8"/>
      <c r="E502" s="8"/>
      <c r="F502" s="7"/>
      <c r="G502" s="1"/>
    </row>
    <row r="503" spans="1:7" ht="18" customHeight="1" x14ac:dyDescent="0.35">
      <c r="A503" s="10"/>
      <c r="B503" s="9"/>
      <c r="C503" s="8"/>
      <c r="D503" s="8"/>
      <c r="E503" s="8"/>
      <c r="F503" s="7"/>
      <c r="G503" s="1"/>
    </row>
    <row r="504" spans="1:7" ht="18" customHeight="1" x14ac:dyDescent="0.35">
      <c r="A504" s="10"/>
      <c r="B504" s="9"/>
      <c r="C504" s="8"/>
      <c r="D504" s="8"/>
      <c r="E504" s="8"/>
      <c r="F504" s="7"/>
      <c r="G504" s="1"/>
    </row>
    <row r="505" spans="1:7" ht="18" customHeight="1" x14ac:dyDescent="0.35">
      <c r="A505" s="10"/>
      <c r="B505" s="9"/>
      <c r="C505" s="8"/>
      <c r="D505" s="8"/>
      <c r="E505" s="8"/>
      <c r="F505" s="7"/>
      <c r="G505" s="1"/>
    </row>
    <row r="506" spans="1:7" ht="18" customHeight="1" x14ac:dyDescent="0.35">
      <c r="A506" s="10"/>
      <c r="B506" s="9"/>
      <c r="C506" s="8"/>
      <c r="D506" s="8"/>
      <c r="E506" s="8"/>
      <c r="F506" s="7"/>
      <c r="G506" s="1"/>
    </row>
    <row r="507" spans="1:7" ht="18" customHeight="1" x14ac:dyDescent="0.35">
      <c r="A507" s="10"/>
      <c r="B507" s="9"/>
      <c r="C507" s="8"/>
      <c r="D507" s="8"/>
      <c r="E507" s="8"/>
      <c r="F507" s="7"/>
      <c r="G507" s="1"/>
    </row>
    <row r="508" spans="1:7" ht="18" customHeight="1" x14ac:dyDescent="0.35">
      <c r="A508" s="10"/>
      <c r="B508" s="9"/>
      <c r="C508" s="8"/>
      <c r="D508" s="8"/>
      <c r="E508" s="8"/>
      <c r="F508" s="7"/>
      <c r="G508" s="1"/>
    </row>
    <row r="509" spans="1:7" ht="18" customHeight="1" x14ac:dyDescent="0.35">
      <c r="A509" s="10"/>
      <c r="B509" s="9"/>
      <c r="C509" s="8"/>
      <c r="D509" s="8"/>
      <c r="E509" s="8"/>
      <c r="F509" s="7"/>
      <c r="G509" s="1"/>
    </row>
    <row r="510" spans="1:7" ht="18" customHeight="1" x14ac:dyDescent="0.35">
      <c r="A510" s="10"/>
      <c r="B510" s="9"/>
      <c r="C510" s="8"/>
      <c r="D510" s="8"/>
      <c r="E510" s="8"/>
      <c r="F510" s="7"/>
      <c r="G510" s="1"/>
    </row>
    <row r="511" spans="1:7" ht="18" customHeight="1" x14ac:dyDescent="0.35">
      <c r="A511" s="10"/>
      <c r="B511" s="9"/>
      <c r="C511" s="8"/>
      <c r="D511" s="8"/>
      <c r="E511" s="8"/>
      <c r="F511" s="7"/>
      <c r="G511" s="1"/>
    </row>
    <row r="512" spans="1:7" ht="18" customHeight="1" x14ac:dyDescent="0.35">
      <c r="A512" s="10"/>
      <c r="B512" s="9"/>
      <c r="C512" s="8"/>
      <c r="D512" s="8"/>
      <c r="E512" s="8"/>
      <c r="F512" s="7"/>
      <c r="G512" s="1"/>
    </row>
    <row r="513" spans="1:7" ht="18" customHeight="1" x14ac:dyDescent="0.35">
      <c r="A513" s="10"/>
      <c r="B513" s="9"/>
      <c r="C513" s="8"/>
      <c r="D513" s="8"/>
      <c r="E513" s="8"/>
      <c r="F513" s="7"/>
      <c r="G513" s="1"/>
    </row>
    <row r="514" spans="1:7" ht="18" customHeight="1" x14ac:dyDescent="0.35">
      <c r="A514" s="10"/>
      <c r="B514" s="9"/>
      <c r="C514" s="8"/>
      <c r="D514" s="8"/>
      <c r="E514" s="8"/>
      <c r="F514" s="7"/>
      <c r="G514" s="1"/>
    </row>
    <row r="515" spans="1:7" ht="18" customHeight="1" x14ac:dyDescent="0.35">
      <c r="A515" s="10"/>
      <c r="B515" s="9"/>
      <c r="C515" s="8"/>
      <c r="D515" s="8"/>
      <c r="E515" s="8"/>
      <c r="F515" s="7"/>
      <c r="G515" s="1"/>
    </row>
    <row r="516" spans="1:7" ht="18" customHeight="1" x14ac:dyDescent="0.35">
      <c r="A516" s="10"/>
      <c r="B516" s="9"/>
      <c r="C516" s="8"/>
      <c r="D516" s="8"/>
      <c r="E516" s="8"/>
      <c r="F516" s="7"/>
      <c r="G516" s="1"/>
    </row>
    <row r="517" spans="1:7" ht="18" customHeight="1" x14ac:dyDescent="0.35">
      <c r="A517" s="10"/>
      <c r="B517" s="9"/>
      <c r="C517" s="8"/>
      <c r="D517" s="8"/>
      <c r="E517" s="8"/>
      <c r="F517" s="7"/>
      <c r="G517" s="1"/>
    </row>
    <row r="518" spans="1:7" ht="18" customHeight="1" x14ac:dyDescent="0.35">
      <c r="A518" s="10"/>
      <c r="B518" s="9"/>
      <c r="C518" s="8"/>
      <c r="D518" s="8"/>
      <c r="E518" s="8"/>
      <c r="F518" s="7"/>
      <c r="G518" s="1"/>
    </row>
    <row r="519" spans="1:7" ht="18" customHeight="1" x14ac:dyDescent="0.35">
      <c r="A519" s="10"/>
      <c r="B519" s="9"/>
      <c r="C519" s="8"/>
      <c r="D519" s="8"/>
      <c r="E519" s="8"/>
      <c r="F519" s="7"/>
      <c r="G519" s="1"/>
    </row>
    <row r="520" spans="1:7" ht="18" customHeight="1" x14ac:dyDescent="0.35">
      <c r="A520" s="10"/>
      <c r="B520" s="9"/>
      <c r="C520" s="8"/>
      <c r="D520" s="8"/>
      <c r="E520" s="8"/>
      <c r="F520" s="7"/>
      <c r="G520" s="1"/>
    </row>
    <row r="521" spans="1:7" ht="18" customHeight="1" x14ac:dyDescent="0.35">
      <c r="A521" s="10"/>
      <c r="B521" s="9"/>
      <c r="C521" s="8"/>
      <c r="D521" s="8"/>
      <c r="E521" s="8"/>
      <c r="F521" s="7"/>
      <c r="G521" s="1"/>
    </row>
    <row r="522" spans="1:7" ht="18" customHeight="1" x14ac:dyDescent="0.35">
      <c r="A522" s="10"/>
      <c r="B522" s="9"/>
      <c r="C522" s="8"/>
      <c r="D522" s="8"/>
      <c r="E522" s="8"/>
      <c r="F522" s="7"/>
      <c r="G522" s="1"/>
    </row>
    <row r="523" spans="1:7" ht="18" customHeight="1" x14ac:dyDescent="0.35">
      <c r="A523" s="10"/>
      <c r="B523" s="9"/>
      <c r="C523" s="8"/>
      <c r="D523" s="8"/>
      <c r="E523" s="8"/>
      <c r="F523" s="7"/>
      <c r="G523" s="1"/>
    </row>
    <row r="524" spans="1:7" ht="18" customHeight="1" x14ac:dyDescent="0.35">
      <c r="A524" s="10"/>
      <c r="B524" s="9"/>
      <c r="C524" s="8"/>
      <c r="D524" s="8"/>
      <c r="E524" s="8"/>
      <c r="F524" s="7"/>
      <c r="G524" s="1"/>
    </row>
    <row r="525" spans="1:7" ht="18" customHeight="1" x14ac:dyDescent="0.35">
      <c r="A525" s="10"/>
      <c r="B525" s="9"/>
      <c r="C525" s="8"/>
      <c r="D525" s="8"/>
      <c r="E525" s="8"/>
      <c r="F525" s="7"/>
      <c r="G525" s="1"/>
    </row>
    <row r="526" spans="1:7" ht="18" customHeight="1" x14ac:dyDescent="0.35">
      <c r="A526" s="10"/>
      <c r="B526" s="9"/>
      <c r="C526" s="8"/>
      <c r="D526" s="8"/>
      <c r="E526" s="8"/>
      <c r="F526" s="7"/>
      <c r="G526" s="1"/>
    </row>
    <row r="527" spans="1:7" ht="18" customHeight="1" x14ac:dyDescent="0.35">
      <c r="A527" s="10"/>
      <c r="B527" s="9"/>
      <c r="C527" s="8"/>
      <c r="D527" s="8"/>
      <c r="E527" s="8"/>
      <c r="F527" s="7"/>
      <c r="G527" s="1"/>
    </row>
    <row r="528" spans="1:7" ht="18" customHeight="1" x14ac:dyDescent="0.35">
      <c r="A528" s="10"/>
      <c r="B528" s="9"/>
      <c r="C528" s="8"/>
      <c r="D528" s="8"/>
      <c r="E528" s="8"/>
      <c r="F528" s="7"/>
      <c r="G528" s="1"/>
    </row>
    <row r="529" spans="1:7" ht="18" customHeight="1" x14ac:dyDescent="0.35">
      <c r="A529" s="10"/>
      <c r="B529" s="9"/>
      <c r="C529" s="8"/>
      <c r="D529" s="8"/>
      <c r="E529" s="8"/>
      <c r="F529" s="7"/>
      <c r="G529" s="1"/>
    </row>
    <row r="530" spans="1:7" ht="18" customHeight="1" x14ac:dyDescent="0.35">
      <c r="A530" s="10"/>
      <c r="B530" s="9"/>
      <c r="C530" s="8"/>
      <c r="D530" s="8"/>
      <c r="E530" s="8"/>
      <c r="F530" s="7"/>
      <c r="G530" s="1"/>
    </row>
    <row r="531" spans="1:7" ht="18" customHeight="1" x14ac:dyDescent="0.35">
      <c r="A531" s="10"/>
      <c r="B531" s="9"/>
      <c r="C531" s="8"/>
      <c r="D531" s="8"/>
      <c r="E531" s="8"/>
      <c r="F531" s="7"/>
    </row>
  </sheetData>
  <printOptions horizontalCentered="1"/>
  <pageMargins left="0.5" right="0.5" top="0.5" bottom="0.5" header="0.3" footer="0.3"/>
  <pageSetup scale="80" fitToHeight="22" orientation="landscape" r:id="rId1"/>
  <headerFooter alignWithMargins="0">
    <oddFooter>&amp;RSchedule B-4B 
Page &amp;P of &amp;N</oddFooter>
    <firstFooter>&amp;RSchedule B-4Ba 
Page &amp;P of &amp;N</firstFooter>
  </headerFooter>
  <rowBreaks count="4" manualBreakCount="4">
    <brk id="32" max="5" man="1"/>
    <brk id="58" max="5" man="1"/>
    <brk id="82" max="5" man="1"/>
    <brk id="10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</xdr:row>
                    <xdr:rowOff>31750</xdr:rowOff>
                  </from>
                  <to>
                    <xdr:col>0</xdr:col>
                    <xdr:colOff>0</xdr:colOff>
                    <xdr:row>2</xdr:row>
                    <xdr:rowOff>234950</xdr:rowOff>
                  </to>
                </anchor>
              </controlPr>
            </control>
          </mc:Choice>
        </mc:AlternateContent>
      </controls>
    </mc:Choice>
  </mc:AlternateContent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Water Marketing TABLE</vt:lpstr>
      <vt:lpstr>'Water Marketing TABLE'!Print_Area</vt:lpstr>
      <vt:lpstr>'Water Marketing TABLE'!Print_Titles</vt:lpstr>
      <vt:lpstr>'Water Marketing TABLE'!TEXT4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2021, Schedule B-4b</dc:title>
  <dc:creator>Hawkins, Travis Aaron</dc:creator>
  <cp:lastModifiedBy>Savignano, Diana L</cp:lastModifiedBy>
  <dcterms:created xsi:type="dcterms:W3CDTF">2022-12-29T17:52:12Z</dcterms:created>
  <dcterms:modified xsi:type="dcterms:W3CDTF">2022-12-30T20:58:04Z</dcterms:modified>
</cp:coreProperties>
</file>