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docs\"/>
    </mc:Choice>
  </mc:AlternateContent>
  <xr:revisionPtr revIDLastSave="0" documentId="13_ncr:1_{0CC7B8DF-CBC1-4142-82CF-1F3B761179E6}" xr6:coauthVersionLast="47" xr6:coauthVersionMax="47" xr10:uidLastSave="{00000000-0000-0000-0000-000000000000}"/>
  <bookViews>
    <workbookView xWindow="-110" yWindow="-110" windowWidth="19420" windowHeight="10420" xr2:uid="{4415901A-9DA1-4AD3-AFCF-1E2CC6FE87F3}"/>
  </bookViews>
  <sheets>
    <sheet name="Annu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Key1" hidden="1">#REF!</definedName>
    <definedName name="_Order1" hidden="1">255</definedName>
    <definedName name="ALL">[1]A!#REF!</definedName>
    <definedName name="ALLOC">[1]A!$B$52</definedName>
    <definedName name="asdf">'[2]U (IRR)'!#REF!</definedName>
    <definedName name="B">[3]B!#REF!</definedName>
    <definedName name="C_">#REF!</definedName>
    <definedName name="ColumnTitlesTable17">#REF!</definedName>
    <definedName name="ColumnTitlesTable23">#REF!</definedName>
    <definedName name="copyd">'[2]U (IRR)'!#REF!</definedName>
    <definedName name="D">[3]D!#REF!</definedName>
    <definedName name="ddddd">[4]R!#REF!</definedName>
    <definedName name="dfsdfsdfsd">[4]T!#REF!</definedName>
    <definedName name="E">[3]E!#REF!</definedName>
    <definedName name="F">[3]F!#REF!</definedName>
    <definedName name="G">'[5]Sch G (IDC)'!#REF!</definedName>
    <definedName name="H">[3]H!#REF!</definedName>
    <definedName name="HeaderTable12">#REF!</definedName>
    <definedName name="HeaderTable17">#REF!</definedName>
    <definedName name="HeaderTable19">#REF!</definedName>
    <definedName name="HeaderTable23">#REF!</definedName>
    <definedName name="HeaderTable4">#REF!</definedName>
    <definedName name="HeaderTable8">#REF!</definedName>
    <definedName name="heaterd">#REF!</definedName>
    <definedName name="HeightTable17">[1]B!$P$42</definedName>
    <definedName name="I">[3]I!#REF!</definedName>
    <definedName name="J">[3]J!#REF!</definedName>
    <definedName name="K">[3]K!#REF!</definedName>
    <definedName name="L">[3]L!#REF!</definedName>
    <definedName name="ListTable14">[4]P!$B$1143:$B$1172</definedName>
    <definedName name="M">[3]M!#REF!</definedName>
    <definedName name="N">[3]N!#REF!</definedName>
    <definedName name="O">[3]O!#REF!</definedName>
    <definedName name="P">[3]P!#REF!</definedName>
    <definedName name="P_ONE">[3]P!#REF!</definedName>
    <definedName name="_xlnm.Print_Area" localSheetId="0">Annual!$A$1:$G$49</definedName>
    <definedName name="PrintPrompt">[4]A!$B$4</definedName>
    <definedName name="Q">[3]Q!#REF!</definedName>
    <definedName name="Q_ONE">[3]Q!#REF!</definedName>
    <definedName name="R_">[1]R!#REF!</definedName>
    <definedName name="R_ONE">[3]R!#REF!</definedName>
    <definedName name="S">#REF!</definedName>
    <definedName name="S_ONE">#REF!</definedName>
    <definedName name="SA">#REF!</definedName>
    <definedName name="sd">#REF!</definedName>
    <definedName name="sdf">#REF!</definedName>
    <definedName name="SFD">#REF!</definedName>
    <definedName name="SHEETC1">#REF!</definedName>
    <definedName name="SHEETC2">#REF!</definedName>
    <definedName name="SHEETG1">#REF!</definedName>
    <definedName name="SHEETG2">#REF!</definedName>
    <definedName name="SHEETL1">#REF!</definedName>
    <definedName name="SHEETL2">#REF!</definedName>
    <definedName name="SHEETP125">[4]P!#REF!</definedName>
    <definedName name="SHEETP225">[4]P!#REF!</definedName>
    <definedName name="SHEETQ125">[4]Q!#REF!</definedName>
    <definedName name="SHEETQ225">[4]Q!#REF!</definedName>
    <definedName name="SHEETR123">#REF!</definedName>
    <definedName name="SHEETR125">[4]R!#REF!</definedName>
    <definedName name="SHEETR126">[4]R!#REF!</definedName>
    <definedName name="SHEETR225">[4]R!#REF!</definedName>
    <definedName name="SHEETR226">[4]R!#REF!</definedName>
    <definedName name="SHEETS101">#REF!</definedName>
    <definedName name="SHEETS102">#REF!</definedName>
    <definedName name="SHEETS103">#REF!</definedName>
    <definedName name="SHEETS104">#REF!</definedName>
    <definedName name="SHEETS105">#REF!</definedName>
    <definedName name="SHEETS106">#REF!</definedName>
    <definedName name="SHEETS107">#REF!</definedName>
    <definedName name="SHEETS108">#REF!</definedName>
    <definedName name="SHEETS109">#REF!</definedName>
    <definedName name="SHEETS110">#REF!</definedName>
    <definedName name="SHEETS111">#REF!</definedName>
    <definedName name="SHEETS112">#REF!</definedName>
    <definedName name="SHEETS113">#REF!</definedName>
    <definedName name="SHEETS114">#REF!</definedName>
    <definedName name="SHEETS115">#REF!</definedName>
    <definedName name="SHEETS116">#REF!</definedName>
    <definedName name="SHEETS117">#REF!</definedName>
    <definedName name="SHEETS118">#REF!</definedName>
    <definedName name="SHEETS119">#REF!</definedName>
    <definedName name="SHEETS120">#REF!</definedName>
    <definedName name="SHEETS121">#REF!</definedName>
    <definedName name="SHEETS122">#REF!</definedName>
    <definedName name="SHEETS123">#REF!</definedName>
    <definedName name="SHEETS124">#REF!</definedName>
    <definedName name="SHEETS125">[4]S!#REF!</definedName>
    <definedName name="SHEETS126">[4]S!#REF!</definedName>
    <definedName name="SHEETS127">#REF!</definedName>
    <definedName name="SHEETS128">#REF!</definedName>
    <definedName name="SHEETS129">#REF!</definedName>
    <definedName name="SHEETS130">#REF!</definedName>
    <definedName name="SHEETS131">#REF!</definedName>
    <definedName name="SHEETS132">#REF!</definedName>
    <definedName name="SHEETS133">#REF!</definedName>
    <definedName name="SHEETS201">#REF!</definedName>
    <definedName name="SHEETS202">#REF!</definedName>
    <definedName name="SHEETS203">#REF!</definedName>
    <definedName name="SHEETS204">#REF!</definedName>
    <definedName name="SHEETS205">#REF!</definedName>
    <definedName name="SHEETS206">#REF!</definedName>
    <definedName name="SHEETS207">#REF!</definedName>
    <definedName name="SHEETS208">#REF!</definedName>
    <definedName name="SHEETS209">#REF!</definedName>
    <definedName name="SHEETS210">#REF!</definedName>
    <definedName name="SHEETS211">#REF!</definedName>
    <definedName name="SHEETS212">#REF!</definedName>
    <definedName name="SHEETS213">#REF!</definedName>
    <definedName name="SHEETS214">#REF!</definedName>
    <definedName name="SHEETS215">#REF!</definedName>
    <definedName name="SHEETS216">#REF!</definedName>
    <definedName name="SHEETS217">#REF!</definedName>
    <definedName name="SHEETS218">#REF!</definedName>
    <definedName name="SHEETS219">#REF!</definedName>
    <definedName name="SHEETS220">#REF!</definedName>
    <definedName name="SHEETS221">#REF!</definedName>
    <definedName name="SHEETS222">#REF!</definedName>
    <definedName name="SHEETS223">#REF!</definedName>
    <definedName name="SHEETS224">#REF!</definedName>
    <definedName name="SHEETS225">[4]S!#REF!</definedName>
    <definedName name="SHEETS226">[4]S!#REF!</definedName>
    <definedName name="SHEETS227">#REF!</definedName>
    <definedName name="SHEETS228">#REF!</definedName>
    <definedName name="SHEETS229">#REF!</definedName>
    <definedName name="SHEETS230">#REF!</definedName>
    <definedName name="SHEETS231">#REF!</definedName>
    <definedName name="SHEETS232">#REF!</definedName>
    <definedName name="SHEETS233">#REF!</definedName>
    <definedName name="SHEETSA101">#REF!</definedName>
    <definedName name="SHEETSA102">#REF!</definedName>
    <definedName name="SHEETSA201">#REF!</definedName>
    <definedName name="SHEETSA202">#REF!</definedName>
    <definedName name="SHEETT125">[4]T!#REF!</definedName>
    <definedName name="SHEETT129">'[2]T (M&amp;I)'!#REF!</definedName>
    <definedName name="SHEETT130">'[2]T (M&amp;I)'!#REF!</definedName>
    <definedName name="SHEETT131">'[2]T (M&amp;I)'!#REF!</definedName>
    <definedName name="SHEETT132">'[2]T (M&amp;I)'!#REF!</definedName>
    <definedName name="SHEETT133">'[2]T (M&amp;I)'!#REF!</definedName>
    <definedName name="SHEETT134">'[2]T (M&amp;I)'!#REF!</definedName>
    <definedName name="SHEETT135">'[2]T (M&amp;I)'!#REF!</definedName>
    <definedName name="SHEETT225">[4]T!#REF!</definedName>
    <definedName name="SHEETT229">'[2]T (M&amp;I)'!#REF!</definedName>
    <definedName name="SHEETT230">'[2]T (M&amp;I)'!#REF!</definedName>
    <definedName name="SHEETT231">'[2]T (M&amp;I)'!#REF!</definedName>
    <definedName name="SHEETT232">'[2]T (M&amp;I)'!#REF!</definedName>
    <definedName name="SHEETT233">'[2]T (M&amp;I)'!#REF!</definedName>
    <definedName name="SHEETT234">'[2]T (M&amp;I)'!#REF!</definedName>
    <definedName name="SHEETT235">'[2]T (M&amp;I)'!#REF!</definedName>
    <definedName name="SHEETU125">[4]U!#REF!</definedName>
    <definedName name="SHEETU126">[4]U!#REF!</definedName>
    <definedName name="SHEETU129">'[2]U (IRR)'!#REF!</definedName>
    <definedName name="SHEETU130">'[2]U (IRR)'!#REF!</definedName>
    <definedName name="SHEETU131">'[2]U (IRR)'!#REF!</definedName>
    <definedName name="SHEETU132">'[2]U (IRR)'!#REF!</definedName>
    <definedName name="SHEETU133">'[2]U (IRR)'!#REF!</definedName>
    <definedName name="SHEETU134">'[2]U (IRR)'!#REF!</definedName>
    <definedName name="SHEETU135">'[2]U (IRR)'!#REF!</definedName>
    <definedName name="SHEETU225">[4]U!#REF!</definedName>
    <definedName name="SHEETU226">[4]U!#REF!</definedName>
    <definedName name="SHEETU229">'[2]U (IRR)'!#REF!</definedName>
    <definedName name="SHEETU230">'[2]U (IRR)'!#REF!</definedName>
    <definedName name="SHEETU231">'[2]U (IRR)'!#REF!</definedName>
    <definedName name="SHEETU232">'[2]U (IRR)'!#REF!</definedName>
    <definedName name="SHEETU233">'[2]U (IRR)'!#REF!</definedName>
    <definedName name="SHEETU234">'[2]U (IRR)'!#REF!</definedName>
    <definedName name="SHEETU235">'[2]U (IRR)'!#REF!</definedName>
    <definedName name="SHEETW1">#REF!</definedName>
    <definedName name="SHEETW2">#REF!</definedName>
    <definedName name="T">'[2]T (M&amp;I)'!#REF!</definedName>
    <definedName name="T_ONE">'[2]T (M&amp;I)'!#REF!</definedName>
    <definedName name="Table12">#REF!</definedName>
    <definedName name="Table17">#REF!</definedName>
    <definedName name="Table19">#REF!</definedName>
    <definedName name="Table23">#REF!</definedName>
    <definedName name="Table4">#REF!</definedName>
    <definedName name="Table8">#REF!</definedName>
    <definedName name="TitlesTable12">#REF!</definedName>
    <definedName name="TitlesTable17">#REF!</definedName>
    <definedName name="TitlesTable19">#REF!</definedName>
    <definedName name="TitlesTable23">#REF!</definedName>
    <definedName name="TitlesTable4">#REF!</definedName>
    <definedName name="TitlesTable8">#REF!</definedName>
    <definedName name="U">'[2]U (IRR)'!#REF!</definedName>
    <definedName name="U_ONE">'[2]U (IRR)'!#REF!</definedName>
    <definedName name="V">[3]V!#REF!</definedName>
    <definedName name="W">#REF!</definedName>
    <definedName name="WidthTable17">#REF!</definedName>
    <definedName name="X">[3]X!#REF!</definedName>
    <definedName name="Y">[3]Y!#REF!</definedName>
    <definedName name="Z">[3]X!#REF!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D55" i="1"/>
  <c r="D54" i="1"/>
  <c r="D53" i="1"/>
  <c r="D52" i="1"/>
  <c r="D51" i="1"/>
  <c r="C57" i="1"/>
  <c r="B57" i="1"/>
  <c r="F46" i="1"/>
  <c r="E46" i="1"/>
  <c r="D46" i="1"/>
  <c r="C46" i="1"/>
  <c r="B46" i="1"/>
  <c r="F29" i="1"/>
  <c r="E29" i="1"/>
  <c r="E30" i="1" s="1"/>
  <c r="D29" i="1"/>
  <c r="G29" i="1" s="1"/>
  <c r="C29" i="1"/>
  <c r="B29" i="1"/>
  <c r="F25" i="1"/>
  <c r="E25" i="1"/>
  <c r="D25" i="1"/>
  <c r="C25" i="1"/>
  <c r="C30" i="1" s="1"/>
  <c r="B25" i="1"/>
  <c r="B30" i="1" s="1"/>
  <c r="B47" i="1" s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8" i="1"/>
  <c r="G27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D57" i="1" l="1"/>
  <c r="D30" i="1"/>
  <c r="G30" i="1" s="1"/>
  <c r="E47" i="1"/>
  <c r="F30" i="1"/>
  <c r="F47" i="1" s="1"/>
  <c r="G25" i="1"/>
  <c r="G46" i="1"/>
  <c r="C47" i="1"/>
  <c r="D47" i="1" l="1"/>
  <c r="G47" i="1"/>
</calcChain>
</file>

<file path=xl/sharedStrings.xml><?xml version="1.0" encoding="utf-8"?>
<sst xmlns="http://schemas.openxmlformats.org/spreadsheetml/2006/main" count="66" uniqueCount="66">
  <si>
    <t>Power</t>
  </si>
  <si>
    <t>Expenditures by Source of Funds</t>
  </si>
  <si>
    <t>Total</t>
  </si>
  <si>
    <t>WRR</t>
  </si>
  <si>
    <t>Bay-Delta</t>
  </si>
  <si>
    <t>ARRA</t>
  </si>
  <si>
    <t>Other Expenses</t>
  </si>
  <si>
    <t xml:space="preserve">  Subtotal - Projects and Facilities</t>
  </si>
  <si>
    <t>TOTAL EXPENDITURES</t>
  </si>
  <si>
    <t>Type of Charges - CVPIA Section</t>
  </si>
  <si>
    <t>TOTAL RECEIPTS</t>
  </si>
  <si>
    <t>Water</t>
  </si>
  <si>
    <t>Restoration Fund</t>
  </si>
  <si>
    <t>Trust Fund</t>
  </si>
  <si>
    <t>Total Expenditures</t>
  </si>
  <si>
    <r>
      <rPr>
        <vertAlign val="superscript"/>
        <sz val="12"/>
        <rFont val="Segoe UI"/>
        <family val="2"/>
      </rPr>
      <t>1</t>
    </r>
    <r>
      <rPr>
        <sz val="12"/>
        <rFont val="Segoe UI"/>
        <family val="2"/>
      </rPr>
      <t>Public Law 114-322 struck paragraphs (14) and (18); redesignated paragraphs (15) through (17) as paragraphs (14) through (16); and redesignated paragraphs (19) through (23) as paragraphs (17) through (21).</t>
    </r>
  </si>
  <si>
    <t>Activities</t>
  </si>
  <si>
    <t>Water Transfer Program</t>
  </si>
  <si>
    <t>Anadromous Fish Restoration &amp; Other</t>
  </si>
  <si>
    <t>Other CVP Impacts - Habitat Restoration Program</t>
  </si>
  <si>
    <t>Dedicated Project Yield</t>
  </si>
  <si>
    <t>Dedicated Project Yield - Water Quality Control Plan</t>
  </si>
  <si>
    <t>Water Acquisition</t>
  </si>
  <si>
    <t>Flow Standards and Objectives</t>
  </si>
  <si>
    <t>Flow Fluctuation Study</t>
  </si>
  <si>
    <t>Reservoir Storage1</t>
  </si>
  <si>
    <t>Trinity River Restoration1</t>
  </si>
  <si>
    <t>San Joaquin Comprehensive Plan</t>
  </si>
  <si>
    <t>Amer Rvr Folsom/Stanislaus Rvr Basin</t>
  </si>
  <si>
    <t>Refuge Water - Level 2</t>
  </si>
  <si>
    <t>Refuge Water - Level 4</t>
  </si>
  <si>
    <t>Private Wetlands Investigation</t>
  </si>
  <si>
    <t>Supporting Investigations</t>
  </si>
  <si>
    <t>Project Fisheries Impact Report</t>
  </si>
  <si>
    <t>Eco/Water System Ops Model</t>
  </si>
  <si>
    <t>Land Retirement</t>
  </si>
  <si>
    <t>Water Conservation</t>
  </si>
  <si>
    <t>Water Augmentation - Fish &amp; Wildlife Service (FWS)</t>
  </si>
  <si>
    <t>Subtotal - Activities</t>
  </si>
  <si>
    <t>San Joaquin River Restoration Program</t>
  </si>
  <si>
    <t>CVPIA Administrative Charges</t>
  </si>
  <si>
    <t>Subtotal - Other Expenses</t>
  </si>
  <si>
    <t>Subtotal - Habitat Rest, Imp &amp; Acq</t>
  </si>
  <si>
    <t>Projects and Facilities</t>
  </si>
  <si>
    <t>Tracy Pumping Plant</t>
  </si>
  <si>
    <t>Contra Costa Canal Pump</t>
  </si>
  <si>
    <t>Shasta Temperature Control Device (TCD)</t>
  </si>
  <si>
    <t>Red Bluff Fish Passage Program</t>
  </si>
  <si>
    <t>Coleman &amp; Keswick</t>
  </si>
  <si>
    <t>Clear Creek Restoration</t>
  </si>
  <si>
    <t>Spawning Gravel/Riparian Habitat</t>
  </si>
  <si>
    <t>Delta Cross Channel1</t>
  </si>
  <si>
    <t>South Delta Barrier1</t>
  </si>
  <si>
    <t>Comp. Asses. Monit. Program1 (CAMP)</t>
  </si>
  <si>
    <t>Anderson-Cottonwood ID1</t>
  </si>
  <si>
    <t>Glenn-Colusa Irrigation District (GCID)/Hamilton City Pump Plant1</t>
  </si>
  <si>
    <t>Anadromous Fish Screen Program1</t>
  </si>
  <si>
    <t>Ag Waterfowl Incentive Program1</t>
  </si>
  <si>
    <t>Pre-Renewal Charges</t>
  </si>
  <si>
    <t>Water Transfer Charges</t>
  </si>
  <si>
    <t>Tiered Water Charges</t>
  </si>
  <si>
    <t>Friant Division Surcharges</t>
  </si>
  <si>
    <t>Mitigation and Restoration Charges</t>
  </si>
  <si>
    <t>M&amp;I Surcharges</t>
  </si>
  <si>
    <t>CVPIA RECEIPTS, FY 1993 - FY 2022</t>
  </si>
  <si>
    <t>CVPIA EXPENDITURES, FY 1993 - 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</si>
</sst>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SWISS"/>
    </font>
    <font>
      <sz val="12"/>
      <name val="Segoe UI"/>
      <family val="2"/>
    </font>
    <font>
      <sz val="12"/>
      <color indexed="8"/>
      <name val="Segoe UI"/>
      <family val="2"/>
    </font>
    <font>
      <vertAlign val="superscript"/>
      <sz val="12"/>
      <name val="Segoe UI"/>
      <family val="2"/>
    </font>
    <font>
      <strike/>
      <sz val="12"/>
      <name val="Segoe UI"/>
      <family val="2"/>
    </font>
    <font>
      <sz val="10"/>
      <name val="Segoe UI"/>
      <family val="2"/>
    </font>
    <font>
      <sz val="14"/>
      <name val="Segoe UI"/>
      <family val="2"/>
    </font>
    <font>
      <b/>
      <sz val="14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2" xfId="0" applyFont="1" applyBorder="1" applyProtection="1">
      <protection locked="0"/>
    </xf>
    <xf numFmtId="41" fontId="4" fillId="0" borderId="2" xfId="3" applyNumberFormat="1" applyFont="1" applyBorder="1" applyAlignment="1">
      <alignment horizontal="center"/>
    </xf>
    <xf numFmtId="164" fontId="4" fillId="0" borderId="2" xfId="3" applyNumberFormat="1" applyFont="1" applyFill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41" fontId="5" fillId="0" borderId="2" xfId="0" applyNumberFormat="1" applyFont="1" applyBorder="1"/>
    <xf numFmtId="41" fontId="5" fillId="0" borderId="2" xfId="0" applyNumberFormat="1" applyFont="1" applyFill="1" applyBorder="1"/>
    <xf numFmtId="0" fontId="4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4" fillId="0" borderId="0" xfId="0" applyFont="1" applyFill="1"/>
    <xf numFmtId="0" fontId="4" fillId="0" borderId="0" xfId="0" applyFont="1" applyAlignment="1">
      <alignment horizontal="center"/>
    </xf>
    <xf numFmtId="164" fontId="4" fillId="0" borderId="2" xfId="3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164" fontId="4" fillId="0" borderId="1" xfId="3" applyNumberFormat="1" applyFont="1" applyBorder="1" applyAlignment="1">
      <alignment horizontal="center"/>
    </xf>
    <xf numFmtId="164" fontId="4" fillId="0" borderId="0" xfId="3" applyNumberFormat="1" applyFont="1" applyBorder="1" applyAlignment="1">
      <alignment horizontal="center"/>
    </xf>
    <xf numFmtId="164" fontId="4" fillId="0" borderId="0" xfId="3" applyNumberFormat="1" applyFont="1" applyAlignment="1">
      <alignment horizontal="center"/>
    </xf>
    <xf numFmtId="164" fontId="4" fillId="0" borderId="0" xfId="3" applyNumberFormat="1" applyFont="1" applyFill="1" applyAlignment="1">
      <alignment horizontal="center"/>
    </xf>
    <xf numFmtId="37" fontId="5" fillId="0" borderId="2" xfId="0" applyNumberFormat="1" applyFont="1" applyBorder="1"/>
    <xf numFmtId="164" fontId="5" fillId="0" borderId="2" xfId="0" applyNumberFormat="1" applyFont="1" applyBorder="1"/>
    <xf numFmtId="37" fontId="5" fillId="0" borderId="2" xfId="0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164" fontId="4" fillId="0" borderId="5" xfId="3" applyNumberFormat="1" applyFont="1" applyBorder="1" applyAlignment="1">
      <alignment horizontal="center"/>
    </xf>
    <xf numFmtId="0" fontId="4" fillId="0" borderId="2" xfId="0" applyFont="1" applyBorder="1"/>
    <xf numFmtId="43" fontId="4" fillId="0" borderId="0" xfId="0" applyNumberFormat="1" applyFont="1"/>
    <xf numFmtId="0" fontId="4" fillId="0" borderId="5" xfId="0" applyFont="1" applyBorder="1"/>
    <xf numFmtId="0" fontId="9" fillId="0" borderId="0" xfId="0" applyFont="1" applyAlignment="1" applyProtection="1">
      <alignment wrapText="1"/>
      <protection locked="0"/>
    </xf>
    <xf numFmtId="0" fontId="9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0" xfId="0" applyFont="1" applyAlignment="1"/>
    <xf numFmtId="0" fontId="10" fillId="0" borderId="0" xfId="0" applyFont="1" applyAlignment="1">
      <alignment horizontal="centerContinuous"/>
    </xf>
    <xf numFmtId="0" fontId="10" fillId="0" borderId="0" xfId="0" applyFont="1"/>
    <xf numFmtId="44" fontId="10" fillId="0" borderId="0" xfId="1" applyFont="1" applyFill="1"/>
    <xf numFmtId="0" fontId="9" fillId="0" borderId="2" xfId="0" applyFont="1" applyBorder="1"/>
    <xf numFmtId="0" fontId="9" fillId="0" borderId="0" xfId="0" applyFont="1"/>
    <xf numFmtId="43" fontId="9" fillId="0" borderId="0" xfId="0" applyNumberFormat="1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6">
    <cellStyle name="Comma 2" xfId="3" xr:uid="{82174F81-C6A0-477D-90D7-696021BE5444}"/>
    <cellStyle name="Currency" xfId="1" builtinId="4"/>
    <cellStyle name="Normal" xfId="0" builtinId="0"/>
    <cellStyle name="Percent 2" xfId="2" xr:uid="{E2942693-0BB9-4D18-93E8-C461DFE04A27}"/>
    <cellStyle name="Percent 2 2" xfId="4" xr:uid="{2B1B12EB-5018-4060-A1F5-A385A0484302}"/>
    <cellStyle name="Percent 3" xfId="5" xr:uid="{E4AC6B54-4D79-43B1-BE3A-C48EC71B510D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egoe U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name val="Segoe UI"/>
        <family val="2"/>
        <scheme val="none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egoe UI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9A33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370/SMPDIR/__PROJECTS-ANALYSES/CVPIA_Cost%20Allocation/Allocation/Annual%20CVP%20Plant%20Allocations/ALLOC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370/SMPDIR/CVP-COST%20ALLOCATION%20STUDY/Other-Misc/Repayment%20Contracts/Repayment%20Contrac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370/SMPDIR/__PROJECTS-ANALYSES/CVPIA_Cost%20Allocation/Allocation/Annual%20CVP%20Plant%20Allocations/ALLOC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370/SMPDIR/__PROJECTS-ANALYSES/CVPIA_Cost%20Allocation/Allocation/Allocation_2016/ALLOC16%2009-16%20XO&amp;M%20adj.%20for%20ratesetting_CROFFSETS%20(match%20CAS)_revised0117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370/SMPDIR/CVP-COST%20ALLOCATION%20STUDY/Facilities/CVP%20Facility%20List_2013%20(Draft%20Repor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</sheetNames>
    <sheetDataSet>
      <sheetData sheetId="0">
        <row r="4">
          <cell r="B4" t="str">
            <v>If you are sure, then move cursor to print button and click once.  ---&gt;</v>
          </cell>
        </row>
        <row r="52">
          <cell r="B52" t="str">
            <v>Plant In Service</v>
          </cell>
        </row>
      </sheetData>
      <sheetData sheetId="1">
        <row r="42">
          <cell r="P42">
            <v>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87">
          <cell r="B1087" t="str">
            <v>ALL</v>
          </cell>
        </row>
      </sheetData>
      <sheetData sheetId="16">
        <row r="19">
          <cell r="E19">
            <v>0.12636</v>
          </cell>
        </row>
      </sheetData>
      <sheetData sheetId="17"/>
      <sheetData sheetId="18">
        <row r="30">
          <cell r="EU30">
            <v>27016.57</v>
          </cell>
        </row>
      </sheetData>
      <sheetData sheetId="19"/>
      <sheetData sheetId="20"/>
      <sheetData sheetId="21">
        <row r="19">
          <cell r="A19" t="str">
            <v>Municipal and Industrial</v>
          </cell>
        </row>
      </sheetData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(M&amp;I)"/>
      <sheetName val="U (IRR)"/>
      <sheetName val="Repayment Contracts"/>
      <sheetName val="repayment_facility list"/>
    </sheetNames>
    <sheetDataSet>
      <sheetData sheetId="0">
        <row r="873">
          <cell r="K873">
            <v>5134416.38</v>
          </cell>
        </row>
      </sheetData>
      <sheetData sheetId="1">
        <row r="878">
          <cell r="K878">
            <v>289832888.47000003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</sheetNames>
    <sheetDataSet>
      <sheetData sheetId="0">
        <row r="4">
          <cell r="B4" t="str">
            <v xml:space="preserve">     If you are sure, then click the preview or print button once.  ---&gt;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94">
          <cell r="B994" t="str">
            <v>ALL</v>
          </cell>
        </row>
      </sheetData>
      <sheetData sheetId="16">
        <row r="19">
          <cell r="E19">
            <v>0.11774999999999999</v>
          </cell>
        </row>
      </sheetData>
      <sheetData sheetId="17"/>
      <sheetData sheetId="18">
        <row r="31">
          <cell r="FG31" t="str">
            <v xml:space="preserve">  </v>
          </cell>
        </row>
      </sheetData>
      <sheetData sheetId="19"/>
      <sheetData sheetId="20"/>
      <sheetData sheetId="21">
        <row r="19">
          <cell r="A19" t="str">
            <v>Municipal and Industrial</v>
          </cell>
        </row>
      </sheetData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SUMMARY"/>
      <sheetName val="SUMMARY_1"/>
      <sheetName val="commercial power"/>
    </sheetNames>
    <sheetDataSet>
      <sheetData sheetId="0">
        <row r="4">
          <cell r="B4" t="str">
            <v xml:space="preserve">     If you are sure, then click the preview or print button once.  ---&gt;</v>
          </cell>
        </row>
      </sheetData>
      <sheetData sheetId="1"/>
      <sheetData sheetId="2">
        <row r="14">
          <cell r="I14" t="str">
            <v>Plant</v>
          </cell>
        </row>
      </sheetData>
      <sheetData sheetId="3">
        <row r="24">
          <cell r="I24">
            <v>757386.36</v>
          </cell>
        </row>
      </sheetData>
      <sheetData sheetId="4">
        <row r="228">
          <cell r="I228">
            <v>0</v>
          </cell>
        </row>
      </sheetData>
      <sheetData sheetId="5">
        <row r="20">
          <cell r="I20">
            <v>5599291.4699999997</v>
          </cell>
        </row>
      </sheetData>
      <sheetData sheetId="6">
        <row r="15">
          <cell r="I15" t="str">
            <v>In Service</v>
          </cell>
        </row>
      </sheetData>
      <sheetData sheetId="7">
        <row r="24">
          <cell r="I24">
            <v>7428729.2599999998</v>
          </cell>
        </row>
      </sheetData>
      <sheetData sheetId="8"/>
      <sheetData sheetId="9"/>
      <sheetData sheetId="10">
        <row r="38">
          <cell r="I38">
            <v>2066616.2</v>
          </cell>
        </row>
      </sheetData>
      <sheetData sheetId="11">
        <row r="19">
          <cell r="I19">
            <v>39140336.439999998</v>
          </cell>
        </row>
      </sheetData>
      <sheetData sheetId="12"/>
      <sheetData sheetId="13"/>
      <sheetData sheetId="14"/>
      <sheetData sheetId="15">
        <row r="15">
          <cell r="E15" t="str">
            <v>Total</v>
          </cell>
        </row>
        <row r="1143">
          <cell r="B1143" t="str">
            <v>ALL</v>
          </cell>
        </row>
        <row r="1144">
          <cell r="B1144" t="str">
            <v>Auburn-Folsom South Unit - Auburn Subunit</v>
          </cell>
        </row>
        <row r="1145">
          <cell r="B1145" t="str">
            <v>American River Division - Folsom South Subunit, Foresthill Divide Subunit, and Unit Total</v>
          </cell>
        </row>
        <row r="1146">
          <cell r="B1146" t="str">
            <v>American River Division - Folsom Unit</v>
          </cell>
        </row>
        <row r="1147">
          <cell r="B1147" t="str">
            <v>American River Division - Sly Park Unit, and Division Total</v>
          </cell>
        </row>
        <row r="1148">
          <cell r="B1148" t="str">
            <v>Delta Division - Contra Costa Canal, Delta-Mendota Canal, and Delta Cross Channel</v>
          </cell>
        </row>
        <row r="1149">
          <cell r="B1149" t="str">
            <v>Delta Division - Mendota Pool, Tracy Pumping Plant, and In-Delta Facilties</v>
          </cell>
        </row>
        <row r="1150">
          <cell r="B1150" t="str">
            <v>East Side Division - New Melones Unit</v>
          </cell>
        </row>
        <row r="1151">
          <cell r="B1151" t="str">
            <v>Friant Division - Existing Facilities</v>
          </cell>
        </row>
        <row r="1152">
          <cell r="B1152" t="str">
            <v>Friant Division - Future Facilities</v>
          </cell>
        </row>
        <row r="1153">
          <cell r="B1153" t="str">
            <v>Project General Division</v>
          </cell>
        </row>
        <row r="1154">
          <cell r="B1154" t="str">
            <v>Sacramento River Division - Corning Canal Service Area</v>
          </cell>
        </row>
        <row r="1155">
          <cell r="B1155" t="str">
            <v>Sacramento River Division - Red Bluff Diversion Dam, Perm Oper Facilities</v>
          </cell>
        </row>
        <row r="1156">
          <cell r="B1156" t="str">
            <v>Sacramento River Division - Tehama-Colusa Canal Service Area - Part 1 of 2</v>
          </cell>
        </row>
        <row r="1157">
          <cell r="B1157" t="str">
            <v>Sacramento River Division - Tehama-Colusa Canal Service Area - Part 2 of 2</v>
          </cell>
        </row>
        <row r="1158">
          <cell r="B1158" t="str">
            <v>San Felipe Division</v>
          </cell>
        </row>
        <row r="1159">
          <cell r="B1159" t="str">
            <v>Shasta Division - Part 1 of 2</v>
          </cell>
        </row>
        <row r="1160">
          <cell r="B1160" t="str">
            <v>Shasta Division - Part 2 of 2</v>
          </cell>
        </row>
        <row r="1161">
          <cell r="B1161" t="str">
            <v>Trinity River Division - Clear Creek and Cow Creek Units</v>
          </cell>
        </row>
        <row r="1162">
          <cell r="B1162" t="str">
            <v>Trinity River Division - Trinity Unit</v>
          </cell>
        </row>
        <row r="1163">
          <cell r="B1163" t="str">
            <v>Trinity River Division - Trinity River Restoration Program</v>
          </cell>
        </row>
        <row r="1164">
          <cell r="B1164" t="str">
            <v>West San Joaquin Division - San Luis Unit - State-Federal</v>
          </cell>
        </row>
        <row r="1165">
          <cell r="B1165" t="str">
            <v>West San Joaquin Division - San Luis Unit - Federal Facilities</v>
          </cell>
        </row>
        <row r="1166">
          <cell r="B1166" t="str">
            <v>Restoration</v>
          </cell>
        </row>
        <row r="1167">
          <cell r="B1167" t="str">
            <v>Repayment of Obligation Assumed</v>
          </cell>
        </row>
        <row r="1168">
          <cell r="B1168" t="str">
            <v>CWIP - IDC and Total - Bureau of Reclamation</v>
          </cell>
        </row>
        <row r="1169">
          <cell r="B1169" t="str">
            <v>Central Valley Power System - Central Valley Basin</v>
          </cell>
        </row>
        <row r="1170">
          <cell r="B1170" t="str">
            <v>Central Valley Power System - San Felipe Division</v>
          </cell>
        </row>
        <row r="1171">
          <cell r="B1171" t="str">
            <v>Pacific NW-SW Intertie and Total - Western Area Power Admin</v>
          </cell>
        </row>
        <row r="1172">
          <cell r="B1172" t="str">
            <v>Footnotes</v>
          </cell>
        </row>
      </sheetData>
      <sheetData sheetId="16">
        <row r="14">
          <cell r="I14" t="str">
            <v>Wildlife Refuges</v>
          </cell>
        </row>
      </sheetData>
      <sheetData sheetId="17">
        <row r="19">
          <cell r="E19">
            <v>0.24376999999999999</v>
          </cell>
        </row>
      </sheetData>
      <sheetData sheetId="18">
        <row r="911">
          <cell r="FS911">
            <v>10045319.74</v>
          </cell>
        </row>
      </sheetData>
      <sheetData sheetId="19">
        <row r="1029">
          <cell r="K1029">
            <v>5169248</v>
          </cell>
        </row>
      </sheetData>
      <sheetData sheetId="20">
        <row r="1029">
          <cell r="K1029">
            <v>289798056.85000002</v>
          </cell>
        </row>
      </sheetData>
      <sheetData sheetId="21">
        <row r="297">
          <cell r="J297">
            <v>3797254590.1850877</v>
          </cell>
        </row>
      </sheetData>
      <sheetData sheetId="22">
        <row r="27">
          <cell r="K27">
            <v>259004073.91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FORMAT"/>
      <sheetName val="Main Facility List_Costs1"/>
      <sheetName val="Mn Fac Lst_Costs2 (incomplete)"/>
      <sheetName val="Western Facilities"/>
      <sheetName val="reconciliation"/>
      <sheetName val="recon_summary"/>
      <sheetName val="Sch S (values)"/>
      <sheetName val="Sch S (no IDC)"/>
      <sheetName val="Sch S (crosswalk)"/>
      <sheetName val="Sch S (detail list)"/>
      <sheetName val="Sch S (detail-format)"/>
      <sheetName val="Sch S (Facility List)"/>
      <sheetName val="Sch S (Direct)"/>
      <sheetName val="Sch S (FWL)"/>
      <sheetName val="Sch S (Rec)"/>
      <sheetName val="Sch S (Level 2)"/>
      <sheetName val="Sch S (SOD)"/>
      <sheetName val="Sch S (IDC)"/>
      <sheetName val="Sch S (IDC CALC)"/>
      <sheetName val="Sch S (IDC CALC) noDA"/>
      <sheetName val="Sch S (WS suballoc)"/>
      <sheetName val="Sch S (current alloc factors)"/>
      <sheetName val="Sch S (Rpymt)_1"/>
      <sheetName val="Sch S (Rpymt)_2"/>
      <sheetName val="Sch S (Rpymt)_Summary"/>
      <sheetName val="Sch G (IDC)"/>
      <sheetName val="Sch C (values)"/>
      <sheetName val="Sch C (crosswalk)"/>
      <sheetName val="SCH 1_2013 (values)"/>
      <sheetName val="SCH 1 (sort)"/>
      <sheetName val="SCH 1 (sort-reconcile)"/>
      <sheetName val="SCH 1 (pivot1)"/>
      <sheetName val="SCH 1 (pivot2)"/>
      <sheetName val="Auth Purposes"/>
      <sheetName val="SPA"/>
      <sheetName val="CVPIA (Sch 1)"/>
      <sheetName val="CVPIA (Sch S)"/>
      <sheetName val="Facility List (Sch 1)"/>
      <sheetName val="Facility List (Sch 1)_DA"/>
      <sheetName val="Facility List (Sch 1)_noIDC"/>
      <sheetName val="Fac List_noIDC_current alloc"/>
      <sheetName val="   "/>
      <sheetName val="Direct Assigned"/>
      <sheetName val="Repayment Contracts"/>
      <sheetName val="MP-200 Reconcile+DA"/>
      <sheetName val="MP-200 List_Combos"/>
      <sheetName val="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58FB9A-0A29-43A7-BE88-333A7186FD3B}" name="Table1" displayName="Table1" ref="A3:G47" totalsRowShown="0" headerRowDxfId="16" dataDxfId="15" tableBorderDxfId="14" dataCellStyle="Comma 2">
  <autoFilter ref="A3:G47" xr:uid="{9758FB9A-0A29-43A7-BE88-333A7186FD3B}"/>
  <tableColumns count="7">
    <tableColumn id="1" xr3:uid="{E8F5F4D4-DF87-4DEF-AC4F-46B30B7AD5F8}" name="Activities" dataDxfId="13"/>
    <tableColumn id="2" xr3:uid="{5BC52823-8DC8-4DA6-AD20-DA9BDBBF2C72}" name="Restoration Fund" dataDxfId="12" dataCellStyle="Comma 2"/>
    <tableColumn id="3" xr3:uid="{85704869-A88D-4DF8-BD47-628C23271BD4}" name="Trust Fund" dataDxfId="11" dataCellStyle="Comma 2"/>
    <tableColumn id="4" xr3:uid="{C337655B-F6CD-447D-A7CB-65E6F8B70915}" name="WRR" dataDxfId="10" dataCellStyle="Comma 2"/>
    <tableColumn id="5" xr3:uid="{D5C62E68-6F21-468D-B250-8114D3533C41}" name="Bay-Delta" dataDxfId="9" dataCellStyle="Comma 2"/>
    <tableColumn id="6" xr3:uid="{2062EC65-E174-4843-AD85-FFDD9B2122E8}" name="ARRA" dataDxfId="8" dataCellStyle="Comma 2"/>
    <tableColumn id="7" xr3:uid="{96C5DD33-9020-4D7F-A4EF-25866B63E069}" name="Total Expenditures" dataDxfId="7" dataCellStyle="Comma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150FA9-7900-4BCE-955D-D24EE1DC90E9}" name="Table2" displayName="Table2" ref="A50:D57" totalsRowShown="0" headerRowDxfId="6" dataDxfId="5" tableBorderDxfId="4" dataCellStyle="Comma 2">
  <autoFilter ref="A50:D57" xr:uid="{36150FA9-7900-4BCE-955D-D24EE1DC90E9}"/>
  <tableColumns count="4">
    <tableColumn id="1" xr3:uid="{839F8538-755C-496F-92CE-20AEEAF6982F}" name="Type of Charges - CVPIA Section" dataDxfId="3"/>
    <tableColumn id="2" xr3:uid="{ECEFD84F-13A2-41CA-9C05-C963762134A0}" name="Power" dataDxfId="2" dataCellStyle="Comma 2"/>
    <tableColumn id="3" xr3:uid="{B2E70D94-922C-4B01-85EB-B5E3C5840635}" name="Water" dataDxfId="1" dataCellStyle="Comma 2"/>
    <tableColumn id="4" xr3:uid="{8FE7AA2D-B273-4F71-807E-5EA77A67BF71}" name="Total" dataDxfId="0" dataCellStyle="Comma 2">
      <calculatedColumnFormula>SUM(Table2[[#This Row],[Power]:[Water]])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9A715-832B-4510-8297-8D7339A705A1}">
  <sheetPr>
    <tabColor rgb="FFFFFF00"/>
    <pageSetUpPr fitToPage="1"/>
  </sheetPr>
  <dimension ref="A1:G60"/>
  <sheetViews>
    <sheetView tabSelected="1" zoomScale="70" zoomScaleNormal="70" workbookViewId="0">
      <selection activeCell="A3" sqref="A3:XFD3"/>
    </sheetView>
  </sheetViews>
  <sheetFormatPr defaultColWidth="9.1796875" defaultRowHeight="15.5"/>
  <cols>
    <col min="1" max="1" width="54.453125" style="1" customWidth="1"/>
    <col min="2" max="2" width="17.54296875" style="1" bestFit="1" customWidth="1"/>
    <col min="3" max="3" width="15.54296875" style="1" bestFit="1" customWidth="1"/>
    <col min="4" max="4" width="17.54296875" style="1" bestFit="1" customWidth="1"/>
    <col min="5" max="5" width="15.81640625" style="1" customWidth="1"/>
    <col min="6" max="6" width="15.54296875" style="1" bestFit="1" customWidth="1"/>
    <col min="7" max="7" width="22.7265625" style="1" bestFit="1" customWidth="1"/>
    <col min="8" max="16384" width="9.1796875" style="1"/>
  </cols>
  <sheetData>
    <row r="1" spans="1:7" s="35" customFormat="1" ht="21">
      <c r="A1" s="33" t="s">
        <v>65</v>
      </c>
      <c r="B1" s="34"/>
      <c r="C1" s="34"/>
      <c r="D1" s="34"/>
      <c r="E1" s="34"/>
      <c r="F1" s="34"/>
      <c r="G1" s="34"/>
    </row>
    <row r="2" spans="1:7" s="35" customFormat="1" ht="21">
      <c r="A2" s="33" t="s">
        <v>1</v>
      </c>
      <c r="B2" s="34"/>
      <c r="C2" s="34"/>
      <c r="D2" s="34"/>
      <c r="E2" s="34"/>
      <c r="F2" s="34"/>
      <c r="G2" s="34"/>
    </row>
    <row r="3" spans="1:7" s="3" customFormat="1" ht="42">
      <c r="A3" s="29" t="s">
        <v>16</v>
      </c>
      <c r="B3" s="30" t="s">
        <v>12</v>
      </c>
      <c r="C3" s="31" t="s">
        <v>13</v>
      </c>
      <c r="D3" s="31" t="s">
        <v>3</v>
      </c>
      <c r="E3" s="31" t="s">
        <v>4</v>
      </c>
      <c r="F3" s="31" t="s">
        <v>5</v>
      </c>
      <c r="G3" s="32" t="s">
        <v>14</v>
      </c>
    </row>
    <row r="4" spans="1:7" s="2" customFormat="1" ht="15" customHeight="1">
      <c r="A4" s="4" t="s">
        <v>17</v>
      </c>
      <c r="B4" s="5">
        <v>0</v>
      </c>
      <c r="C4" s="5">
        <v>0</v>
      </c>
      <c r="D4" s="5">
        <v>0</v>
      </c>
      <c r="E4" s="5">
        <v>3798877.79</v>
      </c>
      <c r="F4" s="5">
        <v>0</v>
      </c>
      <c r="G4" s="6">
        <f>SUM(Table1[[#This Row],[Restoration Fund]:[ARRA]])</f>
        <v>3798877.79</v>
      </c>
    </row>
    <row r="5" spans="1:7" s="2" customFormat="1" ht="15" customHeight="1">
      <c r="A5" s="7" t="s">
        <v>18</v>
      </c>
      <c r="B5" s="8">
        <v>186525489.83300003</v>
      </c>
      <c r="C5" s="8">
        <v>142984304.74599999</v>
      </c>
      <c r="D5" s="8">
        <v>900173.66999999993</v>
      </c>
      <c r="E5" s="8">
        <v>75201892.519999996</v>
      </c>
      <c r="F5" s="8">
        <v>5099087.4399999985</v>
      </c>
      <c r="G5" s="6">
        <f>SUM(Table1[[#This Row],[Restoration Fund]:[ARRA]])</f>
        <v>410710948.20899999</v>
      </c>
    </row>
    <row r="6" spans="1:7" s="2" customFormat="1" ht="17.5">
      <c r="A6" s="7" t="s">
        <v>19</v>
      </c>
      <c r="B6" s="8">
        <v>43236579.719999999</v>
      </c>
      <c r="C6" s="9">
        <v>172.13999999999695</v>
      </c>
      <c r="D6" s="8">
        <v>2058274.1400000001</v>
      </c>
      <c r="E6" s="8">
        <v>0</v>
      </c>
      <c r="F6" s="8">
        <v>0</v>
      </c>
      <c r="G6" s="6">
        <f>SUM(Table1[[#This Row],[Restoration Fund]:[ARRA]])</f>
        <v>45295026</v>
      </c>
    </row>
    <row r="7" spans="1:7" s="2" customFormat="1" ht="17.5">
      <c r="A7" s="7" t="s">
        <v>20</v>
      </c>
      <c r="B7" s="8">
        <v>3444515.49</v>
      </c>
      <c r="C7" s="9">
        <v>41268.939999999995</v>
      </c>
      <c r="D7" s="8">
        <v>0</v>
      </c>
      <c r="E7" s="8">
        <v>0</v>
      </c>
      <c r="F7" s="8">
        <v>0</v>
      </c>
      <c r="G7" s="6">
        <f>SUM(Table1[[#This Row],[Restoration Fund]:[ARRA]])</f>
        <v>3485784.43</v>
      </c>
    </row>
    <row r="8" spans="1:7" s="2" customFormat="1" ht="17.5">
      <c r="A8" s="7" t="s">
        <v>21</v>
      </c>
      <c r="B8" s="8">
        <v>17670248.25</v>
      </c>
      <c r="C8" s="8">
        <v>0</v>
      </c>
      <c r="D8" s="8">
        <v>0</v>
      </c>
      <c r="E8" s="8">
        <v>0</v>
      </c>
      <c r="F8" s="8">
        <v>0</v>
      </c>
      <c r="G8" s="6">
        <f>SUM(Table1[[#This Row],[Restoration Fund]:[ARRA]])</f>
        <v>17670248.25</v>
      </c>
    </row>
    <row r="9" spans="1:7" s="2" customFormat="1" ht="17.5">
      <c r="A9" s="7" t="s">
        <v>22</v>
      </c>
      <c r="B9" s="8">
        <v>68840990.670000002</v>
      </c>
      <c r="C9" s="8">
        <v>8023832.25</v>
      </c>
      <c r="D9" s="8">
        <v>0</v>
      </c>
      <c r="E9" s="8">
        <v>2664858.0300000003</v>
      </c>
      <c r="F9" s="8">
        <v>0</v>
      </c>
      <c r="G9" s="6">
        <f>SUM(Table1[[#This Row],[Restoration Fund]:[ARRA]])</f>
        <v>79529680.950000003</v>
      </c>
    </row>
    <row r="10" spans="1:7" s="2" customFormat="1" ht="17.5">
      <c r="A10" s="7" t="s">
        <v>23</v>
      </c>
      <c r="B10" s="8">
        <v>0</v>
      </c>
      <c r="C10" s="8">
        <v>1045311.15</v>
      </c>
      <c r="D10" s="8">
        <v>0</v>
      </c>
      <c r="E10" s="8">
        <v>0</v>
      </c>
      <c r="F10" s="8">
        <v>0</v>
      </c>
      <c r="G10" s="6">
        <f>SUM(Table1[[#This Row],[Restoration Fund]:[ARRA]])</f>
        <v>1045311.15</v>
      </c>
    </row>
    <row r="11" spans="1:7" s="2" customFormat="1" ht="17.5">
      <c r="A11" s="7" t="s">
        <v>24</v>
      </c>
      <c r="B11" s="8">
        <v>1166199.7699999998</v>
      </c>
      <c r="C11" s="8">
        <v>251032.13</v>
      </c>
      <c r="D11" s="8">
        <v>0</v>
      </c>
      <c r="E11" s="8">
        <v>0</v>
      </c>
      <c r="F11" s="8">
        <v>0</v>
      </c>
      <c r="G11" s="6">
        <f>SUM(Table1[[#This Row],[Restoration Fund]:[ARRA]])</f>
        <v>1417231.9</v>
      </c>
    </row>
    <row r="12" spans="1:7" s="2" customFormat="1" ht="17.5">
      <c r="A12" s="7" t="s">
        <v>25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6">
        <f>SUM(Table1[[#This Row],[Restoration Fund]:[ARRA]])</f>
        <v>0</v>
      </c>
    </row>
    <row r="13" spans="1:7" s="2" customFormat="1" ht="14.25" customHeight="1">
      <c r="A13" s="7" t="s">
        <v>26</v>
      </c>
      <c r="B13" s="8">
        <v>4864074.1400000006</v>
      </c>
      <c r="C13" s="8">
        <v>87635036.984000012</v>
      </c>
      <c r="D13" s="8">
        <v>0</v>
      </c>
      <c r="E13" s="8">
        <v>883704.6</v>
      </c>
      <c r="F13" s="8">
        <v>0</v>
      </c>
      <c r="G13" s="6">
        <f>SUM(Table1[[#This Row],[Restoration Fund]:[ARRA]])</f>
        <v>93382815.724000007</v>
      </c>
    </row>
    <row r="14" spans="1:7" s="2" customFormat="1" ht="15" customHeight="1">
      <c r="A14" s="10" t="s">
        <v>27</v>
      </c>
      <c r="B14" s="8">
        <v>21099977.209999993</v>
      </c>
      <c r="C14" s="8">
        <v>895530.07</v>
      </c>
      <c r="D14" s="8">
        <v>0</v>
      </c>
      <c r="E14" s="8">
        <v>0</v>
      </c>
      <c r="F14" s="8">
        <v>0</v>
      </c>
      <c r="G14" s="6">
        <f>SUM(Table1[[#This Row],[Restoration Fund]:[ARRA]])</f>
        <v>21995507.279999994</v>
      </c>
    </row>
    <row r="15" spans="1:7" s="2" customFormat="1" ht="15" customHeight="1">
      <c r="A15" s="10" t="s">
        <v>28</v>
      </c>
      <c r="B15" s="8">
        <v>280267.44000000006</v>
      </c>
      <c r="C15" s="8">
        <v>651259.1</v>
      </c>
      <c r="D15" s="8">
        <v>0</v>
      </c>
      <c r="E15" s="8">
        <v>0</v>
      </c>
      <c r="F15" s="8">
        <v>0</v>
      </c>
      <c r="G15" s="6">
        <f>SUM(Table1[[#This Row],[Restoration Fund]:[ARRA]])</f>
        <v>931526.54</v>
      </c>
    </row>
    <row r="16" spans="1:7" s="2" customFormat="1" ht="17.5">
      <c r="A16" s="7" t="s">
        <v>29</v>
      </c>
      <c r="B16" s="8">
        <v>258637071.86999997</v>
      </c>
      <c r="C16" s="8">
        <v>32341911.970000003</v>
      </c>
      <c r="D16" s="8">
        <v>5385445.2200000007</v>
      </c>
      <c r="E16" s="8">
        <v>243176.45</v>
      </c>
      <c r="F16" s="8">
        <v>6006980.8499999996</v>
      </c>
      <c r="G16" s="6">
        <f>SUM(Table1[[#This Row],[Restoration Fund]:[ARRA]])</f>
        <v>302614586.36000001</v>
      </c>
    </row>
    <row r="17" spans="1:7" s="2" customFormat="1" ht="17.5">
      <c r="A17" s="7" t="s">
        <v>30</v>
      </c>
      <c r="B17" s="8">
        <v>228212711.49999994</v>
      </c>
      <c r="C17" s="8">
        <v>33338613.129999999</v>
      </c>
      <c r="D17" s="8">
        <v>556892.21</v>
      </c>
      <c r="E17" s="8">
        <v>2777538.93</v>
      </c>
      <c r="F17" s="8">
        <v>1306899.1900000002</v>
      </c>
      <c r="G17" s="6">
        <f>SUM(Table1[[#This Row],[Restoration Fund]:[ARRA]])</f>
        <v>266192654.95999995</v>
      </c>
    </row>
    <row r="18" spans="1:7" s="2" customFormat="1" ht="17.5">
      <c r="A18" s="7" t="s">
        <v>31</v>
      </c>
      <c r="B18" s="8">
        <v>1996639.9000000001</v>
      </c>
      <c r="C18" s="8">
        <v>11390.29</v>
      </c>
      <c r="D18" s="8">
        <v>0</v>
      </c>
      <c r="E18" s="8">
        <v>0</v>
      </c>
      <c r="F18" s="8">
        <v>0</v>
      </c>
      <c r="G18" s="6">
        <f>SUM(Table1[[#This Row],[Restoration Fund]:[ARRA]])</f>
        <v>2008030.1900000002</v>
      </c>
    </row>
    <row r="19" spans="1:7" s="2" customFormat="1" ht="17.5">
      <c r="A19" s="11" t="s">
        <v>32</v>
      </c>
      <c r="B19" s="8">
        <v>1947325.49</v>
      </c>
      <c r="C19" s="8">
        <v>0</v>
      </c>
      <c r="D19" s="8">
        <v>0</v>
      </c>
      <c r="E19" s="8">
        <v>0</v>
      </c>
      <c r="F19" s="8">
        <v>0</v>
      </c>
      <c r="G19" s="6">
        <f>SUM(Table1[[#This Row],[Restoration Fund]:[ARRA]])</f>
        <v>1947325.49</v>
      </c>
    </row>
    <row r="20" spans="1:7" s="13" customFormat="1" ht="17.5">
      <c r="A20" s="12" t="s">
        <v>33</v>
      </c>
      <c r="B20" s="9">
        <v>1416343.8200000003</v>
      </c>
      <c r="C20" s="9">
        <v>0</v>
      </c>
      <c r="D20" s="9">
        <v>0</v>
      </c>
      <c r="E20" s="9">
        <v>0</v>
      </c>
      <c r="F20" s="9">
        <v>0</v>
      </c>
      <c r="G20" s="6">
        <f>SUM(Table1[[#This Row],[Restoration Fund]:[ARRA]])</f>
        <v>1416343.8200000003</v>
      </c>
    </row>
    <row r="21" spans="1:7" s="2" customFormat="1" ht="17.5">
      <c r="A21" s="7" t="s">
        <v>34</v>
      </c>
      <c r="B21" s="8">
        <v>61627014.359999992</v>
      </c>
      <c r="C21" s="8">
        <v>19023160.839999992</v>
      </c>
      <c r="D21" s="8">
        <v>14789731.460000001</v>
      </c>
      <c r="E21" s="8">
        <v>4558059.28</v>
      </c>
      <c r="F21" s="8">
        <v>0</v>
      </c>
      <c r="G21" s="6">
        <f>SUM(Table1[[#This Row],[Restoration Fund]:[ARRA]])</f>
        <v>99997965.939999998</v>
      </c>
    </row>
    <row r="22" spans="1:7" s="2" customFormat="1" ht="17.5">
      <c r="A22" s="11" t="s">
        <v>35</v>
      </c>
      <c r="B22" s="8">
        <v>28617703.560000006</v>
      </c>
      <c r="C22" s="8">
        <v>7106718.0700000003</v>
      </c>
      <c r="D22" s="8">
        <v>7745957.9500000002</v>
      </c>
      <c r="E22" s="8">
        <v>0</v>
      </c>
      <c r="F22" s="8">
        <v>0</v>
      </c>
      <c r="G22" s="6">
        <f>SUM(Table1[[#This Row],[Restoration Fund]:[ARRA]])</f>
        <v>43470379.580000013</v>
      </c>
    </row>
    <row r="23" spans="1:7" s="2" customFormat="1" ht="17.5">
      <c r="A23" s="11" t="s">
        <v>36</v>
      </c>
      <c r="B23" s="8">
        <v>55216.75</v>
      </c>
      <c r="C23" s="8">
        <v>2933681.7</v>
      </c>
      <c r="D23" s="8">
        <v>0</v>
      </c>
      <c r="E23" s="8">
        <v>0</v>
      </c>
      <c r="F23" s="8">
        <v>0</v>
      </c>
      <c r="G23" s="6">
        <f>SUM(Table1[[#This Row],[Restoration Fund]:[ARRA]])</f>
        <v>2988898.45</v>
      </c>
    </row>
    <row r="24" spans="1:7" s="2" customFormat="1" ht="17.5">
      <c r="A24" s="11" t="s">
        <v>37</v>
      </c>
      <c r="B24" s="8">
        <v>1788306.98</v>
      </c>
      <c r="C24" s="8">
        <v>0</v>
      </c>
      <c r="D24" s="8">
        <v>0</v>
      </c>
      <c r="E24" s="8">
        <v>0</v>
      </c>
      <c r="F24" s="8">
        <v>0</v>
      </c>
      <c r="G24" s="6">
        <f>SUM(Table1[[#This Row],[Restoration Fund]:[ARRA]])</f>
        <v>1788306.98</v>
      </c>
    </row>
    <row r="25" spans="1:7" s="2" customFormat="1" ht="17.5">
      <c r="A25" s="7" t="s">
        <v>38</v>
      </c>
      <c r="B25" s="8">
        <f>SUM(B4:B24)</f>
        <v>931426676.75300002</v>
      </c>
      <c r="C25" s="8">
        <f t="shared" ref="C25:F25" si="0">SUM(C4:C24)</f>
        <v>336283223.50999993</v>
      </c>
      <c r="D25" s="8">
        <f t="shared" si="0"/>
        <v>31436474.650000002</v>
      </c>
      <c r="E25" s="8">
        <f t="shared" si="0"/>
        <v>90128107.600000009</v>
      </c>
      <c r="F25" s="8">
        <f t="shared" si="0"/>
        <v>12412967.479999999</v>
      </c>
      <c r="G25" s="6">
        <f>SUM(Table1[[#This Row],[Restoration Fund]:[ARRA]])</f>
        <v>1401687449.993</v>
      </c>
    </row>
    <row r="26" spans="1:7" s="2" customFormat="1" ht="17.5">
      <c r="A26" s="16" t="s">
        <v>6</v>
      </c>
      <c r="B26" s="17"/>
      <c r="C26" s="18"/>
      <c r="D26" s="19"/>
      <c r="E26" s="19"/>
      <c r="F26" s="19"/>
      <c r="G26" s="20"/>
    </row>
    <row r="27" spans="1:7" s="2" customFormat="1" ht="17.5">
      <c r="A27" s="7" t="s">
        <v>39</v>
      </c>
      <c r="B27" s="15">
        <v>16559027.010000002</v>
      </c>
      <c r="C27" s="15">
        <v>0</v>
      </c>
      <c r="D27" s="15">
        <v>4499996.92</v>
      </c>
      <c r="E27" s="15">
        <v>0</v>
      </c>
      <c r="F27" s="15">
        <v>0</v>
      </c>
      <c r="G27" s="6">
        <f>SUM(Table1[[#This Row],[Restoration Fund]:[ARRA]])</f>
        <v>21059023.93</v>
      </c>
    </row>
    <row r="28" spans="1:7" s="2" customFormat="1" ht="17.5">
      <c r="A28" s="7" t="s">
        <v>40</v>
      </c>
      <c r="B28" s="21">
        <v>11461776.289999997</v>
      </c>
      <c r="C28" s="15">
        <v>13777649.5</v>
      </c>
      <c r="D28" s="15">
        <v>0</v>
      </c>
      <c r="E28" s="15">
        <v>0</v>
      </c>
      <c r="F28" s="15">
        <v>0</v>
      </c>
      <c r="G28" s="6">
        <f>SUM(Table1[[#This Row],[Restoration Fund]:[ARRA]])</f>
        <v>25239425.789999999</v>
      </c>
    </row>
    <row r="29" spans="1:7" s="2" customFormat="1" ht="17.5">
      <c r="A29" s="7" t="s">
        <v>41</v>
      </c>
      <c r="B29" s="8">
        <f>SUM(B27:B28)</f>
        <v>28020803.299999997</v>
      </c>
      <c r="C29" s="8">
        <f t="shared" ref="C29:F29" si="1">SUM(C27:C28)</f>
        <v>13777649.5</v>
      </c>
      <c r="D29" s="8">
        <f t="shared" si="1"/>
        <v>4499996.92</v>
      </c>
      <c r="E29" s="8">
        <f t="shared" si="1"/>
        <v>0</v>
      </c>
      <c r="F29" s="8">
        <f t="shared" si="1"/>
        <v>0</v>
      </c>
      <c r="G29" s="6">
        <f>SUM(Table1[[#This Row],[Restoration Fund]:[ARRA]])</f>
        <v>46298449.719999999</v>
      </c>
    </row>
    <row r="30" spans="1:7" s="2" customFormat="1" ht="17.5">
      <c r="A30" s="4" t="s">
        <v>42</v>
      </c>
      <c r="B30" s="22">
        <f>B25+B29</f>
        <v>959447480.05299997</v>
      </c>
      <c r="C30" s="22">
        <f t="shared" ref="C30:F30" si="2">C25+C29</f>
        <v>350060873.00999993</v>
      </c>
      <c r="D30" s="22">
        <f t="shared" si="2"/>
        <v>35936471.57</v>
      </c>
      <c r="E30" s="22">
        <f t="shared" si="2"/>
        <v>90128107.600000009</v>
      </c>
      <c r="F30" s="22">
        <f t="shared" si="2"/>
        <v>12412967.479999999</v>
      </c>
      <c r="G30" s="6">
        <f>SUM(Table1[[#This Row],[Restoration Fund]:[ARRA]])</f>
        <v>1447985899.7129998</v>
      </c>
    </row>
    <row r="31" spans="1:7" s="2" customFormat="1" ht="17.5">
      <c r="A31" s="16" t="s">
        <v>43</v>
      </c>
      <c r="B31" s="17"/>
      <c r="C31" s="18"/>
      <c r="D31" s="19"/>
      <c r="E31" s="19"/>
      <c r="F31" s="19"/>
      <c r="G31" s="6">
        <f>SUM(Table1[[#This Row],[Restoration Fund]:[ARRA]])</f>
        <v>0</v>
      </c>
    </row>
    <row r="32" spans="1:7" s="2" customFormat="1" ht="17.5">
      <c r="A32" s="7" t="s">
        <v>44</v>
      </c>
      <c r="B32" s="15">
        <v>8559274.7100000009</v>
      </c>
      <c r="C32" s="15">
        <v>38683544.410000011</v>
      </c>
      <c r="D32" s="15">
        <v>4074577.4899999998</v>
      </c>
      <c r="E32" s="21">
        <v>5984074.3500000024</v>
      </c>
      <c r="F32" s="15">
        <v>0</v>
      </c>
      <c r="G32" s="6">
        <f>SUM(Table1[[#This Row],[Restoration Fund]:[ARRA]])</f>
        <v>57301470.960000016</v>
      </c>
    </row>
    <row r="33" spans="1:7" s="2" customFormat="1" ht="17.5">
      <c r="A33" s="7" t="s">
        <v>45</v>
      </c>
      <c r="B33" s="15">
        <v>233390.91</v>
      </c>
      <c r="C33" s="15">
        <v>6789373.2099999981</v>
      </c>
      <c r="D33" s="15">
        <v>1880772.68</v>
      </c>
      <c r="E33" s="15">
        <v>7336.87</v>
      </c>
      <c r="F33" s="15">
        <v>26302024.43</v>
      </c>
      <c r="G33" s="6">
        <f>SUM(Table1[[#This Row],[Restoration Fund]:[ARRA]])</f>
        <v>35212898.099999994</v>
      </c>
    </row>
    <row r="34" spans="1:7" s="13" customFormat="1" ht="17.5">
      <c r="A34" s="10" t="s">
        <v>46</v>
      </c>
      <c r="B34" s="6">
        <v>30496544.520000003</v>
      </c>
      <c r="C34" s="15">
        <v>45866023.210000016</v>
      </c>
      <c r="D34" s="15">
        <v>7719112.8900000006</v>
      </c>
      <c r="E34" s="15">
        <v>0</v>
      </c>
      <c r="F34" s="15">
        <v>0</v>
      </c>
      <c r="G34" s="6">
        <f>SUM(Table1[[#This Row],[Restoration Fund]:[ARRA]])</f>
        <v>84081680.62000002</v>
      </c>
    </row>
    <row r="35" spans="1:7" s="2" customFormat="1" ht="17.5">
      <c r="A35" s="7" t="s">
        <v>47</v>
      </c>
      <c r="B35" s="15">
        <v>2234194.6800000002</v>
      </c>
      <c r="C35" s="15">
        <v>98947113.649999976</v>
      </c>
      <c r="D35" s="15">
        <v>6987592.4500000002</v>
      </c>
      <c r="E35" s="15">
        <v>0</v>
      </c>
      <c r="F35" s="6">
        <v>112576229.78999999</v>
      </c>
      <c r="G35" s="6">
        <f>SUM(Table1[[#This Row],[Restoration Fund]:[ARRA]])</f>
        <v>220745130.56999999</v>
      </c>
    </row>
    <row r="36" spans="1:7" s="13" customFormat="1" ht="17.5">
      <c r="A36" s="10" t="s">
        <v>48</v>
      </c>
      <c r="B36" s="15">
        <v>12860810.350000001</v>
      </c>
      <c r="C36" s="15">
        <v>11352986.1</v>
      </c>
      <c r="D36" s="6">
        <v>0</v>
      </c>
      <c r="E36" s="6">
        <v>6207.18</v>
      </c>
      <c r="F36" s="6">
        <v>0</v>
      </c>
      <c r="G36" s="6">
        <f>SUM(Table1[[#This Row],[Restoration Fund]:[ARRA]])</f>
        <v>24220003.630000003</v>
      </c>
    </row>
    <row r="37" spans="1:7" s="2" customFormat="1" ht="17.5">
      <c r="A37" s="7" t="s">
        <v>49</v>
      </c>
      <c r="B37" s="15">
        <v>23347709.729999997</v>
      </c>
      <c r="C37" s="15">
        <v>3278717.0900000008</v>
      </c>
      <c r="D37" s="15">
        <v>5214560.41</v>
      </c>
      <c r="E37" s="15">
        <v>0</v>
      </c>
      <c r="F37" s="15">
        <v>0</v>
      </c>
      <c r="G37" s="6">
        <f>SUM(Table1[[#This Row],[Restoration Fund]:[ARRA]])</f>
        <v>31840987.229999997</v>
      </c>
    </row>
    <row r="38" spans="1:7" s="13" customFormat="1" ht="17.5">
      <c r="A38" s="10" t="s">
        <v>50</v>
      </c>
      <c r="B38" s="6">
        <v>39202842.750000015</v>
      </c>
      <c r="C38" s="15">
        <v>7555547.9000000004</v>
      </c>
      <c r="D38" s="15">
        <v>1899911.4000000001</v>
      </c>
      <c r="E38" s="6">
        <v>850043.6399999999</v>
      </c>
      <c r="F38" s="6">
        <v>0</v>
      </c>
      <c r="G38" s="6">
        <f>SUM(Table1[[#This Row],[Restoration Fund]:[ARRA]])</f>
        <v>49508345.690000013</v>
      </c>
    </row>
    <row r="39" spans="1:7" s="13" customFormat="1" ht="17.5">
      <c r="A39" s="24" t="s">
        <v>51</v>
      </c>
      <c r="B39" s="6">
        <v>0</v>
      </c>
      <c r="C39" s="15">
        <v>749943.24</v>
      </c>
      <c r="D39" s="15">
        <v>0</v>
      </c>
      <c r="E39" s="6">
        <v>0</v>
      </c>
      <c r="F39" s="15">
        <v>0</v>
      </c>
      <c r="G39" s="6">
        <f>SUM(Table1[[#This Row],[Restoration Fund]:[ARRA]])</f>
        <v>749943.24</v>
      </c>
    </row>
    <row r="40" spans="1:7" s="2" customFormat="1" ht="17.5">
      <c r="A40" s="7" t="s">
        <v>52</v>
      </c>
      <c r="B40" s="15">
        <v>80001</v>
      </c>
      <c r="C40" s="15">
        <v>1895832.5000000002</v>
      </c>
      <c r="D40" s="15">
        <v>0</v>
      </c>
      <c r="E40" s="15">
        <v>0</v>
      </c>
      <c r="F40" s="6">
        <v>0</v>
      </c>
      <c r="G40" s="6">
        <f>SUM(Table1[[#This Row],[Restoration Fund]:[ARRA]])</f>
        <v>1975833.5000000002</v>
      </c>
    </row>
    <row r="41" spans="1:7" s="13" customFormat="1" ht="17.5">
      <c r="A41" s="10" t="s">
        <v>53</v>
      </c>
      <c r="B41" s="6">
        <v>46745883.600000001</v>
      </c>
      <c r="C41" s="15">
        <v>39374613.499999985</v>
      </c>
      <c r="D41" s="6">
        <v>0</v>
      </c>
      <c r="E41" s="23">
        <v>25290551.990000002</v>
      </c>
      <c r="F41" s="6">
        <v>0</v>
      </c>
      <c r="G41" s="6">
        <f>SUM(Table1[[#This Row],[Restoration Fund]:[ARRA]])</f>
        <v>111411049.09</v>
      </c>
    </row>
    <row r="42" spans="1:7" s="13" customFormat="1" ht="17.5">
      <c r="A42" s="10" t="s">
        <v>54</v>
      </c>
      <c r="B42" s="6">
        <v>102909.47</v>
      </c>
      <c r="C42" s="15">
        <v>321350.96999999997</v>
      </c>
      <c r="D42" s="6">
        <v>0</v>
      </c>
      <c r="E42" s="6">
        <v>0</v>
      </c>
      <c r="F42" s="6">
        <v>0</v>
      </c>
      <c r="G42" s="6">
        <f>SUM(Table1[[#This Row],[Restoration Fund]:[ARRA]])</f>
        <v>424260.43999999994</v>
      </c>
    </row>
    <row r="43" spans="1:7" s="2" customFormat="1" ht="17.5">
      <c r="A43" s="7" t="s">
        <v>55</v>
      </c>
      <c r="B43" s="15">
        <v>0</v>
      </c>
      <c r="C43" s="15">
        <v>37223625.780000001</v>
      </c>
      <c r="D43" s="15">
        <v>6500000</v>
      </c>
      <c r="E43" s="15">
        <v>0</v>
      </c>
      <c r="F43" s="15">
        <v>0</v>
      </c>
      <c r="G43" s="6">
        <f>SUM(Table1[[#This Row],[Restoration Fund]:[ARRA]])</f>
        <v>43723625.780000001</v>
      </c>
    </row>
    <row r="44" spans="1:7" s="2" customFormat="1" ht="17.5">
      <c r="A44" s="7" t="s">
        <v>56</v>
      </c>
      <c r="B44" s="21">
        <v>88760551.629999995</v>
      </c>
      <c r="C44" s="15">
        <v>40271905.700000003</v>
      </c>
      <c r="D44" s="15">
        <v>22835596.949999996</v>
      </c>
      <c r="E44" s="15">
        <v>17917130.02</v>
      </c>
      <c r="F44" s="15">
        <v>0</v>
      </c>
      <c r="G44" s="6">
        <f>SUM(Table1[[#This Row],[Restoration Fund]:[ARRA]])</f>
        <v>169785184.30000001</v>
      </c>
    </row>
    <row r="45" spans="1:7" s="2" customFormat="1" ht="17.5">
      <c r="A45" s="7" t="s">
        <v>57</v>
      </c>
      <c r="B45" s="15">
        <v>4952312.8800000008</v>
      </c>
      <c r="C45" s="15">
        <v>0</v>
      </c>
      <c r="D45" s="15">
        <v>0</v>
      </c>
      <c r="E45" s="15">
        <v>0</v>
      </c>
      <c r="F45" s="15">
        <v>0</v>
      </c>
      <c r="G45" s="6">
        <f>SUM(Table1[[#This Row],[Restoration Fund]:[ARRA]])</f>
        <v>4952312.8800000008</v>
      </c>
    </row>
    <row r="46" spans="1:7" s="2" customFormat="1" ht="15" customHeight="1">
      <c r="A46" s="7" t="s">
        <v>7</v>
      </c>
      <c r="B46" s="15">
        <f>SUM(B32:B45)</f>
        <v>257576426.23000002</v>
      </c>
      <c r="C46" s="15">
        <f t="shared" ref="C46:F46" si="3">SUM(C32:C45)</f>
        <v>332310577.25999999</v>
      </c>
      <c r="D46" s="15">
        <f t="shared" si="3"/>
        <v>57112124.269999996</v>
      </c>
      <c r="E46" s="15">
        <f t="shared" si="3"/>
        <v>50055344.050000004</v>
      </c>
      <c r="F46" s="15">
        <f t="shared" si="3"/>
        <v>138878254.22</v>
      </c>
      <c r="G46" s="6">
        <f>SUM(Table1[[#This Row],[Restoration Fund]:[ARRA]])</f>
        <v>835932726.02999997</v>
      </c>
    </row>
    <row r="47" spans="1:7" s="2" customFormat="1" ht="15" customHeight="1">
      <c r="A47" s="10" t="s">
        <v>8</v>
      </c>
      <c r="B47" s="21">
        <f>B30+B46</f>
        <v>1217023906.283</v>
      </c>
      <c r="C47" s="21">
        <f t="shared" ref="C47:F47" si="4">C30+C46</f>
        <v>682371450.26999998</v>
      </c>
      <c r="D47" s="15">
        <f t="shared" si="4"/>
        <v>93048595.840000004</v>
      </c>
      <c r="E47" s="21">
        <f t="shared" si="4"/>
        <v>140183451.65000001</v>
      </c>
      <c r="F47" s="15">
        <f t="shared" si="4"/>
        <v>151291221.69999999</v>
      </c>
      <c r="G47" s="6">
        <f>SUM(Table1[[#This Row],[Restoration Fund]:[ARRA]])</f>
        <v>2283918625.743</v>
      </c>
    </row>
    <row r="48" spans="1:7" s="2" customFormat="1" ht="17.5">
      <c r="B48" s="14"/>
      <c r="C48" s="14"/>
      <c r="D48" s="14"/>
      <c r="E48" s="14"/>
      <c r="F48" s="14"/>
      <c r="G48" s="14"/>
    </row>
    <row r="49" spans="1:7" s="35" customFormat="1" ht="21">
      <c r="A49" s="35" t="s">
        <v>64</v>
      </c>
      <c r="G49" s="36"/>
    </row>
    <row r="50" spans="1:7" s="38" customFormat="1" ht="21">
      <c r="A50" s="40" t="s">
        <v>9</v>
      </c>
      <c r="B50" s="37" t="s">
        <v>0</v>
      </c>
      <c r="C50" s="37" t="s">
        <v>11</v>
      </c>
      <c r="D50" s="37" t="s">
        <v>2</v>
      </c>
      <c r="G50" s="39"/>
    </row>
    <row r="51" spans="1:7" s="2" customFormat="1" ht="17.5">
      <c r="A51" s="26" t="s">
        <v>58</v>
      </c>
      <c r="B51" s="15">
        <v>0</v>
      </c>
      <c r="C51" s="15">
        <v>1009628.6</v>
      </c>
      <c r="D51" s="15">
        <f>SUM(Table2[[#This Row],[Power]:[Water]])</f>
        <v>1009628.6</v>
      </c>
      <c r="G51" s="27"/>
    </row>
    <row r="52" spans="1:7" s="2" customFormat="1" ht="17.5">
      <c r="A52" s="26" t="s">
        <v>59</v>
      </c>
      <c r="B52" s="15">
        <v>0</v>
      </c>
      <c r="C52" s="15">
        <v>427693.52</v>
      </c>
      <c r="D52" s="15">
        <f>SUM(Table2[[#This Row],[Power]:[Water]])</f>
        <v>427693.52</v>
      </c>
      <c r="G52" s="27"/>
    </row>
    <row r="53" spans="1:7" s="2" customFormat="1" ht="17.5">
      <c r="A53" s="26" t="s">
        <v>60</v>
      </c>
      <c r="B53" s="15">
        <v>0</v>
      </c>
      <c r="C53" s="15">
        <v>3089870.5999999992</v>
      </c>
      <c r="D53" s="15">
        <f>SUM(Table2[[#This Row],[Power]:[Water]])</f>
        <v>3089870.5999999992</v>
      </c>
    </row>
    <row r="54" spans="1:7" s="2" customFormat="1" ht="17.5">
      <c r="A54" s="26" t="s">
        <v>61</v>
      </c>
      <c r="B54" s="15">
        <v>0</v>
      </c>
      <c r="C54" s="15">
        <v>121032971.27999997</v>
      </c>
      <c r="D54" s="15">
        <f>SUM(Table2[[#This Row],[Power]:[Water]])</f>
        <v>121032971.27999997</v>
      </c>
    </row>
    <row r="55" spans="1:7" s="2" customFormat="1" ht="17.5">
      <c r="A55" s="26" t="s">
        <v>62</v>
      </c>
      <c r="B55" s="15">
        <v>512758360.18000007</v>
      </c>
      <c r="C55" s="15">
        <v>677060273.08999991</v>
      </c>
      <c r="D55" s="15">
        <f>SUM(Table2[[#This Row],[Power]:[Water]])</f>
        <v>1189818633.27</v>
      </c>
    </row>
    <row r="56" spans="1:7" s="2" customFormat="1" ht="17.5">
      <c r="A56" s="26" t="s">
        <v>63</v>
      </c>
      <c r="B56" s="15">
        <v>0</v>
      </c>
      <c r="C56" s="15">
        <v>2082961.23</v>
      </c>
      <c r="D56" s="15">
        <f>SUM(Table2[[#This Row],[Power]:[Water]])</f>
        <v>2082961.23</v>
      </c>
    </row>
    <row r="57" spans="1:7" s="2" customFormat="1" ht="17.5">
      <c r="A57" s="28" t="s">
        <v>10</v>
      </c>
      <c r="B57" s="25">
        <f>SUBTOTAL(109,B51:B56)</f>
        <v>512758360.18000007</v>
      </c>
      <c r="C57" s="25">
        <f>SUBTOTAL(109,C51:C56)</f>
        <v>804703398.31999993</v>
      </c>
      <c r="D57" s="15">
        <f>SUM(Table2[[#This Row],[Power]:[Water]])</f>
        <v>1317461758.5</v>
      </c>
    </row>
    <row r="58" spans="1:7" s="2" customFormat="1" ht="17.5"/>
    <row r="59" spans="1:7" s="2" customFormat="1" ht="17.5">
      <c r="A59" s="41" t="s">
        <v>15</v>
      </c>
      <c r="B59" s="42"/>
      <c r="C59" s="42"/>
      <c r="D59" s="42"/>
      <c r="E59" s="42"/>
      <c r="F59" s="42"/>
      <c r="G59" s="42"/>
    </row>
    <row r="60" spans="1:7" s="2" customFormat="1" ht="17.5">
      <c r="A60" s="42"/>
      <c r="B60" s="42"/>
      <c r="C60" s="42"/>
      <c r="D60" s="42"/>
      <c r="E60" s="42"/>
      <c r="F60" s="42"/>
      <c r="G60" s="42"/>
    </row>
  </sheetData>
  <mergeCells count="1">
    <mergeCell ref="A59:G60"/>
  </mergeCells>
  <pageMargins left="0.25" right="0.25" top="0.75" bottom="0.75" header="0.3" footer="0.3"/>
  <pageSetup paperSize="17" scale="85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</vt:lpstr>
      <vt:lpstr>Annual!Print_Area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Robert Charles</dc:creator>
  <cp:lastModifiedBy>Savignano, Diana L</cp:lastModifiedBy>
  <cp:lastPrinted>2023-02-03T17:45:38Z</cp:lastPrinted>
  <dcterms:created xsi:type="dcterms:W3CDTF">2023-01-30T21:15:27Z</dcterms:created>
  <dcterms:modified xsi:type="dcterms:W3CDTF">2023-03-22T18:26:17Z</dcterms:modified>
</cp:coreProperties>
</file>