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avignano\Documents\carolyn bragg\"/>
    </mc:Choice>
  </mc:AlternateContent>
  <xr:revisionPtr revIDLastSave="0" documentId="13_ncr:1_{A3FB47AD-21FF-491B-9468-800967DDBCA3}" xr6:coauthVersionLast="47" xr6:coauthVersionMax="47" xr10:uidLastSave="{00000000-0000-0000-0000-000000000000}"/>
  <bookViews>
    <workbookView xWindow="-110" yWindow="-110" windowWidth="19420" windowHeight="10420" xr2:uid="{29E024BE-A34B-43DF-B13A-D22D867B281F}"/>
  </bookViews>
  <sheets>
    <sheet name="April and May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K6" i="1" s="1"/>
  <c r="E6" i="1"/>
  <c r="H6" i="1"/>
  <c r="I7" i="1" s="1"/>
  <c r="J7" i="1" s="1"/>
  <c r="C7" i="1"/>
  <c r="E7" i="1"/>
  <c r="H7" i="1"/>
  <c r="K7" i="1"/>
  <c r="C8" i="1"/>
  <c r="K8" i="1" s="1"/>
  <c r="E8" i="1"/>
  <c r="H8" i="1"/>
  <c r="I10" i="1" s="1"/>
  <c r="J10" i="1" s="1"/>
  <c r="C9" i="1"/>
  <c r="E9" i="1"/>
  <c r="H9" i="1"/>
  <c r="I11" i="1" s="1"/>
  <c r="J11" i="1" s="1"/>
  <c r="K9" i="1"/>
  <c r="C10" i="1"/>
  <c r="K10" i="1" s="1"/>
  <c r="E10" i="1"/>
  <c r="H10" i="1"/>
  <c r="C11" i="1"/>
  <c r="K11" i="1" s="1"/>
  <c r="E11" i="1"/>
  <c r="H11" i="1"/>
  <c r="C12" i="1"/>
  <c r="K12" i="1" s="1"/>
  <c r="E12" i="1"/>
  <c r="H12" i="1"/>
  <c r="I14" i="1" s="1"/>
  <c r="J14" i="1" s="1"/>
  <c r="C13" i="1"/>
  <c r="E13" i="1"/>
  <c r="H13" i="1"/>
  <c r="I15" i="1" s="1"/>
  <c r="J15" i="1" s="1"/>
  <c r="K13" i="1"/>
  <c r="C14" i="1"/>
  <c r="K14" i="1" s="1"/>
  <c r="E14" i="1"/>
  <c r="H14" i="1"/>
  <c r="C15" i="1"/>
  <c r="E15" i="1"/>
  <c r="H15" i="1"/>
  <c r="K15" i="1"/>
  <c r="C16" i="1"/>
  <c r="K16" i="1" s="1"/>
  <c r="E16" i="1"/>
  <c r="H16" i="1"/>
  <c r="I18" i="1" s="1"/>
  <c r="J18" i="1" s="1"/>
  <c r="C17" i="1"/>
  <c r="E17" i="1"/>
  <c r="H17" i="1"/>
  <c r="K17" i="1"/>
  <c r="C18" i="1"/>
  <c r="K18" i="1" s="1"/>
  <c r="E18" i="1"/>
  <c r="H18" i="1"/>
  <c r="I20" i="1" s="1"/>
  <c r="J20" i="1" s="1"/>
  <c r="C19" i="1"/>
  <c r="E19" i="1"/>
  <c r="H19" i="1"/>
  <c r="K19" i="1"/>
  <c r="C20" i="1"/>
  <c r="K20" i="1" s="1"/>
  <c r="E20" i="1"/>
  <c r="H20" i="1"/>
  <c r="C21" i="1"/>
  <c r="E21" i="1"/>
  <c r="H21" i="1"/>
  <c r="K21" i="1"/>
  <c r="C22" i="1"/>
  <c r="K22" i="1" s="1"/>
  <c r="E22" i="1"/>
  <c r="H22" i="1"/>
  <c r="I22" i="1"/>
  <c r="J22" i="1" s="1"/>
  <c r="C23" i="1"/>
  <c r="E23" i="1"/>
  <c r="H23" i="1"/>
  <c r="K23" i="1"/>
  <c r="C24" i="1"/>
  <c r="E24" i="1"/>
  <c r="H24" i="1"/>
  <c r="K24" i="1"/>
  <c r="C25" i="1"/>
  <c r="K25" i="1" s="1"/>
  <c r="E25" i="1"/>
  <c r="H25" i="1"/>
  <c r="C26" i="1"/>
  <c r="E26" i="1"/>
  <c r="H26" i="1"/>
  <c r="C27" i="1"/>
  <c r="K27" i="1" s="1"/>
  <c r="E27" i="1"/>
  <c r="H27" i="1"/>
  <c r="C28" i="1"/>
  <c r="E28" i="1"/>
  <c r="H28" i="1"/>
  <c r="K28" i="1"/>
  <c r="C29" i="1"/>
  <c r="K29" i="1" s="1"/>
  <c r="E29" i="1"/>
  <c r="H29" i="1"/>
  <c r="I29" i="1" s="1"/>
  <c r="C30" i="1"/>
  <c r="E30" i="1"/>
  <c r="H30" i="1"/>
  <c r="C31" i="1"/>
  <c r="E31" i="1"/>
  <c r="H31" i="1"/>
  <c r="I33" i="1" s="1"/>
  <c r="C32" i="1"/>
  <c r="K32" i="1" s="1"/>
  <c r="E32" i="1"/>
  <c r="H32" i="1"/>
  <c r="C33" i="1"/>
  <c r="K33" i="1" s="1"/>
  <c r="E33" i="1"/>
  <c r="H33" i="1"/>
  <c r="C34" i="1"/>
  <c r="E34" i="1"/>
  <c r="H34" i="1"/>
  <c r="C35" i="1"/>
  <c r="E35" i="1"/>
  <c r="H35" i="1"/>
  <c r="K35" i="1"/>
  <c r="C36" i="1"/>
  <c r="K36" i="1" s="1"/>
  <c r="E36" i="1"/>
  <c r="H36" i="1"/>
  <c r="C37" i="1"/>
  <c r="K37" i="1" s="1"/>
  <c r="E37" i="1"/>
  <c r="H37" i="1"/>
  <c r="C38" i="1"/>
  <c r="E38" i="1"/>
  <c r="H38" i="1"/>
  <c r="C39" i="1"/>
  <c r="E39" i="1"/>
  <c r="H39" i="1"/>
  <c r="K39" i="1"/>
  <c r="C40" i="1"/>
  <c r="K40" i="1" s="1"/>
  <c r="E40" i="1"/>
  <c r="H40" i="1"/>
  <c r="C41" i="1"/>
  <c r="K41" i="1" s="1"/>
  <c r="E41" i="1"/>
  <c r="H41" i="1"/>
  <c r="C42" i="1"/>
  <c r="E42" i="1"/>
  <c r="H42" i="1"/>
  <c r="C43" i="1"/>
  <c r="E43" i="1"/>
  <c r="H43" i="1"/>
  <c r="K43" i="1"/>
  <c r="C44" i="1"/>
  <c r="K44" i="1" s="1"/>
  <c r="E44" i="1"/>
  <c r="H44" i="1"/>
  <c r="C45" i="1"/>
  <c r="K45" i="1" s="1"/>
  <c r="E45" i="1"/>
  <c r="H45" i="1"/>
  <c r="C46" i="1"/>
  <c r="E46" i="1"/>
  <c r="H46" i="1"/>
  <c r="C47" i="1"/>
  <c r="K47" i="1" s="1"/>
  <c r="E47" i="1"/>
  <c r="H47" i="1"/>
  <c r="C48" i="1"/>
  <c r="E48" i="1"/>
  <c r="H48" i="1"/>
  <c r="K48" i="1"/>
  <c r="C49" i="1"/>
  <c r="K49" i="1" s="1"/>
  <c r="E49" i="1"/>
  <c r="H49" i="1"/>
  <c r="C50" i="1"/>
  <c r="E50" i="1"/>
  <c r="H50" i="1"/>
  <c r="K50" i="1"/>
  <c r="C51" i="1"/>
  <c r="K51" i="1" s="1"/>
  <c r="E51" i="1"/>
  <c r="H51" i="1"/>
  <c r="C52" i="1"/>
  <c r="E52" i="1"/>
  <c r="H52" i="1"/>
  <c r="K52" i="1"/>
  <c r="C53" i="1"/>
  <c r="E53" i="1"/>
  <c r="H53" i="1"/>
  <c r="K53" i="1"/>
  <c r="C54" i="1"/>
  <c r="L54" i="1" s="1"/>
  <c r="E54" i="1"/>
  <c r="H54" i="1"/>
  <c r="I56" i="1" s="1"/>
  <c r="J56" i="1" s="1"/>
  <c r="K54" i="1"/>
  <c r="C55" i="1"/>
  <c r="K55" i="1" s="1"/>
  <c r="E55" i="1"/>
  <c r="H55" i="1"/>
  <c r="C56" i="1"/>
  <c r="K56" i="1" s="1"/>
  <c r="E56" i="1"/>
  <c r="H56" i="1"/>
  <c r="C57" i="1"/>
  <c r="E57" i="1"/>
  <c r="H57" i="1"/>
  <c r="C58" i="1"/>
  <c r="L58" i="1" s="1"/>
  <c r="E58" i="1"/>
  <c r="H58" i="1"/>
  <c r="C59" i="1"/>
  <c r="K59" i="1" s="1"/>
  <c r="E59" i="1"/>
  <c r="H59" i="1"/>
  <c r="I59" i="1" s="1"/>
  <c r="C60" i="1"/>
  <c r="K60" i="1" s="1"/>
  <c r="E60" i="1"/>
  <c r="H60" i="1"/>
  <c r="C61" i="1"/>
  <c r="E61" i="1"/>
  <c r="H61" i="1"/>
  <c r="C62" i="1"/>
  <c r="L62" i="1" s="1"/>
  <c r="E62" i="1"/>
  <c r="H62" i="1"/>
  <c r="K62" i="1"/>
  <c r="C63" i="1"/>
  <c r="L63" i="1" s="1"/>
  <c r="E63" i="1"/>
  <c r="H63" i="1"/>
  <c r="I63" i="1" s="1"/>
  <c r="K63" i="1"/>
  <c r="C64" i="1"/>
  <c r="K64" i="1" s="1"/>
  <c r="E64" i="1"/>
  <c r="H64" i="1"/>
  <c r="L64" i="1"/>
  <c r="C65" i="1"/>
  <c r="E65" i="1"/>
  <c r="H65" i="1"/>
  <c r="C66" i="1"/>
  <c r="L66" i="1" s="1"/>
  <c r="E66" i="1"/>
  <c r="H66" i="1"/>
  <c r="C67" i="1"/>
  <c r="J67" i="1"/>
  <c r="I19" i="1" l="1"/>
  <c r="J19" i="1" s="1"/>
  <c r="I23" i="1"/>
  <c r="J23" i="1" s="1"/>
  <c r="I54" i="1"/>
  <c r="J54" i="1" s="1"/>
  <c r="L55" i="1"/>
  <c r="I60" i="1"/>
  <c r="J60" i="1" s="1"/>
  <c r="I46" i="1"/>
  <c r="J46" i="1" s="1"/>
  <c r="L59" i="1"/>
  <c r="I55" i="1"/>
  <c r="I64" i="1"/>
  <c r="J64" i="1" s="1"/>
  <c r="I50" i="1"/>
  <c r="J50" i="1" s="1"/>
  <c r="I12" i="1"/>
  <c r="J12" i="1" s="1"/>
  <c r="I16" i="1"/>
  <c r="J16" i="1" s="1"/>
  <c r="I53" i="1"/>
  <c r="J53" i="1" s="1"/>
  <c r="I44" i="1"/>
  <c r="J44" i="1" s="1"/>
  <c r="I27" i="1"/>
  <c r="J27" i="1" s="1"/>
  <c r="I65" i="1"/>
  <c r="J65" i="1" s="1"/>
  <c r="I31" i="1"/>
  <c r="J31" i="1" s="1"/>
  <c r="I8" i="1"/>
  <c r="J8" i="1" s="1"/>
  <c r="I52" i="1"/>
  <c r="J52" i="1" s="1"/>
  <c r="I39" i="1"/>
  <c r="J39" i="1" s="1"/>
  <c r="I66" i="1"/>
  <c r="J66" i="1" s="1"/>
  <c r="L60" i="1"/>
  <c r="I47" i="1"/>
  <c r="J47" i="1" s="1"/>
  <c r="L56" i="1"/>
  <c r="I21" i="1"/>
  <c r="J21" i="1" s="1"/>
  <c r="I17" i="1"/>
  <c r="J17" i="1" s="1"/>
  <c r="I13" i="1"/>
  <c r="J13" i="1" s="1"/>
  <c r="I9" i="1"/>
  <c r="J9" i="1" s="1"/>
  <c r="M31" i="1"/>
  <c r="I49" i="1"/>
  <c r="J49" i="1" s="1"/>
  <c r="I61" i="1"/>
  <c r="J61" i="1" s="1"/>
  <c r="I48" i="1"/>
  <c r="J48" i="1" s="1"/>
  <c r="I35" i="1"/>
  <c r="J35" i="1" s="1"/>
  <c r="I57" i="1"/>
  <c r="J57" i="1" s="1"/>
  <c r="I26" i="1"/>
  <c r="J26" i="1" s="1"/>
  <c r="I43" i="1"/>
  <c r="J43" i="1" s="1"/>
  <c r="I62" i="1"/>
  <c r="J62" i="1" s="1"/>
  <c r="I51" i="1"/>
  <c r="J51" i="1" s="1"/>
  <c r="I58" i="1"/>
  <c r="J58" i="1" s="1"/>
  <c r="K31" i="1"/>
  <c r="I6" i="1"/>
  <c r="J6" i="1" s="1"/>
  <c r="L52" i="1"/>
  <c r="M52" i="1"/>
  <c r="L48" i="1"/>
  <c r="L44" i="1"/>
  <c r="I40" i="1"/>
  <c r="I42" i="1"/>
  <c r="J42" i="1" s="1"/>
  <c r="K30" i="1"/>
  <c r="I36" i="1"/>
  <c r="I38" i="1"/>
  <c r="J38" i="1" s="1"/>
  <c r="L46" i="1"/>
  <c r="M46" i="1"/>
  <c r="I41" i="1"/>
  <c r="M39" i="1"/>
  <c r="I25" i="1"/>
  <c r="M23" i="1"/>
  <c r="J33" i="1"/>
  <c r="M33" i="1"/>
  <c r="I24" i="1"/>
  <c r="L51" i="1"/>
  <c r="M51" i="1"/>
  <c r="L47" i="1"/>
  <c r="L43" i="1"/>
  <c r="M43" i="1"/>
  <c r="K42" i="1"/>
  <c r="J29" i="1"/>
  <c r="M29" i="1"/>
  <c r="K26" i="1"/>
  <c r="M26" i="1"/>
  <c r="K66" i="1"/>
  <c r="K58" i="1"/>
  <c r="L50" i="1"/>
  <c r="M50" i="1"/>
  <c r="K46" i="1"/>
  <c r="K38" i="1"/>
  <c r="I32" i="1"/>
  <c r="I34" i="1"/>
  <c r="J34" i="1" s="1"/>
  <c r="K65" i="1"/>
  <c r="L65" i="1"/>
  <c r="J63" i="1"/>
  <c r="K61" i="1"/>
  <c r="L61" i="1"/>
  <c r="J59" i="1"/>
  <c r="K57" i="1"/>
  <c r="L57" i="1"/>
  <c r="J55" i="1"/>
  <c r="L53" i="1"/>
  <c r="L49" i="1"/>
  <c r="L45" i="1"/>
  <c r="I37" i="1"/>
  <c r="M35" i="1"/>
  <c r="K34" i="1"/>
  <c r="I28" i="1"/>
  <c r="I30" i="1"/>
  <c r="J30" i="1" s="1"/>
  <c r="I45" i="1"/>
  <c r="J45" i="1" s="1"/>
  <c r="M49" i="1" l="1"/>
  <c r="M27" i="1"/>
  <c r="M44" i="1"/>
  <c r="M53" i="1"/>
  <c r="M47" i="1"/>
  <c r="M48" i="1"/>
  <c r="J41" i="1"/>
  <c r="M41" i="1"/>
  <c r="J37" i="1"/>
  <c r="M37" i="1"/>
  <c r="J36" i="1"/>
  <c r="M36" i="1"/>
  <c r="M34" i="1"/>
  <c r="M42" i="1"/>
  <c r="J24" i="1"/>
  <c r="M24" i="1"/>
  <c r="J25" i="1"/>
  <c r="M25" i="1"/>
  <c r="M30" i="1"/>
  <c r="J28" i="1"/>
  <c r="M28" i="1"/>
  <c r="J40" i="1"/>
  <c r="M40" i="1"/>
  <c r="M45" i="1"/>
  <c r="J32" i="1"/>
  <c r="M32" i="1"/>
  <c r="M38" i="1"/>
</calcChain>
</file>

<file path=xl/sharedStrings.xml><?xml version="1.0" encoding="utf-8"?>
<sst xmlns="http://schemas.openxmlformats.org/spreadsheetml/2006/main" count="191" uniqueCount="35">
  <si>
    <t>Last day of D1641 100% of Vernail export limit</t>
  </si>
  <si>
    <t>***</t>
  </si>
  <si>
    <t>First day of D1641 100% of Vernail export limit</t>
  </si>
  <si>
    <t>**</t>
  </si>
  <si>
    <t>r = excess Delta conditions with restrictions</t>
  </si>
  <si>
    <t>b = balanced Delta conditions</t>
  </si>
  <si>
    <t xml:space="preserve">c = excess Delta conditions </t>
  </si>
  <si>
    <t>Coordinated Operation Agreement Delta Status:</t>
  </si>
  <si>
    <t>*</t>
  </si>
  <si>
    <t>Notes:</t>
  </si>
  <si>
    <t>b</t>
  </si>
  <si>
    <t>NA</t>
  </si>
  <si>
    <t>cfs</t>
  </si>
  <si>
    <t>Delta Status*</t>
  </si>
  <si>
    <t>Daily OMR Index</t>
  </si>
  <si>
    <t>Ratio of Vernalis Flows to Combined Exports (D1641)</t>
  </si>
  <si>
    <t>40% of Half of Vernalis Flow with a minumium of 600 cfs</t>
  </si>
  <si>
    <t>40% of Vernalis Flow with a minumium of 600 cfs</t>
  </si>
  <si>
    <t>3-Day Average Combined Exports</t>
  </si>
  <si>
    <t>3-Day Average SWP Exports (CCFB-BBID)</t>
  </si>
  <si>
    <t>SWP Exports (CCFB-BBID)</t>
  </si>
  <si>
    <t>BBID Diversions</t>
  </si>
  <si>
    <t>CCFB Inflow</t>
  </si>
  <si>
    <t>3-Day Average Pumping at Jones Pumping Plant</t>
  </si>
  <si>
    <t>Pumping at Jones Pumping Plant</t>
  </si>
  <si>
    <t>3-Day Average Flows at Vernalis (Previous Day)</t>
  </si>
  <si>
    <t>Flows at Vernalis (Previous Day)</t>
  </si>
  <si>
    <t>Date</t>
  </si>
  <si>
    <t>Dry Year</t>
  </si>
  <si>
    <t>Table 1. Operations to ITP Condition 8.17 for April and May 2022</t>
  </si>
  <si>
    <t>4/18/2022**</t>
  </si>
  <si>
    <t>5/18/2022***</t>
  </si>
  <si>
    <t xml:space="preserve"> -</t>
  </si>
  <si>
    <t>-</t>
  </si>
  <si>
    <t>The three-day average for April 1st and 2nd 2022 are running progressive means from the first consecutive day, not 3-day averages.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</si>
</sst>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sz val="12"/>
      <color theme="1"/>
      <name val="Segoe UI"/>
      <family val="2"/>
    </font>
    <font>
      <b/>
      <i/>
      <sz val="12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14" fontId="2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9" fontId="3" fillId="0" borderId="0" xfId="1" applyFont="1" applyAlignment="1">
      <alignment horizontal="left" vertical="top"/>
    </xf>
    <xf numFmtId="14" fontId="3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/>
    </xf>
    <xf numFmtId="164" fontId="4" fillId="0" borderId="0" xfId="1" applyNumberFormat="1" applyFont="1" applyAlignment="1">
      <alignment horizontal="left" vertical="top"/>
    </xf>
    <xf numFmtId="164" fontId="3" fillId="0" borderId="0" xfId="1" applyNumberFormat="1" applyFont="1" applyAlignment="1">
      <alignment horizontal="left" vertical="top"/>
    </xf>
    <xf numFmtId="1" fontId="3" fillId="0" borderId="0" xfId="0" applyNumberFormat="1" applyFont="1"/>
  </cellXfs>
  <cellStyles count="2">
    <cellStyle name="Normal" xfId="0" builtinId="0"/>
    <cellStyle name="Percent" xfId="1" builtinId="5"/>
  </cellStyles>
  <dxfs count="17"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" formatCode="0"/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" formatCode="0"/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" formatCode="0"/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" formatCode="0"/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" formatCode="0"/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3" formatCode="#,##0"/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" formatCode="0"/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" formatCode="0"/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" formatCode="0"/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" formatCode="0"/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" formatCode="0"/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9" formatCode="m/d/yyyy"/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B9FC96-3720-4FB8-BFE2-01ABF68FAF19}" name="Table1" displayName="Table1" ref="A3:O66" totalsRowShown="0" headerRowDxfId="16" dataDxfId="15">
  <autoFilter ref="A3:O66" xr:uid="{67B9FC96-3720-4FB8-BFE2-01ABF68FAF19}"/>
  <tableColumns count="15">
    <tableColumn id="1" xr3:uid="{6633B2B0-FC8C-4F2F-B8DD-2FD53EA64B1C}" name="Date" dataDxfId="14"/>
    <tableColumn id="2" xr3:uid="{E4B6932A-C463-47A7-8A46-C69941A2E5AA}" name="Flows at Vernalis (Previous Day)" dataDxfId="13"/>
    <tableColumn id="3" xr3:uid="{574A43A0-38FE-4345-A3CC-942449A5B9E5}" name="3-Day Average Flows at Vernalis (Previous Day)" dataDxfId="12">
      <calculatedColumnFormula>AVERAGE(B2:B4)</calculatedColumnFormula>
    </tableColumn>
    <tableColumn id="4" xr3:uid="{4C386CEC-4B45-429F-A804-3A0077AEDEE0}" name="Pumping at Jones Pumping Plant" dataDxfId="11"/>
    <tableColumn id="5" xr3:uid="{8BD82D75-9D87-4B47-BDDB-CD66F7A508AB}" name="3-Day Average Pumping at Jones Pumping Plant" dataDxfId="10">
      <calculatedColumnFormula>AVERAGE(D2:D4)</calculatedColumnFormula>
    </tableColumn>
    <tableColumn id="6" xr3:uid="{B0D7D451-8F98-4178-B03E-DE949B7C39DB}" name="CCFB Inflow" dataDxfId="9"/>
    <tableColumn id="7" xr3:uid="{D451F25D-0C99-4601-AAAF-36E2A5074C11}" name="BBID Diversions" dataDxfId="8"/>
    <tableColumn id="8" xr3:uid="{E815EFCD-EECB-4FE7-9138-A10C1EB51BCC}" name="SWP Exports (CCFB-BBID)" dataDxfId="7">
      <calculatedColumnFormula>F4-G4</calculatedColumnFormula>
    </tableColumn>
    <tableColumn id="9" xr3:uid="{7DB431DA-6FE8-40B2-8026-38BB424A58D7}" name="3-Day Average SWP Exports (CCFB-BBID)" dataDxfId="6">
      <calculatedColumnFormula>AVERAGE(H2:H4)</calculatedColumnFormula>
    </tableColumn>
    <tableColumn id="10" xr3:uid="{9619ABC5-8CE6-40F6-A7FF-DB0EDF96D739}" name="3-Day Average Combined Exports" dataDxfId="5">
      <calculatedColumnFormula>I4+E4</calculatedColumnFormula>
    </tableColumn>
    <tableColumn id="11" xr3:uid="{453B0A0A-A6B5-4BF3-83F8-4CD2E5FB2380}" name="40% of Vernalis Flow with a minumium of 600 cfs" dataDxfId="4">
      <calculatedColumnFormula>IF(C4*0.4&lt;600,600,C4*0.4)</calculatedColumnFormula>
    </tableColumn>
    <tableColumn id="12" xr3:uid="{6B6D36A8-D710-45F7-A9CA-6C2CED9F927C}" name="40% of Half of Vernalis Flow with a minumium of 600 cfs" dataDxfId="3">
      <calculatedColumnFormula>IF(C4/2*0.4&lt;600,600,C4*0.4)</calculatedColumnFormula>
    </tableColumn>
    <tableColumn id="13" xr3:uid="{576AB864-E310-4AF2-B396-48D7B621F5C5}" name="Ratio of Vernalis Flows to Combined Exports (D1641)" dataDxfId="2"/>
    <tableColumn id="14" xr3:uid="{7B1EA56F-A2DD-4B05-991B-D8F49B80C335}" name="Daily OMR Index" dataDxfId="1"/>
    <tableColumn id="15" xr3:uid="{B0DC1F06-483D-4EAD-87AF-D28ABCD4A043}" name="Delta Status*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634AF-C027-483C-B798-8C517E7FB2B6}">
  <dimension ref="A1:P77"/>
  <sheetViews>
    <sheetView tabSelected="1" zoomScale="70" zoomScaleNormal="70" workbookViewId="0">
      <selection activeCell="A3" sqref="A3"/>
    </sheetView>
  </sheetViews>
  <sheetFormatPr defaultColWidth="8.90625" defaultRowHeight="15.5" x14ac:dyDescent="0.35"/>
  <cols>
    <col min="1" max="1" width="19.6328125" style="1" customWidth="1"/>
    <col min="2" max="2" width="12.81640625" style="1" customWidth="1"/>
    <col min="3" max="3" width="16.90625" style="1" customWidth="1"/>
    <col min="4" max="4" width="13.1796875" style="1" customWidth="1"/>
    <col min="5" max="5" width="14.1796875" style="1" customWidth="1"/>
    <col min="6" max="6" width="12.453125" style="1" customWidth="1"/>
    <col min="7" max="7" width="14.1796875" style="1" customWidth="1"/>
    <col min="8" max="8" width="11.08984375" style="1" customWidth="1"/>
    <col min="9" max="9" width="13.54296875" style="1" customWidth="1"/>
    <col min="10" max="10" width="12.453125" style="1" customWidth="1"/>
    <col min="11" max="11" width="14.6328125" style="1" customWidth="1"/>
    <col min="12" max="12" width="14.1796875" style="1" customWidth="1"/>
    <col min="13" max="13" width="15.81640625" style="1" customWidth="1"/>
    <col min="14" max="14" width="12.36328125" style="1" customWidth="1"/>
    <col min="15" max="15" width="13.90625" style="1" customWidth="1"/>
    <col min="16" max="16384" width="8.90625" style="1"/>
  </cols>
  <sheetData>
    <row r="1" spans="1:15" s="5" customFormat="1" ht="17.5" x14ac:dyDescent="0.45">
      <c r="A1" s="6" t="s">
        <v>29</v>
      </c>
    </row>
    <row r="2" spans="1:15" ht="17.5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 t="s">
        <v>28</v>
      </c>
      <c r="M2" s="5"/>
      <c r="N2" s="5"/>
      <c r="O2" s="5"/>
    </row>
    <row r="3" spans="1:15" s="5" customFormat="1" ht="105" x14ac:dyDescent="0.45">
      <c r="A3" s="7" t="s">
        <v>27</v>
      </c>
      <c r="B3" s="8" t="s">
        <v>26</v>
      </c>
      <c r="C3" s="8" t="s">
        <v>25</v>
      </c>
      <c r="D3" s="8" t="s">
        <v>24</v>
      </c>
      <c r="E3" s="8" t="s">
        <v>23</v>
      </c>
      <c r="F3" s="8" t="s">
        <v>22</v>
      </c>
      <c r="G3" s="8" t="s">
        <v>21</v>
      </c>
      <c r="H3" s="8" t="s">
        <v>20</v>
      </c>
      <c r="I3" s="8" t="s">
        <v>19</v>
      </c>
      <c r="J3" s="8" t="s">
        <v>18</v>
      </c>
      <c r="K3" s="8" t="s">
        <v>17</v>
      </c>
      <c r="L3" s="8" t="s">
        <v>16</v>
      </c>
      <c r="M3" s="8" t="s">
        <v>15</v>
      </c>
      <c r="N3" s="8" t="s">
        <v>14</v>
      </c>
      <c r="O3" s="8" t="s">
        <v>13</v>
      </c>
    </row>
    <row r="4" spans="1:15" ht="17.5" x14ac:dyDescent="0.45">
      <c r="A4" s="7" t="s">
        <v>32</v>
      </c>
      <c r="B4" s="7" t="s">
        <v>12</v>
      </c>
      <c r="C4" s="7" t="s">
        <v>12</v>
      </c>
      <c r="D4" s="7" t="s">
        <v>12</v>
      </c>
      <c r="E4" s="7" t="s">
        <v>12</v>
      </c>
      <c r="F4" s="7" t="s">
        <v>33</v>
      </c>
      <c r="G4" s="7" t="s">
        <v>33</v>
      </c>
      <c r="H4" s="7" t="s">
        <v>12</v>
      </c>
      <c r="I4" s="7" t="s">
        <v>12</v>
      </c>
      <c r="J4" s="7" t="s">
        <v>32</v>
      </c>
      <c r="K4" s="7" t="s">
        <v>12</v>
      </c>
      <c r="L4" s="7" t="s">
        <v>12</v>
      </c>
      <c r="M4" s="9" t="s">
        <v>33</v>
      </c>
      <c r="N4" s="7" t="s">
        <v>12</v>
      </c>
      <c r="O4" s="7" t="s">
        <v>32</v>
      </c>
    </row>
    <row r="5" spans="1:15" ht="17.5" x14ac:dyDescent="0.45">
      <c r="A5" s="7" t="s">
        <v>32</v>
      </c>
      <c r="B5" s="7"/>
      <c r="C5" s="7" t="s">
        <v>32</v>
      </c>
      <c r="D5" s="7" t="s">
        <v>33</v>
      </c>
      <c r="E5" s="7" t="s">
        <v>32</v>
      </c>
      <c r="F5" s="7" t="s">
        <v>33</v>
      </c>
      <c r="G5" s="7" t="s">
        <v>33</v>
      </c>
      <c r="H5" s="7" t="s">
        <v>33</v>
      </c>
      <c r="I5" s="7" t="s">
        <v>32</v>
      </c>
      <c r="J5" s="7" t="s">
        <v>32</v>
      </c>
      <c r="K5" s="7" t="s">
        <v>32</v>
      </c>
      <c r="L5" s="7" t="s">
        <v>33</v>
      </c>
      <c r="M5" s="9" t="s">
        <v>33</v>
      </c>
      <c r="N5" s="7" t="s">
        <v>32</v>
      </c>
      <c r="O5" s="7" t="s">
        <v>32</v>
      </c>
    </row>
    <row r="6" spans="1:15" ht="17.5" x14ac:dyDescent="0.45">
      <c r="A6" s="10">
        <v>44652</v>
      </c>
      <c r="B6" s="7">
        <v>985</v>
      </c>
      <c r="C6" s="7">
        <f>B6</f>
        <v>985</v>
      </c>
      <c r="D6" s="11">
        <v>899.92437610284844</v>
      </c>
      <c r="E6" s="11">
        <f>D6</f>
        <v>899.92437610284844</v>
      </c>
      <c r="F6" s="11">
        <v>591.8830350390723</v>
      </c>
      <c r="G6" s="11">
        <v>48.903453491303253</v>
      </c>
      <c r="H6" s="12">
        <f t="shared" ref="H6:H37" si="0">F6-G6</f>
        <v>542.97958154776904</v>
      </c>
      <c r="I6" s="11">
        <f>H6</f>
        <v>542.97958154776904</v>
      </c>
      <c r="J6" s="11">
        <f t="shared" ref="J6:J37" si="1">I6+E6</f>
        <v>1442.9039576506175</v>
      </c>
      <c r="K6" s="11">
        <f t="shared" ref="K6:K37" si="2">IF(C6*0.4&lt;600,600,C6*0.4)</f>
        <v>600</v>
      </c>
      <c r="L6" s="11" t="s">
        <v>11</v>
      </c>
      <c r="M6" s="11" t="s">
        <v>11</v>
      </c>
      <c r="N6" s="11">
        <v>-1263.5020515502899</v>
      </c>
      <c r="O6" s="7" t="s">
        <v>10</v>
      </c>
    </row>
    <row r="7" spans="1:15" ht="17.5" x14ac:dyDescent="0.45">
      <c r="A7" s="10">
        <v>44653</v>
      </c>
      <c r="B7" s="7">
        <v>973</v>
      </c>
      <c r="C7" s="7">
        <f>AVERAGE(B6:B7)</f>
        <v>979</v>
      </c>
      <c r="D7" s="11">
        <v>895.89110158810183</v>
      </c>
      <c r="E7" s="11">
        <f>AVERAGE(D6:D7)</f>
        <v>897.90773884547514</v>
      </c>
      <c r="F7" s="11">
        <v>596.92462818250567</v>
      </c>
      <c r="G7" s="11">
        <v>53.945046634736578</v>
      </c>
      <c r="H7" s="12">
        <f t="shared" si="0"/>
        <v>542.97958154776904</v>
      </c>
      <c r="I7" s="11">
        <f>AVERAGE(H6:H7)</f>
        <v>542.97958154776904</v>
      </c>
      <c r="J7" s="11">
        <f t="shared" si="1"/>
        <v>1440.8873203932442</v>
      </c>
      <c r="K7" s="11">
        <f t="shared" si="2"/>
        <v>600</v>
      </c>
      <c r="L7" s="11" t="s">
        <v>11</v>
      </c>
      <c r="M7" s="11" t="s">
        <v>11</v>
      </c>
      <c r="N7" s="11">
        <v>-1270.0726298210236</v>
      </c>
      <c r="O7" s="7" t="s">
        <v>10</v>
      </c>
    </row>
    <row r="8" spans="1:15" ht="17.5" x14ac:dyDescent="0.45">
      <c r="A8" s="10">
        <v>44654</v>
      </c>
      <c r="B8" s="7">
        <v>955</v>
      </c>
      <c r="C8" s="11">
        <f t="shared" ref="C8:C39" si="3">AVERAGE(B6:B8)</f>
        <v>971</v>
      </c>
      <c r="D8" s="11">
        <v>901.94101336022186</v>
      </c>
      <c r="E8" s="11">
        <f t="shared" ref="E8:E39" si="4">AVERAGE(D6:D8)</f>
        <v>899.25216368372401</v>
      </c>
      <c r="F8" s="11">
        <v>596.42046886816229</v>
      </c>
      <c r="G8" s="11">
        <v>41.341063776153263</v>
      </c>
      <c r="H8" s="12">
        <f t="shared" si="0"/>
        <v>555.07940509200898</v>
      </c>
      <c r="I8" s="11">
        <f t="shared" ref="I8:I39" si="5">AVERAGE(H6:H8)</f>
        <v>547.01285606251565</v>
      </c>
      <c r="J8" s="11">
        <f t="shared" si="1"/>
        <v>1446.2650197462397</v>
      </c>
      <c r="K8" s="11">
        <f t="shared" si="2"/>
        <v>600</v>
      </c>
      <c r="L8" s="11" t="s">
        <v>11</v>
      </c>
      <c r="M8" s="11" t="s">
        <v>11</v>
      </c>
      <c r="N8" s="11">
        <v>-1283.602810310058</v>
      </c>
      <c r="O8" s="7" t="s">
        <v>10</v>
      </c>
    </row>
    <row r="9" spans="1:15" ht="17.5" x14ac:dyDescent="0.45">
      <c r="A9" s="10">
        <v>44655</v>
      </c>
      <c r="B9" s="7">
        <v>966</v>
      </c>
      <c r="C9" s="11">
        <f t="shared" si="3"/>
        <v>964.66666666666663</v>
      </c>
      <c r="D9" s="11">
        <v>908.49508444668515</v>
      </c>
      <c r="E9" s="11">
        <f t="shared" si="4"/>
        <v>902.10906646500291</v>
      </c>
      <c r="F9" s="11">
        <v>588.35391983866896</v>
      </c>
      <c r="G9" s="11">
        <v>44.366019662213262</v>
      </c>
      <c r="H9" s="12">
        <f t="shared" si="0"/>
        <v>543.9879001764557</v>
      </c>
      <c r="I9" s="11">
        <f t="shared" si="5"/>
        <v>547.34896227207798</v>
      </c>
      <c r="J9" s="11">
        <f t="shared" si="1"/>
        <v>1449.4580287370809</v>
      </c>
      <c r="K9" s="11">
        <f t="shared" si="2"/>
        <v>600</v>
      </c>
      <c r="L9" s="11" t="s">
        <v>11</v>
      </c>
      <c r="M9" s="11" t="s">
        <v>11</v>
      </c>
      <c r="N9" s="11">
        <v>-1288.4314429039578</v>
      </c>
      <c r="O9" s="7" t="s">
        <v>10</v>
      </c>
    </row>
    <row r="10" spans="1:15" ht="17.5" x14ac:dyDescent="0.45">
      <c r="A10" s="10">
        <v>44656</v>
      </c>
      <c r="B10" s="7">
        <v>925</v>
      </c>
      <c r="C10" s="11">
        <f t="shared" si="3"/>
        <v>948.66666666666663</v>
      </c>
      <c r="D10" s="11">
        <v>904.96596924628182</v>
      </c>
      <c r="E10" s="11">
        <f t="shared" si="4"/>
        <v>905.13402235106298</v>
      </c>
      <c r="F10" s="11">
        <v>587.34560120998231</v>
      </c>
      <c r="G10" s="11">
        <v>44.366019662213262</v>
      </c>
      <c r="H10" s="12">
        <f t="shared" si="0"/>
        <v>542.97958154776904</v>
      </c>
      <c r="I10" s="11">
        <f t="shared" si="5"/>
        <v>547.34896227207798</v>
      </c>
      <c r="J10" s="11">
        <f t="shared" si="1"/>
        <v>1452.482984623141</v>
      </c>
      <c r="K10" s="11">
        <f t="shared" si="2"/>
        <v>600</v>
      </c>
      <c r="L10" s="11" t="s">
        <v>11</v>
      </c>
      <c r="M10" s="11" t="s">
        <v>11</v>
      </c>
      <c r="N10" s="11">
        <v>-1303.6088406856568</v>
      </c>
      <c r="O10" s="7" t="s">
        <v>10</v>
      </c>
    </row>
    <row r="11" spans="1:15" ht="17.5" x14ac:dyDescent="0.45">
      <c r="A11" s="10">
        <v>44657</v>
      </c>
      <c r="B11" s="7">
        <v>857</v>
      </c>
      <c r="C11" s="11">
        <f t="shared" si="3"/>
        <v>916</v>
      </c>
      <c r="D11" s="11">
        <v>899.92437610284844</v>
      </c>
      <c r="E11" s="11">
        <f t="shared" si="4"/>
        <v>904.46180993193855</v>
      </c>
      <c r="F11" s="11">
        <v>596.42046886816229</v>
      </c>
      <c r="G11" s="11">
        <v>164.86009579026972</v>
      </c>
      <c r="H11" s="12">
        <f t="shared" si="0"/>
        <v>431.56037307789256</v>
      </c>
      <c r="I11" s="11">
        <f t="shared" si="5"/>
        <v>506.17595160070579</v>
      </c>
      <c r="J11" s="11">
        <f t="shared" si="1"/>
        <v>1410.6377615326444</v>
      </c>
      <c r="K11" s="11">
        <f t="shared" si="2"/>
        <v>600</v>
      </c>
      <c r="L11" s="11" t="s">
        <v>11</v>
      </c>
      <c r="M11" s="11" t="s">
        <v>11</v>
      </c>
      <c r="N11" s="11">
        <v>-1339.3111537685911</v>
      </c>
      <c r="O11" s="7" t="s">
        <v>10</v>
      </c>
    </row>
    <row r="12" spans="1:15" ht="17.5" x14ac:dyDescent="0.45">
      <c r="A12" s="10">
        <v>44658</v>
      </c>
      <c r="B12" s="7">
        <v>804</v>
      </c>
      <c r="C12" s="11">
        <f t="shared" si="3"/>
        <v>862</v>
      </c>
      <c r="D12" s="11">
        <v>895.38694227375845</v>
      </c>
      <c r="E12" s="11">
        <f t="shared" si="4"/>
        <v>900.09242920762961</v>
      </c>
      <c r="F12" s="11">
        <v>596.92462818250567</v>
      </c>
      <c r="G12" s="11">
        <v>91.756995210486508</v>
      </c>
      <c r="H12" s="12">
        <f t="shared" si="0"/>
        <v>505.16763297201919</v>
      </c>
      <c r="I12" s="11">
        <f t="shared" si="5"/>
        <v>493.23586253256025</v>
      </c>
      <c r="J12" s="11">
        <f t="shared" si="1"/>
        <v>1393.3282917401898</v>
      </c>
      <c r="K12" s="11">
        <f t="shared" si="2"/>
        <v>600</v>
      </c>
      <c r="L12" s="11" t="s">
        <v>11</v>
      </c>
      <c r="M12" s="11" t="s">
        <v>11</v>
      </c>
      <c r="N12" s="11">
        <v>-1360.5998406856568</v>
      </c>
      <c r="O12" s="7" t="s">
        <v>10</v>
      </c>
    </row>
    <row r="13" spans="1:15" ht="17.5" x14ac:dyDescent="0.45">
      <c r="A13" s="10">
        <v>44659</v>
      </c>
      <c r="B13" s="7">
        <v>744</v>
      </c>
      <c r="C13" s="11">
        <f t="shared" si="3"/>
        <v>801.66666666666663</v>
      </c>
      <c r="D13" s="11">
        <v>902.94933198890851</v>
      </c>
      <c r="E13" s="11">
        <f t="shared" si="4"/>
        <v>899.42021678850506</v>
      </c>
      <c r="F13" s="11">
        <v>592.38719435341568</v>
      </c>
      <c r="G13" s="11">
        <v>75.623897151499875</v>
      </c>
      <c r="H13" s="12">
        <f t="shared" si="0"/>
        <v>516.76329720191575</v>
      </c>
      <c r="I13" s="11">
        <f t="shared" si="5"/>
        <v>484.49710108394248</v>
      </c>
      <c r="J13" s="11">
        <f t="shared" si="1"/>
        <v>1383.9173178724475</v>
      </c>
      <c r="K13" s="11">
        <f t="shared" si="2"/>
        <v>600</v>
      </c>
      <c r="L13" s="11" t="s">
        <v>11</v>
      </c>
      <c r="M13" s="11" t="s">
        <v>11</v>
      </c>
      <c r="N13" s="11">
        <v>-1403.0030754978575</v>
      </c>
      <c r="O13" s="7" t="s">
        <v>10</v>
      </c>
    </row>
    <row r="14" spans="1:15" ht="17.5" x14ac:dyDescent="0.45">
      <c r="A14" s="10">
        <v>44660</v>
      </c>
      <c r="B14" s="7">
        <v>677</v>
      </c>
      <c r="C14" s="11">
        <f t="shared" si="3"/>
        <v>741.66666666666663</v>
      </c>
      <c r="D14" s="11">
        <v>898.91605747416179</v>
      </c>
      <c r="E14" s="11">
        <f t="shared" si="4"/>
        <v>899.08411057894284</v>
      </c>
      <c r="F14" s="11">
        <v>591.37887572472903</v>
      </c>
      <c r="G14" s="11">
        <v>75.623897151499875</v>
      </c>
      <c r="H14" s="12">
        <f t="shared" si="0"/>
        <v>515.75497857322921</v>
      </c>
      <c r="I14" s="11">
        <f t="shared" si="5"/>
        <v>512.56196958238809</v>
      </c>
      <c r="J14" s="11">
        <f t="shared" si="1"/>
        <v>1411.6460801613309</v>
      </c>
      <c r="K14" s="11">
        <f t="shared" si="2"/>
        <v>600</v>
      </c>
      <c r="L14" s="11" t="s">
        <v>11</v>
      </c>
      <c r="M14" s="11" t="s">
        <v>11</v>
      </c>
      <c r="N14" s="11">
        <v>-1429.9671841441896</v>
      </c>
      <c r="O14" s="7" t="s">
        <v>10</v>
      </c>
    </row>
    <row r="15" spans="1:15" ht="17.5" x14ac:dyDescent="0.45">
      <c r="A15" s="10">
        <v>44661</v>
      </c>
      <c r="B15" s="7">
        <v>685</v>
      </c>
      <c r="C15" s="11">
        <f t="shared" si="3"/>
        <v>702</v>
      </c>
      <c r="D15" s="11">
        <v>899.92437610284844</v>
      </c>
      <c r="E15" s="11">
        <f t="shared" si="4"/>
        <v>900.59658852197288</v>
      </c>
      <c r="F15" s="11">
        <v>592.89135366775895</v>
      </c>
      <c r="G15" s="11">
        <v>60.499117721199895</v>
      </c>
      <c r="H15" s="12">
        <f t="shared" si="0"/>
        <v>532.39223594655903</v>
      </c>
      <c r="I15" s="11">
        <f t="shared" si="5"/>
        <v>521.63683724056807</v>
      </c>
      <c r="J15" s="11">
        <f t="shared" si="1"/>
        <v>1422.2334257625409</v>
      </c>
      <c r="K15" s="11">
        <f t="shared" si="2"/>
        <v>600</v>
      </c>
      <c r="L15" s="11" t="s">
        <v>11</v>
      </c>
      <c r="M15" s="11" t="s">
        <v>11</v>
      </c>
      <c r="N15" s="11">
        <v>-1429.4066298210234</v>
      </c>
      <c r="O15" s="7" t="s">
        <v>10</v>
      </c>
    </row>
    <row r="16" spans="1:15" ht="17.5" x14ac:dyDescent="0.45">
      <c r="A16" s="10">
        <v>44662</v>
      </c>
      <c r="B16" s="7">
        <v>747</v>
      </c>
      <c r="C16" s="11">
        <f t="shared" si="3"/>
        <v>703</v>
      </c>
      <c r="D16" s="11">
        <v>900.42853541719182</v>
      </c>
      <c r="E16" s="11">
        <f t="shared" si="4"/>
        <v>899.75632299806728</v>
      </c>
      <c r="F16" s="11">
        <v>597.42878749684894</v>
      </c>
      <c r="G16" s="11">
        <v>54.449205949079911</v>
      </c>
      <c r="H16" s="12">
        <f t="shared" si="0"/>
        <v>542.97958154776904</v>
      </c>
      <c r="I16" s="11">
        <f t="shared" si="5"/>
        <v>530.37559868918572</v>
      </c>
      <c r="J16" s="11">
        <f t="shared" si="1"/>
        <v>1430.131921687253</v>
      </c>
      <c r="K16" s="11">
        <f t="shared" si="2"/>
        <v>600</v>
      </c>
      <c r="L16" s="11" t="s">
        <v>11</v>
      </c>
      <c r="M16" s="11" t="s">
        <v>11</v>
      </c>
      <c r="N16" s="11">
        <v>-1402.0645211746912</v>
      </c>
      <c r="O16" s="7" t="s">
        <v>10</v>
      </c>
    </row>
    <row r="17" spans="1:15" ht="17.5" x14ac:dyDescent="0.45">
      <c r="A17" s="10">
        <v>44663</v>
      </c>
      <c r="B17" s="7">
        <v>767</v>
      </c>
      <c r="C17" s="11">
        <f t="shared" si="3"/>
        <v>733</v>
      </c>
      <c r="D17" s="11">
        <v>899.42021678850517</v>
      </c>
      <c r="E17" s="11">
        <f t="shared" si="4"/>
        <v>899.92437610284844</v>
      </c>
      <c r="F17" s="11">
        <v>589.86639778169899</v>
      </c>
      <c r="G17" s="11">
        <v>57.978321149483236</v>
      </c>
      <c r="H17" s="12">
        <f t="shared" si="0"/>
        <v>531.88807663221576</v>
      </c>
      <c r="I17" s="11">
        <f t="shared" si="5"/>
        <v>535.7532980421812</v>
      </c>
      <c r="J17" s="11">
        <f t="shared" si="1"/>
        <v>1435.6776741450296</v>
      </c>
      <c r="K17" s="11">
        <f t="shared" si="2"/>
        <v>600</v>
      </c>
      <c r="L17" s="11" t="s">
        <v>11</v>
      </c>
      <c r="M17" s="11" t="s">
        <v>11</v>
      </c>
      <c r="N17" s="11">
        <v>-1382.103605873456</v>
      </c>
      <c r="O17" s="7" t="s">
        <v>10</v>
      </c>
    </row>
    <row r="18" spans="1:15" ht="17.5" x14ac:dyDescent="0.45">
      <c r="A18" s="10">
        <v>44664</v>
      </c>
      <c r="B18" s="7">
        <v>679</v>
      </c>
      <c r="C18" s="11">
        <f t="shared" si="3"/>
        <v>731</v>
      </c>
      <c r="D18" s="11">
        <v>907.4867658179985</v>
      </c>
      <c r="E18" s="11">
        <f t="shared" si="4"/>
        <v>902.44517267456524</v>
      </c>
      <c r="F18" s="11">
        <v>592.89</v>
      </c>
      <c r="G18" s="11">
        <v>55.961683892109903</v>
      </c>
      <c r="H18" s="12">
        <f t="shared" si="0"/>
        <v>536.92831610789005</v>
      </c>
      <c r="I18" s="11">
        <f t="shared" si="5"/>
        <v>537.26532476262491</v>
      </c>
      <c r="J18" s="11">
        <f t="shared" si="1"/>
        <v>1439.71049743719</v>
      </c>
      <c r="K18" s="11">
        <f t="shared" si="2"/>
        <v>600</v>
      </c>
      <c r="L18" s="11" t="s">
        <v>11</v>
      </c>
      <c r="M18" s="11" t="s">
        <v>11</v>
      </c>
      <c r="N18" s="11">
        <v>-1486.0372336601968</v>
      </c>
      <c r="O18" s="7" t="s">
        <v>10</v>
      </c>
    </row>
    <row r="19" spans="1:15" ht="17.5" x14ac:dyDescent="0.45">
      <c r="A19" s="10">
        <v>44665</v>
      </c>
      <c r="B19" s="7">
        <v>646</v>
      </c>
      <c r="C19" s="11">
        <f t="shared" si="3"/>
        <v>697.33333333333337</v>
      </c>
      <c r="D19" s="11">
        <v>897</v>
      </c>
      <c r="E19" s="11">
        <f t="shared" si="4"/>
        <v>901.30232753550126</v>
      </c>
      <c r="F19" s="11">
        <v>576.25409629442902</v>
      </c>
      <c r="G19" s="11">
        <v>57.978321149483236</v>
      </c>
      <c r="H19" s="12">
        <f t="shared" si="0"/>
        <v>518.27577514494578</v>
      </c>
      <c r="I19" s="11">
        <f t="shared" si="5"/>
        <v>529.03072262835053</v>
      </c>
      <c r="J19" s="11">
        <f t="shared" si="1"/>
        <v>1430.3330501638518</v>
      </c>
      <c r="K19" s="11">
        <f t="shared" si="2"/>
        <v>600</v>
      </c>
      <c r="L19" s="11" t="s">
        <v>11</v>
      </c>
      <c r="M19" s="11" t="s">
        <v>11</v>
      </c>
      <c r="N19" s="11">
        <v>-1474.6402551046131</v>
      </c>
      <c r="O19" s="7" t="s">
        <v>10</v>
      </c>
    </row>
    <row r="20" spans="1:15" ht="17.5" x14ac:dyDescent="0.45">
      <c r="A20" s="10">
        <v>44666</v>
      </c>
      <c r="B20" s="7">
        <v>592</v>
      </c>
      <c r="C20" s="11">
        <f t="shared" si="3"/>
        <v>639</v>
      </c>
      <c r="D20" s="11">
        <v>898.91605747416179</v>
      </c>
      <c r="E20" s="11">
        <f t="shared" si="4"/>
        <v>901.13427443071998</v>
      </c>
      <c r="F20" s="11">
        <v>590.37055709604238</v>
      </c>
      <c r="G20" s="11">
        <v>60.499117721199895</v>
      </c>
      <c r="H20" s="12">
        <f t="shared" si="0"/>
        <v>529.87143937484245</v>
      </c>
      <c r="I20" s="11">
        <f t="shared" si="5"/>
        <v>528.3585102092261</v>
      </c>
      <c r="J20" s="11">
        <f t="shared" si="1"/>
        <v>1429.492784639946</v>
      </c>
      <c r="K20" s="11">
        <f t="shared" si="2"/>
        <v>600</v>
      </c>
      <c r="L20" s="11" t="s">
        <v>11</v>
      </c>
      <c r="M20" s="11" t="s">
        <v>11</v>
      </c>
      <c r="N20" s="11">
        <v>-1488.6701058734561</v>
      </c>
      <c r="O20" s="7" t="s">
        <v>10</v>
      </c>
    </row>
    <row r="21" spans="1:15" ht="17.5" x14ac:dyDescent="0.45">
      <c r="A21" s="10">
        <v>44667</v>
      </c>
      <c r="B21" s="7">
        <v>538</v>
      </c>
      <c r="C21" s="11">
        <f t="shared" si="3"/>
        <v>592</v>
      </c>
      <c r="D21" s="11">
        <v>900.42853541719182</v>
      </c>
      <c r="E21" s="11">
        <f t="shared" si="4"/>
        <v>898.78153096378446</v>
      </c>
      <c r="F21" s="11">
        <v>596.42046886816229</v>
      </c>
      <c r="G21" s="11">
        <v>40.332745147466596</v>
      </c>
      <c r="H21" s="12">
        <f t="shared" si="0"/>
        <v>556.08772372069575</v>
      </c>
      <c r="I21" s="11">
        <f t="shared" si="5"/>
        <v>534.74497941349466</v>
      </c>
      <c r="J21" s="11">
        <f t="shared" si="1"/>
        <v>1433.526510377279</v>
      </c>
      <c r="K21" s="11">
        <f t="shared" si="2"/>
        <v>600</v>
      </c>
      <c r="L21" s="11" t="s">
        <v>11</v>
      </c>
      <c r="M21" s="11" t="s">
        <v>11</v>
      </c>
      <c r="N21" s="11">
        <v>-1459.9291129039577</v>
      </c>
      <c r="O21" s="7" t="s">
        <v>10</v>
      </c>
    </row>
    <row r="22" spans="1:15" ht="17.5" x14ac:dyDescent="0.45">
      <c r="A22" s="10">
        <v>44668</v>
      </c>
      <c r="B22" s="7">
        <v>563</v>
      </c>
      <c r="C22" s="11">
        <f t="shared" si="3"/>
        <v>564.33333333333337</v>
      </c>
      <c r="D22" s="11">
        <v>898.41189815981852</v>
      </c>
      <c r="E22" s="11">
        <f t="shared" si="4"/>
        <v>899.25216368372401</v>
      </c>
      <c r="F22" s="11">
        <v>595.91630955381902</v>
      </c>
      <c r="G22" s="11">
        <v>31.257877489286614</v>
      </c>
      <c r="H22" s="12">
        <f t="shared" si="0"/>
        <v>564.65843206453246</v>
      </c>
      <c r="I22" s="11">
        <f t="shared" si="5"/>
        <v>550.20586505335689</v>
      </c>
      <c r="J22" s="11">
        <f t="shared" si="1"/>
        <v>1449.4580287370809</v>
      </c>
      <c r="K22" s="11">
        <f t="shared" si="2"/>
        <v>600</v>
      </c>
      <c r="L22" s="11" t="s">
        <v>11</v>
      </c>
      <c r="M22" s="11" t="s">
        <v>11</v>
      </c>
      <c r="N22" s="11">
        <v>-1445.8849972271239</v>
      </c>
      <c r="O22" s="7" t="s">
        <v>10</v>
      </c>
    </row>
    <row r="23" spans="1:15" ht="17.5" x14ac:dyDescent="0.45">
      <c r="A23" s="10" t="s">
        <v>30</v>
      </c>
      <c r="B23" s="7">
        <v>677</v>
      </c>
      <c r="C23" s="11">
        <f t="shared" si="3"/>
        <v>592.66666666666663</v>
      </c>
      <c r="D23" s="11">
        <v>907.99092513234177</v>
      </c>
      <c r="E23" s="11">
        <f t="shared" si="4"/>
        <v>902.27711956978408</v>
      </c>
      <c r="F23" s="11">
        <v>599.44542475422236</v>
      </c>
      <c r="G23" s="11">
        <v>47.390975548273254</v>
      </c>
      <c r="H23" s="12">
        <f t="shared" si="0"/>
        <v>552.05444920594914</v>
      </c>
      <c r="I23" s="11">
        <f t="shared" si="5"/>
        <v>557.60020166372578</v>
      </c>
      <c r="J23" s="11">
        <f t="shared" si="1"/>
        <v>1459.87732123351</v>
      </c>
      <c r="K23" s="11">
        <f t="shared" si="2"/>
        <v>600</v>
      </c>
      <c r="L23" s="11" t="s">
        <v>11</v>
      </c>
      <c r="M23" s="13">
        <f t="shared" ref="M23:M53" si="6">C23/(E23+I23)</f>
        <v>0.40597018533440765</v>
      </c>
      <c r="N23" s="11">
        <v>-1404.13251474666</v>
      </c>
      <c r="O23" s="7" t="s">
        <v>10</v>
      </c>
    </row>
    <row r="24" spans="1:15" ht="17.5" x14ac:dyDescent="0.45">
      <c r="A24" s="10">
        <v>44670</v>
      </c>
      <c r="B24" s="7">
        <v>1278</v>
      </c>
      <c r="C24" s="11">
        <f t="shared" si="3"/>
        <v>839.33333333333337</v>
      </c>
      <c r="D24" s="11">
        <v>899.92437610284844</v>
      </c>
      <c r="E24" s="11">
        <f t="shared" si="4"/>
        <v>902.10906646500291</v>
      </c>
      <c r="F24" s="11">
        <v>591.8830350390723</v>
      </c>
      <c r="G24" s="11">
        <v>70.582304008066544</v>
      </c>
      <c r="H24" s="12">
        <f t="shared" si="0"/>
        <v>521.30073103100574</v>
      </c>
      <c r="I24" s="11">
        <f t="shared" si="5"/>
        <v>546.00453743382911</v>
      </c>
      <c r="J24" s="11">
        <f t="shared" si="1"/>
        <v>1448.113603898832</v>
      </c>
      <c r="K24" s="11">
        <f t="shared" si="2"/>
        <v>600</v>
      </c>
      <c r="L24" s="11" t="s">
        <v>11</v>
      </c>
      <c r="M24" s="14">
        <f t="shared" si="6"/>
        <v>0.57960461877683656</v>
      </c>
      <c r="N24" s="11">
        <v>-1106.8235515502897</v>
      </c>
      <c r="O24" s="7" t="s">
        <v>10</v>
      </c>
    </row>
    <row r="25" spans="1:15" ht="17.5" x14ac:dyDescent="0.45">
      <c r="A25" s="10">
        <v>44671</v>
      </c>
      <c r="B25" s="7">
        <v>1372</v>
      </c>
      <c r="C25" s="11">
        <f t="shared" si="3"/>
        <v>1109</v>
      </c>
      <c r="D25" s="11">
        <v>901.94101336022186</v>
      </c>
      <c r="E25" s="11">
        <f t="shared" si="4"/>
        <v>903.28543819847073</v>
      </c>
      <c r="F25" s="11">
        <v>592.38719435341568</v>
      </c>
      <c r="G25" s="11">
        <v>88.227880010083183</v>
      </c>
      <c r="H25" s="12">
        <f t="shared" si="0"/>
        <v>504.15931434333248</v>
      </c>
      <c r="I25" s="11">
        <f t="shared" si="5"/>
        <v>525.83816486009573</v>
      </c>
      <c r="J25" s="11">
        <f t="shared" si="1"/>
        <v>1429.1236030585665</v>
      </c>
      <c r="K25" s="11">
        <f t="shared" si="2"/>
        <v>600</v>
      </c>
      <c r="L25" s="11" t="s">
        <v>11</v>
      </c>
      <c r="M25" s="14">
        <f t="shared" si="6"/>
        <v>0.77600005879586076</v>
      </c>
      <c r="N25" s="11">
        <v>-1140.4589972271237</v>
      </c>
      <c r="O25" s="7" t="s">
        <v>10</v>
      </c>
    </row>
    <row r="26" spans="1:15" ht="17.5" x14ac:dyDescent="0.45">
      <c r="A26" s="10">
        <v>44672</v>
      </c>
      <c r="B26" s="7">
        <v>1324</v>
      </c>
      <c r="C26" s="11">
        <f t="shared" si="3"/>
        <v>1324.6666666666667</v>
      </c>
      <c r="D26" s="11">
        <v>898.41189815981852</v>
      </c>
      <c r="E26" s="11">
        <f t="shared" si="4"/>
        <v>900.09242920762961</v>
      </c>
      <c r="F26" s="11">
        <v>588.35391983866896</v>
      </c>
      <c r="G26" s="11">
        <v>71.59062263675321</v>
      </c>
      <c r="H26" s="12">
        <f t="shared" si="0"/>
        <v>516.76329720191575</v>
      </c>
      <c r="I26" s="11">
        <f t="shared" si="5"/>
        <v>514.07444752541801</v>
      </c>
      <c r="J26" s="11">
        <f t="shared" si="1"/>
        <v>1414.1668767330475</v>
      </c>
      <c r="K26" s="11">
        <f t="shared" si="2"/>
        <v>600</v>
      </c>
      <c r="L26" s="11" t="s">
        <v>11</v>
      </c>
      <c r="M26" s="14">
        <f t="shared" si="6"/>
        <v>0.93671170528817604</v>
      </c>
      <c r="N26" s="11">
        <v>-1302.8486601966219</v>
      </c>
      <c r="O26" s="7" t="s">
        <v>10</v>
      </c>
    </row>
    <row r="27" spans="1:15" ht="17.5" x14ac:dyDescent="0.45">
      <c r="A27" s="10">
        <v>44673</v>
      </c>
      <c r="B27" s="7">
        <v>1243</v>
      </c>
      <c r="C27" s="11">
        <f t="shared" si="3"/>
        <v>1313</v>
      </c>
      <c r="D27" s="11">
        <v>899.42021678850517</v>
      </c>
      <c r="E27" s="11">
        <f t="shared" si="4"/>
        <v>899.92437610284844</v>
      </c>
      <c r="F27" s="11">
        <v>593.39551298210233</v>
      </c>
      <c r="G27" s="11">
        <v>63.01991429291656</v>
      </c>
      <c r="H27" s="12">
        <f t="shared" si="0"/>
        <v>530.37559868918572</v>
      </c>
      <c r="I27" s="11">
        <f t="shared" si="5"/>
        <v>517.09940341147797</v>
      </c>
      <c r="J27" s="11">
        <f t="shared" si="1"/>
        <v>1417.0237795143264</v>
      </c>
      <c r="K27" s="11">
        <f t="shared" si="2"/>
        <v>600</v>
      </c>
      <c r="L27" s="11" t="s">
        <v>11</v>
      </c>
      <c r="M27" s="14">
        <f t="shared" si="6"/>
        <v>0.92658995493358642</v>
      </c>
      <c r="N27" s="11">
        <v>-1347.4221298210236</v>
      </c>
      <c r="O27" s="7" t="s">
        <v>10</v>
      </c>
    </row>
    <row r="28" spans="1:15" ht="17.5" x14ac:dyDescent="0.45">
      <c r="A28" s="10">
        <v>44674</v>
      </c>
      <c r="B28" s="7">
        <v>1315</v>
      </c>
      <c r="C28" s="11">
        <f t="shared" si="3"/>
        <v>1294</v>
      </c>
      <c r="D28" s="11">
        <v>893.37030501638515</v>
      </c>
      <c r="E28" s="11">
        <f t="shared" si="4"/>
        <v>897.06747332156954</v>
      </c>
      <c r="F28" s="11">
        <v>594.40383161078898</v>
      </c>
      <c r="G28" s="11">
        <v>61.507436349886561</v>
      </c>
      <c r="H28" s="12">
        <f t="shared" si="0"/>
        <v>532.89639526090241</v>
      </c>
      <c r="I28" s="11">
        <f t="shared" si="5"/>
        <v>526.67843038400133</v>
      </c>
      <c r="J28" s="11">
        <f t="shared" si="1"/>
        <v>1423.745903705571</v>
      </c>
      <c r="K28" s="11">
        <f t="shared" si="2"/>
        <v>600</v>
      </c>
      <c r="L28" s="11" t="s">
        <v>11</v>
      </c>
      <c r="M28" s="14">
        <f t="shared" si="6"/>
        <v>0.90887004249291781</v>
      </c>
      <c r="N28" s="11">
        <v>-1308.9172384673554</v>
      </c>
      <c r="O28" s="7" t="s">
        <v>10</v>
      </c>
    </row>
    <row r="29" spans="1:15" ht="17.5" x14ac:dyDescent="0.45">
      <c r="A29" s="10">
        <v>44675</v>
      </c>
      <c r="B29" s="7">
        <v>1448</v>
      </c>
      <c r="C29" s="11">
        <f t="shared" si="3"/>
        <v>1335.3333333333333</v>
      </c>
      <c r="D29" s="11">
        <v>900.42853541719182</v>
      </c>
      <c r="E29" s="11">
        <f t="shared" si="4"/>
        <v>897.7396857406942</v>
      </c>
      <c r="F29" s="11">
        <v>596.42046886816229</v>
      </c>
      <c r="G29" s="11">
        <v>41.845223090496596</v>
      </c>
      <c r="H29" s="12">
        <f t="shared" si="0"/>
        <v>554.57524577766571</v>
      </c>
      <c r="I29" s="11">
        <f t="shared" si="5"/>
        <v>539.28241324258454</v>
      </c>
      <c r="J29" s="11">
        <f t="shared" si="1"/>
        <v>1437.0220989832787</v>
      </c>
      <c r="K29" s="11">
        <f t="shared" si="2"/>
        <v>600</v>
      </c>
      <c r="L29" s="11" t="s">
        <v>11</v>
      </c>
      <c r="M29" s="14">
        <f t="shared" si="6"/>
        <v>0.92923646357151202</v>
      </c>
      <c r="N29" s="11">
        <v>-1242.2429429039576</v>
      </c>
      <c r="O29" s="7" t="s">
        <v>10</v>
      </c>
    </row>
    <row r="30" spans="1:15" ht="17.5" x14ac:dyDescent="0.45">
      <c r="A30" s="10">
        <v>44676</v>
      </c>
      <c r="B30" s="7">
        <v>1559</v>
      </c>
      <c r="C30" s="11">
        <f t="shared" si="3"/>
        <v>1440.6666666666667</v>
      </c>
      <c r="D30" s="11">
        <v>901.94101336022186</v>
      </c>
      <c r="E30" s="11">
        <f t="shared" si="4"/>
        <v>898.57995126459957</v>
      </c>
      <c r="F30" s="11">
        <v>592.89135366775895</v>
      </c>
      <c r="G30" s="11">
        <v>45.374338290899921</v>
      </c>
      <c r="H30" s="12">
        <f t="shared" si="0"/>
        <v>547.51701537685904</v>
      </c>
      <c r="I30" s="11">
        <f t="shared" si="5"/>
        <v>544.99621880514235</v>
      </c>
      <c r="J30" s="11">
        <f t="shared" si="1"/>
        <v>1443.5761700697419</v>
      </c>
      <c r="K30" s="11">
        <f t="shared" si="2"/>
        <v>600</v>
      </c>
      <c r="L30" s="11" t="s">
        <v>11</v>
      </c>
      <c r="M30" s="14">
        <f t="shared" si="6"/>
        <v>0.99798451688009326</v>
      </c>
      <c r="N30" s="11">
        <v>-1210.8997863624904</v>
      </c>
      <c r="O30" s="7" t="s">
        <v>10</v>
      </c>
    </row>
    <row r="31" spans="1:15" ht="17.5" x14ac:dyDescent="0.45">
      <c r="A31" s="10">
        <v>44677</v>
      </c>
      <c r="B31" s="7">
        <v>1409</v>
      </c>
      <c r="C31" s="11">
        <f t="shared" si="3"/>
        <v>1472</v>
      </c>
      <c r="D31" s="11">
        <v>899.92437610284844</v>
      </c>
      <c r="E31" s="11">
        <f t="shared" si="4"/>
        <v>900.76464162675404</v>
      </c>
      <c r="F31" s="11">
        <v>596.42046886816229</v>
      </c>
      <c r="G31" s="11">
        <v>73.103100579783217</v>
      </c>
      <c r="H31" s="12">
        <f t="shared" si="0"/>
        <v>523.31736828837904</v>
      </c>
      <c r="I31" s="11">
        <f t="shared" si="5"/>
        <v>541.80320981430123</v>
      </c>
      <c r="J31" s="11">
        <f t="shared" si="1"/>
        <v>1442.5678514410552</v>
      </c>
      <c r="K31" s="11">
        <f t="shared" si="2"/>
        <v>600</v>
      </c>
      <c r="L31" s="11" t="s">
        <v>11</v>
      </c>
      <c r="M31" s="14">
        <f t="shared" si="6"/>
        <v>1.0204026095060579</v>
      </c>
      <c r="N31" s="11">
        <v>-1285.6606537685907</v>
      </c>
      <c r="O31" s="7" t="s">
        <v>10</v>
      </c>
    </row>
    <row r="32" spans="1:15" ht="17.5" x14ac:dyDescent="0.45">
      <c r="A32" s="10">
        <v>44678</v>
      </c>
      <c r="B32" s="7">
        <v>1125</v>
      </c>
      <c r="C32" s="11">
        <f t="shared" si="3"/>
        <v>1364.3333333333333</v>
      </c>
      <c r="D32" s="11">
        <v>913.03251827577515</v>
      </c>
      <c r="E32" s="11">
        <f t="shared" si="4"/>
        <v>904.96596924628182</v>
      </c>
      <c r="F32" s="11">
        <v>594.90799092513237</v>
      </c>
      <c r="G32" s="11">
        <v>66.044870178976552</v>
      </c>
      <c r="H32" s="12">
        <f t="shared" si="0"/>
        <v>528.8631207461558</v>
      </c>
      <c r="I32" s="11">
        <f t="shared" si="5"/>
        <v>533.23250147046463</v>
      </c>
      <c r="J32" s="11">
        <f t="shared" si="1"/>
        <v>1438.1984707167464</v>
      </c>
      <c r="K32" s="11">
        <f t="shared" si="2"/>
        <v>600</v>
      </c>
      <c r="L32" s="11" t="s">
        <v>11</v>
      </c>
      <c r="M32" s="14">
        <f t="shared" si="6"/>
        <v>0.94864051180182285</v>
      </c>
      <c r="N32" s="11">
        <v>-1431.8103038820268</v>
      </c>
      <c r="O32" s="7" t="s">
        <v>10</v>
      </c>
    </row>
    <row r="33" spans="1:16" ht="17.5" x14ac:dyDescent="0.45">
      <c r="A33" s="10">
        <v>44679</v>
      </c>
      <c r="B33" s="7">
        <v>880</v>
      </c>
      <c r="C33" s="11">
        <f t="shared" si="3"/>
        <v>1138</v>
      </c>
      <c r="D33" s="11">
        <v>899.92437610284844</v>
      </c>
      <c r="E33" s="11">
        <f t="shared" si="4"/>
        <v>904.29375682715727</v>
      </c>
      <c r="F33" s="11">
        <v>598.43710612553571</v>
      </c>
      <c r="G33" s="11">
        <v>69.573985379379877</v>
      </c>
      <c r="H33" s="12">
        <f t="shared" si="0"/>
        <v>528.8631207461558</v>
      </c>
      <c r="I33" s="11">
        <f t="shared" si="5"/>
        <v>527.01453659356355</v>
      </c>
      <c r="J33" s="11">
        <f t="shared" si="1"/>
        <v>1431.3082934207209</v>
      </c>
      <c r="K33" s="11">
        <f t="shared" si="2"/>
        <v>600</v>
      </c>
      <c r="L33" s="11" t="s">
        <v>11</v>
      </c>
      <c r="M33" s="14">
        <f t="shared" si="6"/>
        <v>0.7950767876012681</v>
      </c>
      <c r="N33" s="11">
        <v>-1548.0443103100579</v>
      </c>
      <c r="O33" s="7" t="s">
        <v>10</v>
      </c>
    </row>
    <row r="34" spans="1:16" ht="17.5" x14ac:dyDescent="0.45">
      <c r="A34" s="10">
        <v>44680</v>
      </c>
      <c r="B34" s="7">
        <v>793</v>
      </c>
      <c r="C34" s="11">
        <f t="shared" si="3"/>
        <v>932.66666666666663</v>
      </c>
      <c r="D34" s="11">
        <v>904.96596924628182</v>
      </c>
      <c r="E34" s="11">
        <f t="shared" si="4"/>
        <v>905.97428787496847</v>
      </c>
      <c r="F34" s="11">
        <v>590.87471641038564</v>
      </c>
      <c r="G34" s="11">
        <v>70.582304008066544</v>
      </c>
      <c r="H34" s="12">
        <f t="shared" si="0"/>
        <v>520.29241240231909</v>
      </c>
      <c r="I34" s="11">
        <f t="shared" si="5"/>
        <v>526.0062179648769</v>
      </c>
      <c r="J34" s="11">
        <f t="shared" si="1"/>
        <v>1431.9805058398454</v>
      </c>
      <c r="K34" s="11">
        <f t="shared" si="2"/>
        <v>600</v>
      </c>
      <c r="L34" s="11" t="s">
        <v>11</v>
      </c>
      <c r="M34" s="14">
        <f t="shared" si="6"/>
        <v>0.65131240464734186</v>
      </c>
      <c r="N34" s="11">
        <v>-1585.8138646332243</v>
      </c>
      <c r="O34" s="7" t="s">
        <v>10</v>
      </c>
    </row>
    <row r="35" spans="1:16" ht="17.5" x14ac:dyDescent="0.45">
      <c r="A35" s="10">
        <v>44681</v>
      </c>
      <c r="B35" s="7">
        <v>802</v>
      </c>
      <c r="C35" s="11">
        <f t="shared" si="3"/>
        <v>825</v>
      </c>
      <c r="D35" s="11">
        <v>904.46180993193843</v>
      </c>
      <c r="E35" s="11">
        <f t="shared" si="4"/>
        <v>903.11738509368968</v>
      </c>
      <c r="F35" s="11">
        <v>589.36223846735572</v>
      </c>
      <c r="G35" s="11">
        <v>89.740357953113175</v>
      </c>
      <c r="H35" s="12">
        <f t="shared" si="0"/>
        <v>499.62188051424255</v>
      </c>
      <c r="I35" s="11">
        <f t="shared" si="5"/>
        <v>516.25913788757248</v>
      </c>
      <c r="J35" s="11">
        <f t="shared" si="1"/>
        <v>1419.376522981262</v>
      </c>
      <c r="K35" s="11">
        <f t="shared" si="2"/>
        <v>600</v>
      </c>
      <c r="L35" s="11" t="s">
        <v>11</v>
      </c>
      <c r="M35" s="14">
        <f t="shared" si="6"/>
        <v>0.58124112005683171</v>
      </c>
      <c r="N35" s="11">
        <v>-1577.9157080917569</v>
      </c>
      <c r="O35" s="7" t="s">
        <v>10</v>
      </c>
    </row>
    <row r="36" spans="1:16" ht="17.5" x14ac:dyDescent="0.45">
      <c r="A36" s="10">
        <v>44682</v>
      </c>
      <c r="B36" s="7">
        <v>866</v>
      </c>
      <c r="C36" s="11">
        <f t="shared" si="3"/>
        <v>820.33333333333337</v>
      </c>
      <c r="D36" s="11">
        <v>903.95765061759516</v>
      </c>
      <c r="E36" s="11">
        <f t="shared" si="4"/>
        <v>904.46180993193832</v>
      </c>
      <c r="F36" s="11">
        <v>595.91630955381902</v>
      </c>
      <c r="G36" s="11">
        <v>57.978321149483236</v>
      </c>
      <c r="H36" s="12">
        <f t="shared" si="0"/>
        <v>537.93798840433578</v>
      </c>
      <c r="I36" s="11">
        <f t="shared" si="5"/>
        <v>519.28409377363243</v>
      </c>
      <c r="J36" s="11">
        <f t="shared" si="1"/>
        <v>1423.7459037055708</v>
      </c>
      <c r="K36" s="11">
        <f t="shared" si="2"/>
        <v>600</v>
      </c>
      <c r="L36" s="11" t="s">
        <v>11</v>
      </c>
      <c r="M36" s="14">
        <f t="shared" si="6"/>
        <v>0.5761795915958452</v>
      </c>
      <c r="N36" s="11">
        <v>-1385.6591777161584</v>
      </c>
      <c r="O36" s="7" t="s">
        <v>10</v>
      </c>
      <c r="P36" s="3"/>
    </row>
    <row r="37" spans="1:16" ht="17.5" x14ac:dyDescent="0.45">
      <c r="A37" s="10">
        <v>44683</v>
      </c>
      <c r="B37" s="7">
        <v>1003</v>
      </c>
      <c r="C37" s="11">
        <f t="shared" si="3"/>
        <v>890.33333333333337</v>
      </c>
      <c r="D37" s="11">
        <v>915.04915553314845</v>
      </c>
      <c r="E37" s="11">
        <f t="shared" si="4"/>
        <v>907.82287202756072</v>
      </c>
      <c r="F37" s="11">
        <v>589.36223846735572</v>
      </c>
      <c r="G37" s="11">
        <v>58.986639778169902</v>
      </c>
      <c r="H37" s="12">
        <f t="shared" si="0"/>
        <v>530.37559868918584</v>
      </c>
      <c r="I37" s="11">
        <f t="shared" si="5"/>
        <v>522.64515586925472</v>
      </c>
      <c r="J37" s="11">
        <f t="shared" si="1"/>
        <v>1430.4680278968153</v>
      </c>
      <c r="K37" s="11">
        <f t="shared" si="2"/>
        <v>600</v>
      </c>
      <c r="L37" s="11" t="s">
        <v>11</v>
      </c>
      <c r="M37" s="14">
        <f t="shared" si="6"/>
        <v>0.62240701362781958</v>
      </c>
      <c r="N37" s="11">
        <v>-1325.2657799344593</v>
      </c>
      <c r="O37" s="7" t="s">
        <v>10</v>
      </c>
      <c r="P37" s="3"/>
    </row>
    <row r="38" spans="1:16" ht="17.5" x14ac:dyDescent="0.45">
      <c r="A38" s="10">
        <v>44684</v>
      </c>
      <c r="B38" s="7">
        <v>922</v>
      </c>
      <c r="C38" s="11">
        <f t="shared" si="3"/>
        <v>930.33333333333337</v>
      </c>
      <c r="D38" s="11">
        <v>904.46180993193843</v>
      </c>
      <c r="E38" s="11">
        <f t="shared" si="4"/>
        <v>907.82287202756072</v>
      </c>
      <c r="F38" s="11">
        <v>590.87471641038564</v>
      </c>
      <c r="G38" s="11">
        <v>73.607259894126543</v>
      </c>
      <c r="H38" s="12">
        <f t="shared" ref="H38:H66" si="7">F38-G38</f>
        <v>517.26745651625913</v>
      </c>
      <c r="I38" s="11">
        <f t="shared" si="5"/>
        <v>528.52701453659358</v>
      </c>
      <c r="J38" s="11">
        <f t="shared" ref="J38:J67" si="8">I38+E38</f>
        <v>1436.3498865641543</v>
      </c>
      <c r="K38" s="11">
        <f t="shared" ref="K38:K66" si="9">IF(C38*0.4&lt;600,600,C38*0.4)</f>
        <v>600</v>
      </c>
      <c r="L38" s="11" t="s">
        <v>11</v>
      </c>
      <c r="M38" s="14">
        <f t="shared" si="6"/>
        <v>0.64770662220662223</v>
      </c>
      <c r="N38" s="11">
        <v>-1366.5370754978571</v>
      </c>
      <c r="O38" s="7" t="s">
        <v>10</v>
      </c>
      <c r="P38" s="3"/>
    </row>
    <row r="39" spans="1:16" ht="17.5" x14ac:dyDescent="0.45">
      <c r="A39" s="10">
        <v>44685</v>
      </c>
      <c r="B39" s="7">
        <v>809</v>
      </c>
      <c r="C39" s="11">
        <f t="shared" si="3"/>
        <v>911.33333333333337</v>
      </c>
      <c r="D39" s="11">
        <v>907.99092513234177</v>
      </c>
      <c r="E39" s="11">
        <f t="shared" si="4"/>
        <v>909.16729686580948</v>
      </c>
      <c r="F39" s="11">
        <v>598.43710612553571</v>
      </c>
      <c r="G39" s="11">
        <v>64.02823292160322</v>
      </c>
      <c r="H39" s="12">
        <f t="shared" si="7"/>
        <v>534.40887320393244</v>
      </c>
      <c r="I39" s="11">
        <f t="shared" si="5"/>
        <v>527.35064280312577</v>
      </c>
      <c r="J39" s="11">
        <f t="shared" si="8"/>
        <v>1436.5179396689352</v>
      </c>
      <c r="K39" s="11">
        <f t="shared" si="9"/>
        <v>600</v>
      </c>
      <c r="L39" s="11" t="s">
        <v>11</v>
      </c>
      <c r="M39" s="14">
        <f t="shared" si="6"/>
        <v>0.63440442208703796</v>
      </c>
      <c r="N39" s="11">
        <v>-1441.2519364759266</v>
      </c>
      <c r="O39" s="7" t="s">
        <v>10</v>
      </c>
      <c r="P39" s="3"/>
    </row>
    <row r="40" spans="1:16" ht="17.5" x14ac:dyDescent="0.45">
      <c r="A40" s="10">
        <v>44686</v>
      </c>
      <c r="B40" s="7">
        <v>678</v>
      </c>
      <c r="C40" s="11">
        <f t="shared" ref="C40:C67" si="10">AVERAGE(B38:B40)</f>
        <v>803</v>
      </c>
      <c r="D40" s="11">
        <v>907.4867658179985</v>
      </c>
      <c r="E40" s="11">
        <f t="shared" ref="E40:E66" si="11">AVERAGE(D38:D40)</f>
        <v>906.64650029409279</v>
      </c>
      <c r="F40" s="11">
        <v>589.86639778169899</v>
      </c>
      <c r="G40" s="11">
        <v>64.02823292160322</v>
      </c>
      <c r="H40" s="12">
        <f t="shared" si="7"/>
        <v>525.83816486009573</v>
      </c>
      <c r="I40" s="11">
        <f t="shared" ref="I40:I66" si="12">AVERAGE(H38:H40)</f>
        <v>525.83816486009573</v>
      </c>
      <c r="J40" s="11">
        <f t="shared" si="8"/>
        <v>1432.4846651541884</v>
      </c>
      <c r="K40" s="11">
        <f t="shared" si="9"/>
        <v>600</v>
      </c>
      <c r="L40" s="11" t="s">
        <v>11</v>
      </c>
      <c r="M40" s="14">
        <f t="shared" si="6"/>
        <v>0.56056446503988755</v>
      </c>
      <c r="N40" s="11">
        <v>-1494.6857320393244</v>
      </c>
      <c r="O40" s="7" t="s">
        <v>10</v>
      </c>
      <c r="P40" s="3"/>
    </row>
    <row r="41" spans="1:16" ht="17.5" x14ac:dyDescent="0.45">
      <c r="A41" s="10">
        <v>44687</v>
      </c>
      <c r="B41" s="7">
        <v>654</v>
      </c>
      <c r="C41" s="11">
        <f t="shared" si="10"/>
        <v>713.66666666666663</v>
      </c>
      <c r="D41" s="11">
        <v>915.55331484749183</v>
      </c>
      <c r="E41" s="11">
        <f t="shared" si="11"/>
        <v>910.34366859927741</v>
      </c>
      <c r="F41" s="11">
        <v>593.89967229644571</v>
      </c>
      <c r="G41" s="11">
        <v>77.640534408873208</v>
      </c>
      <c r="H41" s="12">
        <f t="shared" si="7"/>
        <v>516.25913788757248</v>
      </c>
      <c r="I41" s="11">
        <f t="shared" si="12"/>
        <v>525.50205865053351</v>
      </c>
      <c r="J41" s="11">
        <f t="shared" si="8"/>
        <v>1435.8457272498108</v>
      </c>
      <c r="K41" s="11">
        <f t="shared" si="9"/>
        <v>600</v>
      </c>
      <c r="L41" s="11" t="s">
        <v>11</v>
      </c>
      <c r="M41" s="14">
        <f t="shared" si="6"/>
        <v>0.49703575608614237</v>
      </c>
      <c r="N41" s="11">
        <v>-1517.0126712881274</v>
      </c>
      <c r="O41" s="7" t="s">
        <v>10</v>
      </c>
      <c r="P41" s="3"/>
    </row>
    <row r="42" spans="1:16" ht="17.5" x14ac:dyDescent="0.45">
      <c r="A42" s="10">
        <v>44688</v>
      </c>
      <c r="B42" s="7">
        <v>719</v>
      </c>
      <c r="C42" s="11">
        <f t="shared" si="10"/>
        <v>683.66666666666663</v>
      </c>
      <c r="D42" s="11">
        <v>901.43685404587848</v>
      </c>
      <c r="E42" s="11">
        <f t="shared" si="11"/>
        <v>908.15897823712294</v>
      </c>
      <c r="F42" s="11">
        <v>297.45399546256618</v>
      </c>
      <c r="G42" s="11">
        <v>68.061507436349885</v>
      </c>
      <c r="H42" s="12">
        <f t="shared" si="7"/>
        <v>229.39248802621631</v>
      </c>
      <c r="I42" s="11">
        <f t="shared" si="12"/>
        <v>423.82993025796151</v>
      </c>
      <c r="J42" s="11">
        <f t="shared" si="8"/>
        <v>1331.9889084950844</v>
      </c>
      <c r="K42" s="11">
        <f t="shared" si="9"/>
        <v>600</v>
      </c>
      <c r="L42" s="11" t="s">
        <v>11</v>
      </c>
      <c r="M42" s="14">
        <f t="shared" si="6"/>
        <v>0.51326753721927831</v>
      </c>
      <c r="N42" s="11">
        <v>-1214.8630639021931</v>
      </c>
      <c r="O42" s="7" t="s">
        <v>10</v>
      </c>
      <c r="P42" s="3"/>
    </row>
    <row r="43" spans="1:16" ht="17.5" x14ac:dyDescent="0.45">
      <c r="A43" s="10">
        <v>44689</v>
      </c>
      <c r="B43" s="7">
        <v>945</v>
      </c>
      <c r="C43" s="11">
        <f t="shared" si="10"/>
        <v>772.66666666666663</v>
      </c>
      <c r="D43" s="11">
        <v>903.45349130325178</v>
      </c>
      <c r="E43" s="11">
        <f t="shared" si="11"/>
        <v>906.81455339887407</v>
      </c>
      <c r="F43" s="11">
        <v>292.41240231913287</v>
      </c>
      <c r="G43" s="11">
        <v>53.440887320393244</v>
      </c>
      <c r="H43" s="12">
        <f t="shared" si="7"/>
        <v>238.97151499873962</v>
      </c>
      <c r="I43" s="11">
        <f t="shared" si="12"/>
        <v>328.20771363750947</v>
      </c>
      <c r="J43" s="11">
        <f t="shared" si="8"/>
        <v>1235.0222670363835</v>
      </c>
      <c r="K43" s="11">
        <f t="shared" si="9"/>
        <v>600</v>
      </c>
      <c r="L43" s="11">
        <f t="shared" ref="L43:L66" si="13">IF(C43/2*0.4&lt;600,600,C43*0.4)</f>
        <v>600</v>
      </c>
      <c r="M43" s="14">
        <f t="shared" si="6"/>
        <v>0.62562974554361139</v>
      </c>
      <c r="N43" s="11">
        <v>-1105.6613290899925</v>
      </c>
      <c r="O43" s="7" t="s">
        <v>10</v>
      </c>
      <c r="P43" s="3"/>
    </row>
    <row r="44" spans="1:16" ht="17.5" x14ac:dyDescent="0.45">
      <c r="A44" s="10">
        <v>44690</v>
      </c>
      <c r="B44" s="7">
        <v>1176</v>
      </c>
      <c r="C44" s="11">
        <f t="shared" si="10"/>
        <v>946.66666666666663</v>
      </c>
      <c r="D44" s="11">
        <v>906.47844718931185</v>
      </c>
      <c r="E44" s="11">
        <f t="shared" si="11"/>
        <v>903.789597512814</v>
      </c>
      <c r="F44" s="11">
        <v>296.44567683387947</v>
      </c>
      <c r="G44" s="11">
        <v>35.795311318376605</v>
      </c>
      <c r="H44" s="12">
        <f t="shared" si="7"/>
        <v>260.65036551550287</v>
      </c>
      <c r="I44" s="11">
        <f t="shared" si="12"/>
        <v>243.00478951348626</v>
      </c>
      <c r="J44" s="11">
        <f t="shared" si="8"/>
        <v>1146.7943870263002</v>
      </c>
      <c r="K44" s="11">
        <f t="shared" si="9"/>
        <v>600</v>
      </c>
      <c r="L44" s="11">
        <f t="shared" si="13"/>
        <v>600</v>
      </c>
      <c r="M44" s="14">
        <f t="shared" si="6"/>
        <v>0.82548944900351706</v>
      </c>
      <c r="N44" s="11">
        <v>-1014.6778769851273</v>
      </c>
      <c r="O44" s="7" t="s">
        <v>10</v>
      </c>
      <c r="P44" s="3"/>
    </row>
    <row r="45" spans="1:16" ht="17.5" x14ac:dyDescent="0.45">
      <c r="A45" s="10">
        <v>44691</v>
      </c>
      <c r="B45" s="7">
        <v>1091</v>
      </c>
      <c r="C45" s="11">
        <f t="shared" si="10"/>
        <v>1070.6666666666667</v>
      </c>
      <c r="D45" s="11">
        <v>907.99092513234177</v>
      </c>
      <c r="E45" s="11">
        <f t="shared" si="11"/>
        <v>905.97428787496847</v>
      </c>
      <c r="F45" s="11">
        <v>297.95815477690951</v>
      </c>
      <c r="G45" s="11">
        <v>37.307789261406604</v>
      </c>
      <c r="H45" s="12">
        <f t="shared" si="7"/>
        <v>260.65036551550293</v>
      </c>
      <c r="I45" s="11">
        <f t="shared" si="12"/>
        <v>253.42408200991517</v>
      </c>
      <c r="J45" s="11">
        <f t="shared" si="8"/>
        <v>1159.3983698848836</v>
      </c>
      <c r="K45" s="11">
        <f t="shared" si="9"/>
        <v>600</v>
      </c>
      <c r="L45" s="11">
        <f t="shared" si="13"/>
        <v>600</v>
      </c>
      <c r="M45" s="14">
        <f t="shared" si="6"/>
        <v>0.92346745905203664</v>
      </c>
      <c r="N45" s="11">
        <v>-1057.4686117973279</v>
      </c>
      <c r="O45" s="7" t="s">
        <v>10</v>
      </c>
      <c r="P45" s="3"/>
    </row>
    <row r="46" spans="1:16" ht="17.5" x14ac:dyDescent="0.45">
      <c r="A46" s="10">
        <v>44692</v>
      </c>
      <c r="B46" s="7">
        <v>861</v>
      </c>
      <c r="C46" s="11">
        <f t="shared" si="10"/>
        <v>1042.6666666666667</v>
      </c>
      <c r="D46" s="11">
        <v>915.55331484749183</v>
      </c>
      <c r="E46" s="11">
        <f t="shared" si="11"/>
        <v>910.00756238971519</v>
      </c>
      <c r="F46" s="11">
        <v>597.42878749684894</v>
      </c>
      <c r="G46" s="11">
        <v>65.036551550289886</v>
      </c>
      <c r="H46" s="12">
        <f t="shared" si="7"/>
        <v>532.39223594655903</v>
      </c>
      <c r="I46" s="11">
        <f t="shared" si="12"/>
        <v>351.23098899252165</v>
      </c>
      <c r="J46" s="11">
        <f t="shared" si="8"/>
        <v>1261.2385513822369</v>
      </c>
      <c r="K46" s="11">
        <f t="shared" si="9"/>
        <v>600</v>
      </c>
      <c r="L46" s="11">
        <f t="shared" si="13"/>
        <v>600</v>
      </c>
      <c r="M46" s="14">
        <f t="shared" si="6"/>
        <v>0.82670059960026643</v>
      </c>
      <c r="N46" s="11">
        <v>-1456.8931952356947</v>
      </c>
      <c r="O46" s="7" t="s">
        <v>10</v>
      </c>
      <c r="P46" s="3"/>
    </row>
    <row r="47" spans="1:16" ht="17.5" x14ac:dyDescent="0.45">
      <c r="A47" s="10">
        <v>44693</v>
      </c>
      <c r="B47" s="7">
        <v>725</v>
      </c>
      <c r="C47" s="11">
        <f t="shared" si="10"/>
        <v>892.33333333333337</v>
      </c>
      <c r="D47" s="11">
        <v>906.98260650365512</v>
      </c>
      <c r="E47" s="11">
        <f t="shared" si="11"/>
        <v>910.17561549449613</v>
      </c>
      <c r="F47" s="11">
        <v>590.87471641038564</v>
      </c>
      <c r="G47" s="11">
        <v>63.01991429291656</v>
      </c>
      <c r="H47" s="12">
        <f t="shared" si="7"/>
        <v>527.85480211746903</v>
      </c>
      <c r="I47" s="11">
        <f t="shared" si="12"/>
        <v>440.29913452651027</v>
      </c>
      <c r="J47" s="11">
        <f t="shared" si="8"/>
        <v>1350.4747500210065</v>
      </c>
      <c r="K47" s="11">
        <f t="shared" si="9"/>
        <v>600</v>
      </c>
      <c r="L47" s="11">
        <f t="shared" si="13"/>
        <v>600</v>
      </c>
      <c r="M47" s="14">
        <f t="shared" si="6"/>
        <v>0.66075528870084632</v>
      </c>
      <c r="N47" s="11">
        <v>-1537.6890211746911</v>
      </c>
      <c r="O47" s="7" t="s">
        <v>10</v>
      </c>
      <c r="P47" s="3"/>
    </row>
    <row r="48" spans="1:16" ht="17.5" x14ac:dyDescent="0.45">
      <c r="A48" s="10">
        <v>44694</v>
      </c>
      <c r="B48" s="7">
        <v>677</v>
      </c>
      <c r="C48" s="11">
        <f t="shared" si="10"/>
        <v>754.33333333333337</v>
      </c>
      <c r="D48" s="11">
        <v>906.47844718931185</v>
      </c>
      <c r="E48" s="11">
        <f t="shared" si="11"/>
        <v>909.67145618015286</v>
      </c>
      <c r="F48" s="11">
        <v>590.37055709604238</v>
      </c>
      <c r="G48" s="11">
        <v>53.440887320393244</v>
      </c>
      <c r="H48" s="12">
        <f t="shared" si="7"/>
        <v>536.92966977564913</v>
      </c>
      <c r="I48" s="11">
        <f t="shared" si="12"/>
        <v>532.39223594655903</v>
      </c>
      <c r="J48" s="11">
        <f t="shared" si="8"/>
        <v>1442.0636921267119</v>
      </c>
      <c r="K48" s="11">
        <f t="shared" si="9"/>
        <v>600</v>
      </c>
      <c r="L48" s="11">
        <f t="shared" si="13"/>
        <v>600</v>
      </c>
      <c r="M48" s="14">
        <f t="shared" si="6"/>
        <v>0.5230929378860274</v>
      </c>
      <c r="N48" s="11">
        <v>-1590.1746474867659</v>
      </c>
      <c r="O48" s="7" t="s">
        <v>10</v>
      </c>
      <c r="P48" s="3"/>
    </row>
    <row r="49" spans="1:16" ht="17.5" x14ac:dyDescent="0.45">
      <c r="A49" s="10">
        <v>44695</v>
      </c>
      <c r="B49" s="7">
        <v>693</v>
      </c>
      <c r="C49" s="11">
        <f t="shared" si="10"/>
        <v>698.33333333333337</v>
      </c>
      <c r="D49" s="11">
        <v>901.43685404587848</v>
      </c>
      <c r="E49" s="11">
        <f t="shared" si="11"/>
        <v>904.96596924628182</v>
      </c>
      <c r="F49" s="11">
        <v>591.8830350390723</v>
      </c>
      <c r="G49" s="11">
        <v>48.903453491303253</v>
      </c>
      <c r="H49" s="12">
        <f t="shared" si="7"/>
        <v>542.97958154776904</v>
      </c>
      <c r="I49" s="11">
        <f t="shared" si="12"/>
        <v>535.92135114696248</v>
      </c>
      <c r="J49" s="11">
        <f t="shared" si="8"/>
        <v>1440.8873203932444</v>
      </c>
      <c r="K49" s="11">
        <f t="shared" si="9"/>
        <v>600</v>
      </c>
      <c r="L49" s="11">
        <f t="shared" si="13"/>
        <v>600</v>
      </c>
      <c r="M49" s="14">
        <f t="shared" si="6"/>
        <v>0.4846550618147889</v>
      </c>
      <c r="N49" s="11">
        <v>-1558.1929189563903</v>
      </c>
      <c r="O49" s="7" t="s">
        <v>10</v>
      </c>
      <c r="P49" s="3"/>
    </row>
    <row r="50" spans="1:16" ht="17.5" x14ac:dyDescent="0.45">
      <c r="A50" s="10">
        <v>44696</v>
      </c>
      <c r="B50" s="7">
        <v>791</v>
      </c>
      <c r="C50" s="11">
        <f t="shared" si="10"/>
        <v>720.33333333333337</v>
      </c>
      <c r="D50" s="11">
        <v>906.98260650365512</v>
      </c>
      <c r="E50" s="11">
        <f t="shared" si="11"/>
        <v>904.96596924628182</v>
      </c>
      <c r="F50" s="11">
        <v>591.37887572472903</v>
      </c>
      <c r="G50" s="11">
        <v>78.144693723216534</v>
      </c>
      <c r="H50" s="12">
        <f t="shared" si="7"/>
        <v>513.23418200151252</v>
      </c>
      <c r="I50" s="11">
        <f t="shared" si="12"/>
        <v>531.04781110831027</v>
      </c>
      <c r="J50" s="11">
        <f t="shared" si="8"/>
        <v>1436.0137803545922</v>
      </c>
      <c r="K50" s="11">
        <f t="shared" si="9"/>
        <v>600</v>
      </c>
      <c r="L50" s="11">
        <f t="shared" si="13"/>
        <v>600</v>
      </c>
      <c r="M50" s="14">
        <f t="shared" si="6"/>
        <v>0.5016200702165009</v>
      </c>
      <c r="N50" s="11">
        <v>-1499.3188103100583</v>
      </c>
      <c r="O50" s="7" t="s">
        <v>10</v>
      </c>
      <c r="P50" s="3"/>
    </row>
    <row r="51" spans="1:16" ht="17.5" x14ac:dyDescent="0.45">
      <c r="A51" s="10">
        <v>44697</v>
      </c>
      <c r="B51" s="7">
        <v>821</v>
      </c>
      <c r="C51" s="11">
        <f t="shared" si="10"/>
        <v>768.33333333333337</v>
      </c>
      <c r="D51" s="11">
        <v>915.04915553314845</v>
      </c>
      <c r="E51" s="11">
        <f t="shared" si="11"/>
        <v>907.82287202756072</v>
      </c>
      <c r="F51" s="11">
        <v>595.41215023947564</v>
      </c>
      <c r="G51" s="11">
        <v>65.540710864633226</v>
      </c>
      <c r="H51" s="12">
        <f t="shared" si="7"/>
        <v>529.87143937484245</v>
      </c>
      <c r="I51" s="11">
        <f t="shared" si="12"/>
        <v>528.69506764137475</v>
      </c>
      <c r="J51" s="11">
        <f t="shared" si="8"/>
        <v>1436.5179396689355</v>
      </c>
      <c r="K51" s="11">
        <f t="shared" si="9"/>
        <v>600</v>
      </c>
      <c r="L51" s="11">
        <f t="shared" si="13"/>
        <v>600</v>
      </c>
      <c r="M51" s="14">
        <f t="shared" si="6"/>
        <v>0.53485815395414127</v>
      </c>
      <c r="N51" s="11">
        <v>-1523.9972495588606</v>
      </c>
      <c r="O51" s="7" t="s">
        <v>10</v>
      </c>
      <c r="P51" s="3"/>
    </row>
    <row r="52" spans="1:16" ht="17.5" x14ac:dyDescent="0.45">
      <c r="A52" s="10">
        <v>44698</v>
      </c>
      <c r="B52" s="7">
        <v>712</v>
      </c>
      <c r="C52" s="11">
        <f t="shared" si="10"/>
        <v>774.66666666666663</v>
      </c>
      <c r="D52" s="11">
        <v>911.01588101840184</v>
      </c>
      <c r="E52" s="11">
        <f t="shared" si="11"/>
        <v>911.01588101840173</v>
      </c>
      <c r="F52" s="11">
        <v>595.91630955381902</v>
      </c>
      <c r="G52" s="11">
        <v>65.036551550289886</v>
      </c>
      <c r="H52" s="12">
        <f t="shared" si="7"/>
        <v>530.8797580035291</v>
      </c>
      <c r="I52" s="11">
        <f t="shared" si="12"/>
        <v>524.66179312662803</v>
      </c>
      <c r="J52" s="11">
        <f t="shared" si="8"/>
        <v>1435.6776741450299</v>
      </c>
      <c r="K52" s="11">
        <f t="shared" si="9"/>
        <v>600</v>
      </c>
      <c r="L52" s="11">
        <f t="shared" si="13"/>
        <v>600</v>
      </c>
      <c r="M52" s="14">
        <f t="shared" si="6"/>
        <v>0.53958258223106637</v>
      </c>
      <c r="N52" s="11">
        <v>-1617.2157256112932</v>
      </c>
      <c r="O52" s="7" t="s">
        <v>10</v>
      </c>
      <c r="P52" s="3"/>
    </row>
    <row r="53" spans="1:16" ht="17.5" x14ac:dyDescent="0.45">
      <c r="A53" s="10" t="s">
        <v>31</v>
      </c>
      <c r="B53" s="7">
        <v>581</v>
      </c>
      <c r="C53" s="11">
        <f t="shared" si="10"/>
        <v>704.66666666666663</v>
      </c>
      <c r="D53" s="11">
        <v>904.46180993193843</v>
      </c>
      <c r="E53" s="11">
        <f t="shared" si="11"/>
        <v>910.17561549449636</v>
      </c>
      <c r="F53" s="11">
        <v>595.41215023947564</v>
      </c>
      <c r="G53" s="11">
        <v>96.79858835391984</v>
      </c>
      <c r="H53" s="12">
        <f t="shared" si="7"/>
        <v>498.61356188555578</v>
      </c>
      <c r="I53" s="11">
        <f t="shared" si="12"/>
        <v>519.78825308797582</v>
      </c>
      <c r="J53" s="11">
        <f t="shared" si="8"/>
        <v>1429.9638685824721</v>
      </c>
      <c r="K53" s="11">
        <f t="shared" si="9"/>
        <v>600</v>
      </c>
      <c r="L53" s="11">
        <f t="shared" si="13"/>
        <v>600</v>
      </c>
      <c r="M53" s="14">
        <f t="shared" si="6"/>
        <v>0.49278634387119519</v>
      </c>
      <c r="N53" s="11">
        <v>-1672.4866777161583</v>
      </c>
      <c r="O53" s="7" t="s">
        <v>10</v>
      </c>
      <c r="P53" s="3"/>
    </row>
    <row r="54" spans="1:16" ht="17.5" x14ac:dyDescent="0.45">
      <c r="A54" s="10">
        <v>44700</v>
      </c>
      <c r="B54" s="7">
        <v>583</v>
      </c>
      <c r="C54" s="11">
        <f t="shared" si="10"/>
        <v>625.33333333333337</v>
      </c>
      <c r="D54" s="11">
        <v>913.53667759011842</v>
      </c>
      <c r="E54" s="11">
        <f t="shared" si="11"/>
        <v>909.67145618015286</v>
      </c>
      <c r="F54" s="11">
        <v>593.39551298210233</v>
      </c>
      <c r="G54" s="11">
        <v>72.598941265439876</v>
      </c>
      <c r="H54" s="12">
        <f t="shared" si="7"/>
        <v>520.79657171666247</v>
      </c>
      <c r="I54" s="11">
        <f t="shared" si="12"/>
        <v>516.76329720191586</v>
      </c>
      <c r="J54" s="11">
        <f t="shared" si="8"/>
        <v>1426.4347533820687</v>
      </c>
      <c r="K54" s="11">
        <f t="shared" si="9"/>
        <v>600</v>
      </c>
      <c r="L54" s="11">
        <f t="shared" si="13"/>
        <v>600</v>
      </c>
      <c r="M54" s="11" t="s">
        <v>11</v>
      </c>
      <c r="N54" s="11">
        <v>-1688.4512256112935</v>
      </c>
      <c r="O54" s="7" t="s">
        <v>10</v>
      </c>
      <c r="P54" s="3"/>
    </row>
    <row r="55" spans="1:16" ht="17.5" x14ac:dyDescent="0.45">
      <c r="A55" s="10">
        <v>44701</v>
      </c>
      <c r="B55" s="7">
        <v>529</v>
      </c>
      <c r="C55" s="11">
        <f t="shared" si="10"/>
        <v>564.33333333333337</v>
      </c>
      <c r="D55" s="11">
        <v>909.50340307537181</v>
      </c>
      <c r="E55" s="11">
        <f t="shared" si="11"/>
        <v>909.16729686580948</v>
      </c>
      <c r="F55" s="11">
        <v>595.41215023947564</v>
      </c>
      <c r="G55" s="11">
        <v>92.765313839173174</v>
      </c>
      <c r="H55" s="12">
        <f t="shared" si="7"/>
        <v>502.64683640030245</v>
      </c>
      <c r="I55" s="11">
        <f t="shared" si="12"/>
        <v>507.3523233341736</v>
      </c>
      <c r="J55" s="11">
        <f t="shared" si="8"/>
        <v>1416.5196201999831</v>
      </c>
      <c r="K55" s="11">
        <f t="shared" si="9"/>
        <v>600</v>
      </c>
      <c r="L55" s="11">
        <f t="shared" si="13"/>
        <v>600</v>
      </c>
      <c r="M55" s="11" t="s">
        <v>11</v>
      </c>
      <c r="N55" s="11">
        <v>-1723.4355690698258</v>
      </c>
      <c r="O55" s="7" t="s">
        <v>10</v>
      </c>
      <c r="P55" s="3"/>
    </row>
    <row r="56" spans="1:16" ht="17.5" x14ac:dyDescent="0.45">
      <c r="A56" s="10">
        <v>44702</v>
      </c>
      <c r="B56" s="7">
        <v>486</v>
      </c>
      <c r="C56" s="11">
        <f t="shared" si="10"/>
        <v>532.66666666666663</v>
      </c>
      <c r="D56" s="11">
        <v>902.94933198890851</v>
      </c>
      <c r="E56" s="11">
        <f t="shared" si="11"/>
        <v>908.66313755146621</v>
      </c>
      <c r="F56" s="11">
        <v>594.90799092513237</v>
      </c>
      <c r="G56" s="11">
        <v>68.565666750693211</v>
      </c>
      <c r="H56" s="12">
        <f t="shared" si="7"/>
        <v>526.34232417443911</v>
      </c>
      <c r="I56" s="11">
        <f t="shared" si="12"/>
        <v>516.5952440971347</v>
      </c>
      <c r="J56" s="11">
        <f t="shared" si="8"/>
        <v>1425.2583816486008</v>
      </c>
      <c r="K56" s="11">
        <f t="shared" si="9"/>
        <v>600</v>
      </c>
      <c r="L56" s="11">
        <f t="shared" si="13"/>
        <v>600</v>
      </c>
      <c r="M56" s="11" t="s">
        <v>11</v>
      </c>
      <c r="N56" s="11">
        <v>-1737.2585211746914</v>
      </c>
      <c r="O56" s="7" t="s">
        <v>10</v>
      </c>
      <c r="P56" s="3"/>
    </row>
    <row r="57" spans="1:16" ht="17.5" x14ac:dyDescent="0.45">
      <c r="A57" s="10">
        <v>44703</v>
      </c>
      <c r="B57" s="7">
        <v>534</v>
      </c>
      <c r="C57" s="11">
        <f t="shared" si="10"/>
        <v>516.33333333333337</v>
      </c>
      <c r="D57" s="11">
        <v>900.93269473153509</v>
      </c>
      <c r="E57" s="11">
        <f t="shared" si="11"/>
        <v>904.46180993193832</v>
      </c>
      <c r="F57" s="11">
        <v>594.40383161078898</v>
      </c>
      <c r="G57" s="11">
        <v>80.665490294933193</v>
      </c>
      <c r="H57" s="12">
        <f t="shared" si="7"/>
        <v>513.73834131585579</v>
      </c>
      <c r="I57" s="11">
        <f t="shared" si="12"/>
        <v>514.24250063019917</v>
      </c>
      <c r="J57" s="11">
        <f t="shared" si="8"/>
        <v>1418.7043105621374</v>
      </c>
      <c r="K57" s="11">
        <f t="shared" si="9"/>
        <v>600</v>
      </c>
      <c r="L57" s="11">
        <f t="shared" si="13"/>
        <v>600</v>
      </c>
      <c r="M57" s="11" t="s">
        <v>11</v>
      </c>
      <c r="N57" s="11">
        <v>-1723.7415754978572</v>
      </c>
      <c r="O57" s="7" t="s">
        <v>10</v>
      </c>
      <c r="P57" s="3"/>
    </row>
    <row r="58" spans="1:16" ht="17.5" x14ac:dyDescent="0.45">
      <c r="A58" s="10">
        <v>44704</v>
      </c>
      <c r="B58" s="7">
        <v>593</v>
      </c>
      <c r="C58" s="11">
        <f t="shared" si="10"/>
        <v>537.66666666666663</v>
      </c>
      <c r="D58" s="11">
        <v>901.43685404587848</v>
      </c>
      <c r="E58" s="11">
        <f t="shared" si="11"/>
        <v>901.77296025544081</v>
      </c>
      <c r="F58" s="11">
        <v>592.38719435341568</v>
      </c>
      <c r="G58" s="11">
        <v>72.598941265439876</v>
      </c>
      <c r="H58" s="12">
        <f t="shared" si="7"/>
        <v>519.78825308797582</v>
      </c>
      <c r="I58" s="11">
        <f t="shared" si="12"/>
        <v>519.95630619275687</v>
      </c>
      <c r="J58" s="11">
        <f t="shared" si="8"/>
        <v>1421.7292664481977</v>
      </c>
      <c r="K58" s="11">
        <f t="shared" si="9"/>
        <v>600</v>
      </c>
      <c r="L58" s="11">
        <f t="shared" si="13"/>
        <v>600</v>
      </c>
      <c r="M58" s="11" t="s">
        <v>11</v>
      </c>
      <c r="N58" s="11">
        <v>-1705.962208091757</v>
      </c>
      <c r="O58" s="7" t="s">
        <v>10</v>
      </c>
      <c r="P58" s="3"/>
    </row>
    <row r="59" spans="1:16" ht="17.5" x14ac:dyDescent="0.45">
      <c r="A59" s="10">
        <v>44705</v>
      </c>
      <c r="B59" s="7">
        <v>576</v>
      </c>
      <c r="C59" s="11">
        <f t="shared" si="10"/>
        <v>567.66666666666663</v>
      </c>
      <c r="D59" s="11">
        <v>905.47012856062508</v>
      </c>
      <c r="E59" s="11">
        <f t="shared" si="11"/>
        <v>902.61322577934618</v>
      </c>
      <c r="F59" s="11">
        <v>595.41215023947564</v>
      </c>
      <c r="G59" s="11">
        <v>75.623897151499875</v>
      </c>
      <c r="H59" s="12">
        <f t="shared" si="7"/>
        <v>519.78825308797582</v>
      </c>
      <c r="I59" s="11">
        <f t="shared" si="12"/>
        <v>517.7716158306024</v>
      </c>
      <c r="J59" s="11">
        <f t="shared" si="8"/>
        <v>1420.3848416099486</v>
      </c>
      <c r="K59" s="11">
        <f t="shared" si="9"/>
        <v>600</v>
      </c>
      <c r="L59" s="11">
        <f t="shared" si="13"/>
        <v>600</v>
      </c>
      <c r="M59" s="11" t="s">
        <v>11</v>
      </c>
      <c r="N59" s="11">
        <v>-1730.8757559868916</v>
      </c>
      <c r="O59" s="7" t="s">
        <v>10</v>
      </c>
      <c r="P59" s="3"/>
    </row>
    <row r="60" spans="1:16" ht="17.5" x14ac:dyDescent="0.45">
      <c r="A60" s="10">
        <v>44706</v>
      </c>
      <c r="B60" s="7">
        <v>503</v>
      </c>
      <c r="C60" s="11">
        <f t="shared" si="10"/>
        <v>557.33333333333337</v>
      </c>
      <c r="D60" s="11">
        <v>914.54499621880507</v>
      </c>
      <c r="E60" s="11">
        <f t="shared" si="11"/>
        <v>907.15065960843629</v>
      </c>
      <c r="F60" s="11">
        <v>596.92462818250567</v>
      </c>
      <c r="G60" s="11">
        <v>85.707083438366524</v>
      </c>
      <c r="H60" s="12">
        <f t="shared" si="7"/>
        <v>511.21754474413916</v>
      </c>
      <c r="I60" s="11">
        <f t="shared" si="12"/>
        <v>516.93135030669691</v>
      </c>
      <c r="J60" s="11">
        <f t="shared" si="8"/>
        <v>1424.0820099151333</v>
      </c>
      <c r="K60" s="11">
        <f t="shared" si="9"/>
        <v>600</v>
      </c>
      <c r="L60" s="11">
        <f t="shared" si="13"/>
        <v>600</v>
      </c>
      <c r="M60" s="11" t="s">
        <v>11</v>
      </c>
      <c r="N60" s="11">
        <v>-1786.2913278295941</v>
      </c>
      <c r="O60" s="7" t="s">
        <v>10</v>
      </c>
      <c r="P60" s="3"/>
    </row>
    <row r="61" spans="1:16" ht="17.5" x14ac:dyDescent="0.45">
      <c r="A61" s="10">
        <v>44707</v>
      </c>
      <c r="B61" s="7">
        <v>460</v>
      </c>
      <c r="C61" s="11">
        <f t="shared" si="10"/>
        <v>513</v>
      </c>
      <c r="D61" s="11">
        <v>917.56995210486514</v>
      </c>
      <c r="E61" s="11">
        <f t="shared" si="11"/>
        <v>912.52835896143176</v>
      </c>
      <c r="F61" s="11">
        <v>599.44542475422236</v>
      </c>
      <c r="G61" s="11">
        <v>106.88177464078649</v>
      </c>
      <c r="H61" s="12">
        <f t="shared" si="7"/>
        <v>492.56365011343587</v>
      </c>
      <c r="I61" s="11">
        <f t="shared" si="12"/>
        <v>507.85648264851693</v>
      </c>
      <c r="J61" s="11">
        <f t="shared" si="8"/>
        <v>1420.3848416099486</v>
      </c>
      <c r="K61" s="11">
        <f t="shared" si="9"/>
        <v>600</v>
      </c>
      <c r="L61" s="11">
        <f t="shared" si="13"/>
        <v>600</v>
      </c>
      <c r="M61" s="11" t="s">
        <v>11</v>
      </c>
      <c r="N61" s="11">
        <v>-1812.5075083186282</v>
      </c>
      <c r="O61" s="7" t="s">
        <v>10</v>
      </c>
      <c r="P61" s="3"/>
    </row>
    <row r="62" spans="1:16" ht="17.5" x14ac:dyDescent="0.45">
      <c r="A62" s="10">
        <v>44708</v>
      </c>
      <c r="B62" s="7">
        <v>533</v>
      </c>
      <c r="C62" s="11">
        <f t="shared" si="10"/>
        <v>498.66666666666669</v>
      </c>
      <c r="D62" s="11">
        <v>915.04915553314845</v>
      </c>
      <c r="E62" s="11">
        <f t="shared" si="11"/>
        <v>915.72136795227289</v>
      </c>
      <c r="F62" s="11">
        <v>591.8830350390723</v>
      </c>
      <c r="G62" s="11">
        <v>106.88177464078649</v>
      </c>
      <c r="H62" s="12">
        <f t="shared" si="7"/>
        <v>485.00126039828581</v>
      </c>
      <c r="I62" s="11">
        <f t="shared" si="12"/>
        <v>496.26081841862032</v>
      </c>
      <c r="J62" s="11">
        <f t="shared" si="8"/>
        <v>1411.9821863708933</v>
      </c>
      <c r="K62" s="11">
        <f t="shared" si="9"/>
        <v>600</v>
      </c>
      <c r="L62" s="11">
        <f t="shared" si="13"/>
        <v>600</v>
      </c>
      <c r="M62" s="11" t="s">
        <v>11</v>
      </c>
      <c r="N62" s="11">
        <v>-1745.7082256112933</v>
      </c>
      <c r="O62" s="7" t="s">
        <v>10</v>
      </c>
      <c r="P62" s="3"/>
    </row>
    <row r="63" spans="1:16" ht="17.5" x14ac:dyDescent="0.45">
      <c r="A63" s="10">
        <v>44709</v>
      </c>
      <c r="B63" s="7">
        <v>600</v>
      </c>
      <c r="C63" s="11">
        <f t="shared" si="10"/>
        <v>531</v>
      </c>
      <c r="D63" s="11">
        <v>908.49508444668515</v>
      </c>
      <c r="E63" s="11">
        <f t="shared" si="11"/>
        <v>913.70473069489969</v>
      </c>
      <c r="F63" s="11">
        <v>295.43735820519282</v>
      </c>
      <c r="G63" s="11">
        <v>78.144693723216534</v>
      </c>
      <c r="H63" s="12">
        <f t="shared" si="7"/>
        <v>217.29266448197629</v>
      </c>
      <c r="I63" s="11">
        <f t="shared" si="12"/>
        <v>398.28585833123265</v>
      </c>
      <c r="J63" s="11">
        <f t="shared" si="8"/>
        <v>1311.9905890261323</v>
      </c>
      <c r="K63" s="11">
        <f t="shared" si="9"/>
        <v>600</v>
      </c>
      <c r="L63" s="11">
        <f t="shared" si="13"/>
        <v>600</v>
      </c>
      <c r="M63" s="11" t="s">
        <v>11</v>
      </c>
      <c r="N63" s="11">
        <v>-1453.149955255861</v>
      </c>
      <c r="O63" s="7" t="s">
        <v>10</v>
      </c>
      <c r="P63" s="3"/>
    </row>
    <row r="64" spans="1:16" ht="17.5" x14ac:dyDescent="0.45">
      <c r="A64" s="10">
        <v>44710</v>
      </c>
      <c r="B64" s="7">
        <v>674</v>
      </c>
      <c r="C64" s="11">
        <f t="shared" si="10"/>
        <v>602.33333333333337</v>
      </c>
      <c r="D64" s="11">
        <v>915.04915553314845</v>
      </c>
      <c r="E64" s="11">
        <f t="shared" si="11"/>
        <v>912.86446517099409</v>
      </c>
      <c r="F64" s="11">
        <v>479.45550794050916</v>
      </c>
      <c r="G64" s="11">
        <v>88.732039324426523</v>
      </c>
      <c r="H64" s="12">
        <f t="shared" si="7"/>
        <v>390.72346861608264</v>
      </c>
      <c r="I64" s="11">
        <f t="shared" si="12"/>
        <v>364.33913116544824</v>
      </c>
      <c r="J64" s="11">
        <f t="shared" si="8"/>
        <v>1277.2035963364424</v>
      </c>
      <c r="K64" s="11">
        <f t="shared" si="9"/>
        <v>600</v>
      </c>
      <c r="L64" s="11">
        <f t="shared" si="13"/>
        <v>600</v>
      </c>
      <c r="M64" s="11" t="s">
        <v>11</v>
      </c>
      <c r="N64" s="11">
        <v>-1633.3577484245022</v>
      </c>
      <c r="O64" s="7" t="s">
        <v>10</v>
      </c>
      <c r="P64" s="3"/>
    </row>
    <row r="65" spans="1:16" ht="17.5" x14ac:dyDescent="0.45">
      <c r="A65" s="10">
        <v>44711</v>
      </c>
      <c r="B65" s="7">
        <v>743</v>
      </c>
      <c r="C65" s="11">
        <f t="shared" si="10"/>
        <v>672.33333333333337</v>
      </c>
      <c r="D65" s="11">
        <v>909.50340307537181</v>
      </c>
      <c r="E65" s="11">
        <f t="shared" si="11"/>
        <v>911.01588101840173</v>
      </c>
      <c r="F65" s="11">
        <v>295.94151751953615</v>
      </c>
      <c r="G65" s="11">
        <v>78.648853037559874</v>
      </c>
      <c r="H65" s="12">
        <f t="shared" si="7"/>
        <v>217.29266448197626</v>
      </c>
      <c r="I65" s="11">
        <f t="shared" si="12"/>
        <v>275.10293252667839</v>
      </c>
      <c r="J65" s="11">
        <f t="shared" si="8"/>
        <v>1186.1188135450802</v>
      </c>
      <c r="K65" s="11">
        <f t="shared" si="9"/>
        <v>600</v>
      </c>
      <c r="L65" s="11">
        <f t="shared" si="13"/>
        <v>600</v>
      </c>
      <c r="M65" s="11" t="s">
        <v>11</v>
      </c>
      <c r="N65" s="11">
        <v>-1440.5977273758508</v>
      </c>
      <c r="O65" s="7" t="s">
        <v>10</v>
      </c>
      <c r="P65" s="3"/>
    </row>
    <row r="66" spans="1:16" ht="17.5" x14ac:dyDescent="0.45">
      <c r="A66" s="10">
        <v>44712</v>
      </c>
      <c r="B66" s="7">
        <v>755</v>
      </c>
      <c r="C66" s="11">
        <f t="shared" si="10"/>
        <v>724</v>
      </c>
      <c r="D66" s="11">
        <v>911.52004033274511</v>
      </c>
      <c r="E66" s="11">
        <f t="shared" si="11"/>
        <v>912.02419964708849</v>
      </c>
      <c r="F66" s="11">
        <v>290.89992437610283</v>
      </c>
      <c r="G66" s="11">
        <v>87.723720695739857</v>
      </c>
      <c r="H66" s="12">
        <f t="shared" si="7"/>
        <v>203.17620368036296</v>
      </c>
      <c r="I66" s="11">
        <f t="shared" si="12"/>
        <v>270.39744559280729</v>
      </c>
      <c r="J66" s="11">
        <f t="shared" si="8"/>
        <v>1182.4216452398957</v>
      </c>
      <c r="K66" s="11">
        <f t="shared" si="9"/>
        <v>600</v>
      </c>
      <c r="L66" s="11">
        <f t="shared" si="13"/>
        <v>600</v>
      </c>
      <c r="M66" s="11" t="s">
        <v>11</v>
      </c>
      <c r="N66" s="11">
        <v>-1415.6625878497607</v>
      </c>
      <c r="O66" s="7" t="s">
        <v>10</v>
      </c>
      <c r="P66" s="3"/>
    </row>
    <row r="67" spans="1:16" hidden="1" x14ac:dyDescent="0.35">
      <c r="A67" s="2"/>
      <c r="B67" s="1">
        <v>1764</v>
      </c>
      <c r="C67" s="3">
        <f t="shared" si="10"/>
        <v>1087.3333333333333</v>
      </c>
      <c r="E67" s="3"/>
      <c r="F67" s="3"/>
      <c r="G67" s="3"/>
      <c r="I67" s="3"/>
      <c r="J67" s="3">
        <f t="shared" si="8"/>
        <v>0</v>
      </c>
      <c r="M67" s="4"/>
      <c r="O67" s="1" t="s">
        <v>10</v>
      </c>
      <c r="P67" s="3"/>
    </row>
    <row r="68" spans="1:16" x14ac:dyDescent="0.35">
      <c r="A68" s="2"/>
      <c r="C68" s="3"/>
      <c r="E68" s="3"/>
      <c r="F68" s="3"/>
      <c r="G68" s="3"/>
      <c r="I68" s="3"/>
      <c r="J68" s="3"/>
      <c r="M68" s="4"/>
      <c r="P68" s="3"/>
    </row>
    <row r="69" spans="1:16" ht="17.5" x14ac:dyDescent="0.45">
      <c r="A69" s="5" t="s">
        <v>9</v>
      </c>
      <c r="B69" s="5"/>
      <c r="C69" s="15"/>
      <c r="D69" s="5"/>
      <c r="E69" s="5"/>
      <c r="F69" s="5"/>
      <c r="G69" s="5"/>
      <c r="M69" s="4"/>
    </row>
    <row r="70" spans="1:16" ht="17.5" x14ac:dyDescent="0.45">
      <c r="A70" s="5"/>
      <c r="B70" s="5" t="s">
        <v>34</v>
      </c>
      <c r="C70" s="15"/>
      <c r="D70" s="5"/>
      <c r="E70" s="5"/>
      <c r="F70" s="5"/>
      <c r="G70" s="5"/>
      <c r="M70" s="4"/>
    </row>
    <row r="71" spans="1:16" ht="17.5" hidden="1" x14ac:dyDescent="0.45">
      <c r="A71" s="5" t="s">
        <v>8</v>
      </c>
      <c r="B71" s="5" t="s">
        <v>2</v>
      </c>
      <c r="C71" s="5" t="s">
        <v>2</v>
      </c>
      <c r="D71" s="5"/>
      <c r="E71" s="5"/>
      <c r="F71" s="5"/>
      <c r="G71" s="5"/>
    </row>
    <row r="72" spans="1:16" ht="17.5" x14ac:dyDescent="0.45">
      <c r="A72" s="5" t="s">
        <v>8</v>
      </c>
      <c r="B72" s="5"/>
      <c r="C72" s="5" t="s">
        <v>7</v>
      </c>
      <c r="D72" s="5"/>
      <c r="E72" s="5"/>
      <c r="F72" s="5"/>
      <c r="G72" s="5"/>
    </row>
    <row r="73" spans="1:16" ht="17.5" x14ac:dyDescent="0.45">
      <c r="A73" s="5"/>
      <c r="B73" s="5"/>
      <c r="C73" s="5"/>
      <c r="D73" s="5"/>
      <c r="E73" s="5" t="s">
        <v>6</v>
      </c>
      <c r="F73" s="5"/>
      <c r="G73" s="5"/>
    </row>
    <row r="74" spans="1:16" ht="17.5" x14ac:dyDescent="0.45">
      <c r="A74" s="5"/>
      <c r="B74" s="5"/>
      <c r="C74" s="5"/>
      <c r="D74" s="5"/>
      <c r="E74" s="5" t="s">
        <v>5</v>
      </c>
      <c r="F74" s="5"/>
      <c r="G74" s="5"/>
    </row>
    <row r="75" spans="1:16" ht="17.5" x14ac:dyDescent="0.45">
      <c r="A75" s="5"/>
      <c r="B75" s="5"/>
      <c r="C75" s="5"/>
      <c r="D75" s="5"/>
      <c r="E75" s="5" t="s">
        <v>4</v>
      </c>
      <c r="F75" s="5"/>
      <c r="G75" s="5"/>
    </row>
    <row r="76" spans="1:16" ht="17.5" x14ac:dyDescent="0.45">
      <c r="A76" s="5" t="s">
        <v>3</v>
      </c>
      <c r="B76" s="5"/>
      <c r="C76" s="5" t="s">
        <v>2</v>
      </c>
      <c r="D76" s="5"/>
      <c r="E76" s="5"/>
      <c r="F76" s="5"/>
      <c r="G76" s="5"/>
    </row>
    <row r="77" spans="1:16" ht="17.5" x14ac:dyDescent="0.45">
      <c r="A77" s="5" t="s">
        <v>1</v>
      </c>
      <c r="B77" s="5"/>
      <c r="C77" s="5" t="s">
        <v>0</v>
      </c>
      <c r="D77" s="5"/>
      <c r="E77" s="5"/>
      <c r="F77" s="5"/>
      <c r="G77" s="5"/>
    </row>
  </sheetData>
  <pageMargins left="0.7" right="0.7" top="0.75" bottom="0.75" header="0.3" footer="0.3"/>
  <pageSetup orientation="landscape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84B6165EFE34BB85B3FD11373B5C1" ma:contentTypeVersion="4" ma:contentTypeDescription="Create a new document." ma:contentTypeScope="" ma:versionID="e63d6633563677fe93df4aef52e04b94">
  <xsd:schema xmlns:xsd="http://www.w3.org/2001/XMLSchema" xmlns:xs="http://www.w3.org/2001/XMLSchema" xmlns:p="http://schemas.microsoft.com/office/2006/metadata/properties" xmlns:ns2="a34e111e-2c79-4da5-9579-f6ae0057c90a" xmlns:ns3="c8ed7140-cf3a-4c04-be01-62f479d91fdf" targetNamespace="http://schemas.microsoft.com/office/2006/metadata/properties" ma:root="true" ma:fieldsID="5a4feabcf796f6e94fc24472fe1a8943" ns2:_="" ns3:_="">
    <xsd:import namespace="a34e111e-2c79-4da5-9579-f6ae0057c90a"/>
    <xsd:import namespace="c8ed7140-cf3a-4c04-be01-62f479d91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e111e-2c79-4da5-9579-f6ae0057c9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d7140-cf3a-4c04-be01-62f479d91f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21101E-71B9-4898-86A5-2EA976EA25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8CABD6-7269-4EB5-8F28-E2BBFC2D5C2E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c8ed7140-cf3a-4c04-be01-62f479d91fdf"/>
    <ds:schemaRef ds:uri="http://schemas.microsoft.com/office/infopath/2007/PartnerControls"/>
    <ds:schemaRef ds:uri="http://schemas.openxmlformats.org/package/2006/metadata/core-properties"/>
    <ds:schemaRef ds:uri="a34e111e-2c79-4da5-9579-f6ae0057c90a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4432D01-68A0-4EFD-B607-2F85B4A491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4e111e-2c79-4da5-9579-f6ae0057c90a"/>
    <ds:schemaRef ds:uri="c8ed7140-cf3a-4c04-be01-62f479d91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and May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D - Conditions Relevant to SWP Incidental Take Permit</dc:title>
  <dc:creator>Giorgi, Bryant@DWR</dc:creator>
  <cp:lastModifiedBy>Savignano, Diana L</cp:lastModifiedBy>
  <dcterms:created xsi:type="dcterms:W3CDTF">2022-08-10T21:54:14Z</dcterms:created>
  <dcterms:modified xsi:type="dcterms:W3CDTF">2023-01-05T16:30:55Z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0x0101001DD84B6165EFE34BB85B3FD11373B5C1</vt:lpwstr>
  </property>
</Properties>
</file>