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earnswest.sharepoint.com/sites/home/Projects/Active/1800-4008 Technical Teams/508 Compliance/WY 2021 OMR Seasonal Report/508/Final Appendices v2/"/>
    </mc:Choice>
  </mc:AlternateContent>
  <xr:revisionPtr revIDLastSave="1" documentId="8_{DBD9DDF8-A9AC-4725-9634-823B4B457382}" xr6:coauthVersionLast="47" xr6:coauthVersionMax="47" xr10:uidLastSave="{1D9BAB22-5F9F-436A-879B-43AE0E968F38}"/>
  <bookViews>
    <workbookView xWindow="-110" yWindow="-110" windowWidth="19420" windowHeight="10420" xr2:uid="{285B5D40-B5F6-46A4-A3B3-2B7ED23DDA9B}"/>
  </bookViews>
  <sheets>
    <sheet name="April and May 2021" sheetId="4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8" i="4" l="1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H40" i="4"/>
  <c r="H41" i="4"/>
  <c r="H42" i="4"/>
  <c r="H43" i="4"/>
  <c r="H44" i="4"/>
  <c r="H45" i="4"/>
  <c r="H46" i="4"/>
  <c r="H47" i="4"/>
  <c r="H48" i="4"/>
  <c r="H49" i="4"/>
  <c r="H50" i="4"/>
  <c r="H51" i="4"/>
  <c r="H52" i="4"/>
  <c r="H53" i="4"/>
  <c r="H54" i="4"/>
  <c r="H55" i="4"/>
  <c r="H56" i="4"/>
  <c r="H57" i="4"/>
  <c r="H58" i="4"/>
  <c r="H59" i="4"/>
  <c r="H60" i="4"/>
  <c r="H61" i="4"/>
  <c r="H62" i="4"/>
  <c r="H63" i="4"/>
  <c r="H64" i="4"/>
  <c r="H65" i="4"/>
  <c r="H66" i="4"/>
  <c r="H17" i="4" l="1"/>
  <c r="J48" i="4"/>
  <c r="J46" i="4"/>
  <c r="J47" i="4"/>
  <c r="J19" i="4"/>
  <c r="J18" i="4"/>
  <c r="C67" i="4" l="1"/>
  <c r="G66" i="4"/>
  <c r="G65" i="4"/>
  <c r="G64" i="4"/>
  <c r="G63" i="4"/>
  <c r="G62" i="4"/>
  <c r="G61" i="4"/>
  <c r="G60" i="4"/>
  <c r="G59" i="4"/>
  <c r="G58" i="4"/>
  <c r="G57" i="4"/>
  <c r="G56" i="4"/>
  <c r="G55" i="4"/>
  <c r="G54" i="4"/>
  <c r="G53" i="4"/>
  <c r="G52" i="4"/>
  <c r="G51" i="4"/>
  <c r="G50" i="4"/>
  <c r="G49" i="4"/>
  <c r="G48" i="4"/>
  <c r="G47" i="4"/>
  <c r="G46" i="4"/>
  <c r="G45" i="4"/>
  <c r="G44" i="4"/>
  <c r="G43" i="4"/>
  <c r="G42" i="4"/>
  <c r="G41" i="4"/>
  <c r="G40" i="4"/>
  <c r="G39" i="4"/>
  <c r="G38" i="4"/>
  <c r="G37" i="4"/>
  <c r="G36" i="4"/>
  <c r="G35" i="4"/>
  <c r="G34" i="4"/>
  <c r="G33" i="4"/>
  <c r="G32" i="4"/>
  <c r="G31" i="4"/>
  <c r="G30" i="4"/>
  <c r="G29" i="4"/>
  <c r="G28" i="4"/>
  <c r="G27" i="4"/>
  <c r="G26" i="4"/>
  <c r="G25" i="4"/>
  <c r="G24" i="4"/>
  <c r="G23" i="4"/>
  <c r="G22" i="4"/>
  <c r="G21" i="4"/>
  <c r="G20" i="4"/>
  <c r="G19" i="4"/>
  <c r="G18" i="4"/>
  <c r="G17" i="4"/>
  <c r="G16" i="4"/>
  <c r="G15" i="4"/>
  <c r="G14" i="4"/>
  <c r="G13" i="4"/>
  <c r="G12" i="4"/>
  <c r="G11" i="4"/>
  <c r="G10" i="4"/>
  <c r="G9" i="4"/>
  <c r="G8" i="4"/>
  <c r="G7" i="4"/>
  <c r="G6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C9" i="4"/>
  <c r="H9" i="4" s="1"/>
  <c r="C10" i="4"/>
  <c r="H10" i="4" s="1"/>
  <c r="C11" i="4"/>
  <c r="H11" i="4" s="1"/>
  <c r="C12" i="4"/>
  <c r="H12" i="4" s="1"/>
  <c r="C13" i="4"/>
  <c r="H13" i="4" s="1"/>
  <c r="C14" i="4"/>
  <c r="H14" i="4" s="1"/>
  <c r="C15" i="4"/>
  <c r="H15" i="4" s="1"/>
  <c r="C16" i="4"/>
  <c r="H16" i="4" s="1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C38" i="4"/>
  <c r="C39" i="4"/>
  <c r="C40" i="4"/>
  <c r="C41" i="4"/>
  <c r="C42" i="4"/>
  <c r="C43" i="4"/>
  <c r="I43" i="4" s="1"/>
  <c r="C44" i="4"/>
  <c r="C45" i="4"/>
  <c r="C46" i="4"/>
  <c r="I46" i="4" s="1"/>
  <c r="C47" i="4"/>
  <c r="I47" i="4" s="1"/>
  <c r="C48" i="4"/>
  <c r="I48" i="4" s="1"/>
  <c r="C49" i="4"/>
  <c r="I49" i="4" s="1"/>
  <c r="C50" i="4"/>
  <c r="I50" i="4" s="1"/>
  <c r="C51" i="4"/>
  <c r="I51" i="4" s="1"/>
  <c r="C52" i="4"/>
  <c r="I52" i="4" s="1"/>
  <c r="C53" i="4"/>
  <c r="I53" i="4" s="1"/>
  <c r="C54" i="4"/>
  <c r="I54" i="4" s="1"/>
  <c r="C55" i="4"/>
  <c r="I55" i="4" s="1"/>
  <c r="C56" i="4"/>
  <c r="I56" i="4" s="1"/>
  <c r="C57" i="4"/>
  <c r="I57" i="4" s="1"/>
  <c r="C58" i="4"/>
  <c r="I58" i="4" s="1"/>
  <c r="C59" i="4"/>
  <c r="I59" i="4" s="1"/>
  <c r="C60" i="4"/>
  <c r="I60" i="4" s="1"/>
  <c r="C61" i="4"/>
  <c r="I61" i="4" s="1"/>
  <c r="C62" i="4"/>
  <c r="I62" i="4" s="1"/>
  <c r="C63" i="4"/>
  <c r="I63" i="4" s="1"/>
  <c r="C64" i="4"/>
  <c r="I64" i="4" s="1"/>
  <c r="C65" i="4"/>
  <c r="I65" i="4" s="1"/>
  <c r="C66" i="4"/>
  <c r="I66" i="4" s="1"/>
  <c r="C8" i="4"/>
  <c r="H8" i="4" s="1"/>
  <c r="C7" i="4"/>
  <c r="H7" i="4" s="1"/>
  <c r="C6" i="4"/>
  <c r="H6" i="4" s="1"/>
  <c r="J45" i="4" l="1"/>
  <c r="J41" i="4"/>
  <c r="J37" i="4"/>
  <c r="J33" i="4"/>
  <c r="J29" i="4"/>
  <c r="J25" i="4"/>
  <c r="J21" i="4"/>
  <c r="J42" i="4"/>
  <c r="J23" i="4"/>
  <c r="J27" i="4"/>
  <c r="J31" i="4"/>
  <c r="J35" i="4"/>
  <c r="J39" i="4"/>
  <c r="J43" i="4"/>
  <c r="J38" i="4"/>
  <c r="J34" i="4"/>
  <c r="J30" i="4"/>
  <c r="J26" i="4"/>
  <c r="J22" i="4"/>
  <c r="J44" i="4"/>
  <c r="J40" i="4"/>
  <c r="J36" i="4"/>
  <c r="J32" i="4"/>
  <c r="J28" i="4"/>
  <c r="J24" i="4"/>
  <c r="J20" i="4"/>
  <c r="I45" i="4"/>
  <c r="I44" i="4"/>
</calcChain>
</file>

<file path=xl/sharedStrings.xml><?xml version="1.0" encoding="utf-8"?>
<sst xmlns="http://schemas.openxmlformats.org/spreadsheetml/2006/main" count="167" uniqueCount="29">
  <si>
    <t>Table 1. Operations to ITP Condition 8.17 for April and May 2021</t>
  </si>
  <si>
    <t>Date</t>
  </si>
  <si>
    <t>Flows at Vernalis (Previous Day)</t>
  </si>
  <si>
    <t>3-Day Average Flows at Vernalis (Previous Day)</t>
  </si>
  <si>
    <t>Pumping at Jones Pumping Plant</t>
  </si>
  <si>
    <t>3-Day Average Pumping at Jones Pumping Plant</t>
  </si>
  <si>
    <t>SWP Exports (CCFB-BBID)</t>
  </si>
  <si>
    <t>3-Day Average SWP Exports (CCFB-BBID)</t>
  </si>
  <si>
    <t>40% of Vernalis Flow with a minumium of 600 cfs</t>
  </si>
  <si>
    <t>40% of Half of Vernalis Flow with a minumium of 600 cfs</t>
  </si>
  <si>
    <t>Ratio of Vernalis Flows to Combined Exports (D1641)</t>
  </si>
  <si>
    <t>Daily OMR Index</t>
  </si>
  <si>
    <t>Delta Status*</t>
  </si>
  <si>
    <t>cfs</t>
  </si>
  <si>
    <t>NA</t>
  </si>
  <si>
    <t>b</t>
  </si>
  <si>
    <t>4/13/2021**</t>
  </si>
  <si>
    <t>5/13/2021***</t>
  </si>
  <si>
    <t>Notes:</t>
  </si>
  <si>
    <r>
      <rPr>
        <b/>
        <i/>
        <sz val="11"/>
        <color theme="1"/>
        <rFont val="Calibri"/>
        <family val="2"/>
        <scheme val="minor"/>
      </rPr>
      <t>Italicized</t>
    </r>
    <r>
      <rPr>
        <sz val="11"/>
        <color theme="1"/>
        <rFont val="Calibri"/>
        <family val="2"/>
        <scheme val="minor"/>
      </rPr>
      <t xml:space="preserve"> numbers are running progresive means from the first consecutive italicized day, not 3-day averages</t>
    </r>
  </si>
  <si>
    <t>*</t>
  </si>
  <si>
    <t>First day of D1641 100% of Vernail export limit</t>
  </si>
  <si>
    <t>Coordinated Operation Agreement Delta Status:</t>
  </si>
  <si>
    <t xml:space="preserve">c = excess Delta conditions </t>
  </si>
  <si>
    <t>b = balanced Delta conditions</t>
  </si>
  <si>
    <t>r = excess Delta conditions with restrictions</t>
  </si>
  <si>
    <t>**</t>
  </si>
  <si>
    <t>***</t>
  </si>
  <si>
    <t>Last day of D1641 100% of Vernail export limit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</si>
</sst>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">
    <xf numFmtId="0" fontId="0" fillId="0" borderId="0" xfId="0"/>
    <xf numFmtId="0" fontId="0" fillId="0" borderId="0" xfId="0" applyAlignment="1">
      <alignment wrapText="1"/>
    </xf>
    <xf numFmtId="1" fontId="0" fillId="0" borderId="0" xfId="0" applyNumberFormat="1"/>
    <xf numFmtId="14" fontId="0" fillId="0" borderId="0" xfId="0" applyNumberFormat="1"/>
    <xf numFmtId="0" fontId="0" fillId="0" borderId="0" xfId="0" applyAlignment="1">
      <alignment horizontal="center"/>
    </xf>
    <xf numFmtId="3" fontId="0" fillId="0" borderId="0" xfId="0" applyNumberFormat="1"/>
    <xf numFmtId="9" fontId="0" fillId="0" borderId="0" xfId="1" applyFont="1" applyAlignment="1">
      <alignment horizontal="center" vertical="top"/>
    </xf>
    <xf numFmtId="1" fontId="0" fillId="0" borderId="0" xfId="0" applyNumberFormat="1" applyAlignment="1">
      <alignment horizontal="right"/>
    </xf>
    <xf numFmtId="164" fontId="0" fillId="0" borderId="0" xfId="1" applyNumberFormat="1" applyFont="1" applyAlignment="1">
      <alignment horizontal="center" vertical="top"/>
    </xf>
    <xf numFmtId="0" fontId="2" fillId="0" borderId="0" xfId="0" applyFont="1"/>
    <xf numFmtId="1" fontId="2" fillId="0" borderId="0" xfId="0" applyNumberFormat="1" applyFont="1"/>
    <xf numFmtId="164" fontId="2" fillId="0" borderId="0" xfId="1" applyNumberFormat="1" applyFont="1" applyAlignment="1">
      <alignment horizontal="center" vertical="top"/>
    </xf>
    <xf numFmtId="0" fontId="3" fillId="0" borderId="0" xfId="0" applyFont="1" applyAlignment="1">
      <alignment vertical="center"/>
    </xf>
    <xf numFmtId="0" fontId="0" fillId="0" borderId="0" xfId="0" applyAlignment="1">
      <alignment horizontal="right"/>
    </xf>
  </cellXfs>
  <cellStyles count="2">
    <cellStyle name="Normal" xfId="0" builtinId="0"/>
    <cellStyle name="Percent" xfId="1" builtinId="5"/>
  </cellStyles>
  <dxfs count="12">
    <dxf>
      <alignment horizontal="general" vertical="bottom" textRotation="0" wrapText="1" indent="0" justifyLastLine="0" shrinkToFit="0" readingOrder="0"/>
    </dxf>
    <dxf>
      <alignment horizontal="right" vertical="bottom" textRotation="0" wrapText="0" indent="0" justifyLastLine="0" shrinkToFit="0" readingOrder="0"/>
    </dxf>
    <dxf>
      <numFmt numFmtId="1" formatCode="0"/>
    </dxf>
    <dxf>
      <numFmt numFmtId="1" formatCode="0"/>
      <alignment horizontal="right" vertical="bottom" textRotation="0" wrapText="0" indent="0" justifyLastLine="0" shrinkToFit="0" readingOrder="0"/>
    </dxf>
    <dxf>
      <numFmt numFmtId="1" formatCode="0"/>
    </dxf>
    <dxf>
      <numFmt numFmtId="1" formatCode="0"/>
    </dxf>
    <dxf>
      <numFmt numFmtId="1" formatCode="0"/>
    </dxf>
    <dxf>
      <numFmt numFmtId="3" formatCode="#,##0"/>
    </dxf>
    <dxf>
      <numFmt numFmtId="1" formatCode="0"/>
    </dxf>
    <dxf>
      <numFmt numFmtId="1" formatCode="0"/>
    </dxf>
    <dxf>
      <numFmt numFmtId="1" formatCode="0"/>
    </dxf>
    <dxf>
      <numFmt numFmtId="19" formatCode="m/d/yyyy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77D2292-808A-4258-BA07-C9A1515150B3}" name="Table1" displayName="Table1" ref="A3:L66" totalsRowShown="0" headerRowDxfId="0">
  <autoFilter ref="A3:L66" xr:uid="{577D2292-808A-4258-BA07-C9A1515150B3}"/>
  <tableColumns count="12">
    <tableColumn id="1" xr3:uid="{D9FB7727-6427-4953-B3A0-564D0C99A059}" name="Date" dataDxfId="11"/>
    <tableColumn id="2" xr3:uid="{57C27A91-9927-4B73-A510-940FB7D96184}" name="Flows at Vernalis (Previous Day)"/>
    <tableColumn id="3" xr3:uid="{438B5AFA-4CD2-42E2-8743-9A6DF4F6A4B4}" name="3-Day Average Flows at Vernalis (Previous Day)" dataDxfId="10">
      <calculatedColumnFormula>AVERAGE(B2:B4)</calculatedColumnFormula>
    </tableColumn>
    <tableColumn id="4" xr3:uid="{F6322131-4FBF-43F9-A5CA-A3BFDD21624B}" name="Pumping at Jones Pumping Plant" dataDxfId="9"/>
    <tableColumn id="5" xr3:uid="{C15C2D51-7E94-4D60-ACE0-2202B5BB3F4A}" name="3-Day Average Pumping at Jones Pumping Plant" dataDxfId="8">
      <calculatedColumnFormula>AVERAGE(D2:D4)</calculatedColumnFormula>
    </tableColumn>
    <tableColumn id="6" xr3:uid="{6E7A0B61-B1AB-49A8-A733-90CC9F936F27}" name="SWP Exports (CCFB-BBID)" dataDxfId="7"/>
    <tableColumn id="7" xr3:uid="{FD8255D6-0F31-4FD6-A3B4-54092EE1BAEA}" name="3-Day Average SWP Exports (CCFB-BBID)" dataDxfId="6">
      <calculatedColumnFormula>AVERAGE(F2:F4)</calculatedColumnFormula>
    </tableColumn>
    <tableColumn id="8" xr3:uid="{2BB9DE16-F0AE-4E77-A693-3E9D8EF0FEA5}" name="40% of Vernalis Flow with a minumium of 600 cfs" dataDxfId="5">
      <calculatedColumnFormula>IF(C4*0.4&lt;600,600,C4*0.4)</calculatedColumnFormula>
    </tableColumn>
    <tableColumn id="9" xr3:uid="{E09D9080-B921-401E-93F8-3F520D3D3ED2}" name="40% of Half of Vernalis Flow with a minumium of 600 cfs" dataDxfId="4">
      <calculatedColumnFormula>IF(C4/2*0.4&lt;600,600,C4*0.4)</calculatedColumnFormula>
    </tableColumn>
    <tableColumn id="10" xr3:uid="{7DBBF19C-2D97-4DB2-A0BB-23014A455227}" name="Ratio of Vernalis Flows to Combined Exports (D1641)" dataDxfId="3"/>
    <tableColumn id="11" xr3:uid="{3F1FE51C-8B02-41F6-B28C-59E2129F8A8B}" name="Daily OMR Index" dataDxfId="2"/>
    <tableColumn id="12" xr3:uid="{1DC17A5E-ACFC-49CA-9AE6-633F81709FE3}" name="Delta Status*" dataDxfId="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0E4229-33DB-4AF3-A343-5E9ACC63343D}">
  <dimension ref="A1:M77"/>
  <sheetViews>
    <sheetView tabSelected="1" topLeftCell="A68" zoomScaleNormal="100" workbookViewId="0">
      <selection activeCell="G8" sqref="G8"/>
    </sheetView>
  </sheetViews>
  <sheetFormatPr defaultRowHeight="14.5" x14ac:dyDescent="0.35"/>
  <cols>
    <col min="1" max="1" width="13.54296875" customWidth="1"/>
    <col min="2" max="2" width="9.1796875" hidden="1" customWidth="1"/>
    <col min="3" max="3" width="41.90625" customWidth="1"/>
    <col min="4" max="4" width="14.26953125" hidden="1" customWidth="1"/>
    <col min="5" max="5" width="42.54296875" customWidth="1"/>
    <col min="6" max="6" width="12.26953125" hidden="1" customWidth="1"/>
    <col min="7" max="7" width="36.453125" customWidth="1"/>
    <col min="8" max="8" width="43.54296875" customWidth="1"/>
    <col min="9" max="9" width="16.7265625" hidden="1" customWidth="1"/>
    <col min="10" max="10" width="46.7265625" customWidth="1"/>
    <col min="11" max="11" width="16.6328125" customWidth="1"/>
    <col min="12" max="12" width="14" customWidth="1"/>
  </cols>
  <sheetData>
    <row r="1" spans="1:12" x14ac:dyDescent="0.35">
      <c r="A1" s="12" t="s">
        <v>0</v>
      </c>
    </row>
    <row r="2" spans="1:12" x14ac:dyDescent="0.35">
      <c r="A2" s="12"/>
    </row>
    <row r="3" spans="1:12" ht="62.25" customHeight="1" x14ac:dyDescent="0.35">
      <c r="A3" t="s">
        <v>1</v>
      </c>
      <c r="B3" s="1" t="s">
        <v>2</v>
      </c>
      <c r="C3" s="1" t="s">
        <v>3</v>
      </c>
      <c r="D3" s="1" t="s">
        <v>4</v>
      </c>
      <c r="E3" s="1" t="s">
        <v>5</v>
      </c>
      <c r="F3" s="1" t="s">
        <v>6</v>
      </c>
      <c r="G3" s="1" t="s">
        <v>7</v>
      </c>
      <c r="H3" s="1" t="s">
        <v>8</v>
      </c>
      <c r="I3" s="1" t="s">
        <v>9</v>
      </c>
      <c r="J3" s="1" t="s">
        <v>10</v>
      </c>
      <c r="K3" s="1" t="s">
        <v>11</v>
      </c>
      <c r="L3" s="1" t="s">
        <v>12</v>
      </c>
    </row>
    <row r="4" spans="1:12" x14ac:dyDescent="0.35">
      <c r="B4" s="4" t="s">
        <v>13</v>
      </c>
      <c r="C4" s="4" t="s">
        <v>13</v>
      </c>
      <c r="D4" s="4" t="s">
        <v>13</v>
      </c>
      <c r="E4" s="4" t="s">
        <v>13</v>
      </c>
      <c r="F4" s="4" t="s">
        <v>13</v>
      </c>
      <c r="G4" s="4" t="s">
        <v>13</v>
      </c>
      <c r="H4" s="4" t="s">
        <v>13</v>
      </c>
      <c r="I4" s="4" t="s">
        <v>13</v>
      </c>
      <c r="J4" s="6"/>
      <c r="K4" s="4" t="s">
        <v>13</v>
      </c>
    </row>
    <row r="5" spans="1:12" x14ac:dyDescent="0.35">
      <c r="C5" s="4"/>
      <c r="D5" s="4"/>
      <c r="E5" s="4"/>
      <c r="F5" s="4"/>
      <c r="G5" s="4"/>
      <c r="H5" s="4"/>
      <c r="I5" s="4"/>
      <c r="J5" s="6"/>
      <c r="K5" s="4"/>
    </row>
    <row r="6" spans="1:12" x14ac:dyDescent="0.35">
      <c r="A6" s="3">
        <v>44287</v>
      </c>
      <c r="B6">
        <v>811</v>
      </c>
      <c r="C6" s="9">
        <f>B6</f>
        <v>811</v>
      </c>
      <c r="D6" s="2">
        <v>395.26090244517269</v>
      </c>
      <c r="E6" s="10">
        <f>D6</f>
        <v>395.26090244517269</v>
      </c>
      <c r="F6" s="5">
        <v>-4.5369296697756489</v>
      </c>
      <c r="G6" s="10">
        <f>F6</f>
        <v>-4.5369296697756489</v>
      </c>
      <c r="H6" s="10">
        <f>IF(C6*0.4&lt;600,600,C6*0.4)</f>
        <v>600</v>
      </c>
      <c r="I6" s="7" t="s">
        <v>14</v>
      </c>
      <c r="J6" s="7" t="s">
        <v>14</v>
      </c>
      <c r="K6" s="2">
        <v>-341.94764141668782</v>
      </c>
      <c r="L6" s="13" t="s">
        <v>15</v>
      </c>
    </row>
    <row r="7" spans="1:12" x14ac:dyDescent="0.35">
      <c r="A7" s="3">
        <v>44288</v>
      </c>
      <c r="B7">
        <v>813</v>
      </c>
      <c r="C7" s="9">
        <f>AVERAGE(B6:B7)</f>
        <v>812</v>
      </c>
      <c r="D7" s="2">
        <v>408.36904461809934</v>
      </c>
      <c r="E7" s="10">
        <f>AVERAGE(D6:D7)</f>
        <v>401.81497353163604</v>
      </c>
      <c r="F7" s="5">
        <v>-50.415427275018899</v>
      </c>
      <c r="G7" s="10">
        <f>AVERAGE(F6:F7)</f>
        <v>-27.476178472397272</v>
      </c>
      <c r="H7" s="10">
        <f t="shared" ref="H7:H66" si="0">IF(C7*0.4&lt;600,600,C7*0.4)</f>
        <v>600</v>
      </c>
      <c r="I7" s="7" t="s">
        <v>14</v>
      </c>
      <c r="J7" s="7" t="s">
        <v>14</v>
      </c>
      <c r="K7" s="2">
        <v>-355.55261893622389</v>
      </c>
      <c r="L7" s="13" t="s">
        <v>15</v>
      </c>
    </row>
    <row r="8" spans="1:12" x14ac:dyDescent="0.35">
      <c r="A8" s="3">
        <v>44289</v>
      </c>
      <c r="B8">
        <v>796</v>
      </c>
      <c r="C8" s="2">
        <f>AVERAGE(B6:B8)</f>
        <v>806.66666666666663</v>
      </c>
      <c r="D8" s="2">
        <v>397.27753970254599</v>
      </c>
      <c r="E8" s="2">
        <f>AVERAGE(D6:D8)</f>
        <v>400.30249558860601</v>
      </c>
      <c r="F8" s="5">
        <v>-36.803125787748925</v>
      </c>
      <c r="G8" s="2">
        <f>AVERAGE(F6:F8)</f>
        <v>-30.585160910847822</v>
      </c>
      <c r="H8" s="2">
        <f t="shared" si="0"/>
        <v>600</v>
      </c>
      <c r="I8" s="7" t="s">
        <v>14</v>
      </c>
      <c r="J8" s="7" t="s">
        <v>14</v>
      </c>
      <c r="K8" s="2">
        <v>-355.14971795815478</v>
      </c>
      <c r="L8" s="13" t="s">
        <v>15</v>
      </c>
    </row>
    <row r="9" spans="1:12" x14ac:dyDescent="0.35">
      <c r="A9" s="3">
        <v>44290</v>
      </c>
      <c r="B9">
        <v>829</v>
      </c>
      <c r="C9" s="2">
        <f t="shared" ref="C9:E67" si="1">AVERAGE(B7:B9)</f>
        <v>812.66666666666663</v>
      </c>
      <c r="D9" s="2">
        <v>409.88152256112932</v>
      </c>
      <c r="E9" s="2">
        <f t="shared" si="1"/>
        <v>405.17603562725822</v>
      </c>
      <c r="F9" s="5">
        <v>-29.744899546256619</v>
      </c>
      <c r="G9" s="2">
        <f t="shared" ref="G9" si="2">AVERAGE(F7:F9)</f>
        <v>-38.987817536341481</v>
      </c>
      <c r="H9" s="2">
        <f t="shared" si="0"/>
        <v>600</v>
      </c>
      <c r="I9" s="7" t="s">
        <v>14</v>
      </c>
      <c r="J9" s="7" t="s">
        <v>14</v>
      </c>
      <c r="K9" s="2">
        <v>-362.73152255318888</v>
      </c>
      <c r="L9" s="13" t="s">
        <v>15</v>
      </c>
    </row>
    <row r="10" spans="1:12" x14ac:dyDescent="0.35">
      <c r="A10" s="3">
        <v>44291</v>
      </c>
      <c r="B10">
        <v>926</v>
      </c>
      <c r="C10" s="2">
        <f t="shared" si="1"/>
        <v>850.33333333333337</v>
      </c>
      <c r="D10" s="2">
        <v>397.78169901688932</v>
      </c>
      <c r="E10" s="2">
        <f t="shared" si="1"/>
        <v>401.64692042685488</v>
      </c>
      <c r="F10" s="5">
        <v>483.48878245525583</v>
      </c>
      <c r="G10" s="2">
        <f t="shared" ref="G10" si="3">AVERAGE(F8:F10)</f>
        <v>138.98025237375009</v>
      </c>
      <c r="H10" s="2">
        <f t="shared" si="0"/>
        <v>600</v>
      </c>
      <c r="I10" s="7" t="s">
        <v>14</v>
      </c>
      <c r="J10" s="7" t="s">
        <v>14</v>
      </c>
      <c r="K10" s="2">
        <v>-780.42891328459791</v>
      </c>
      <c r="L10" s="13" t="s">
        <v>15</v>
      </c>
    </row>
    <row r="11" spans="1:12" x14ac:dyDescent="0.35">
      <c r="A11" s="3">
        <v>44292</v>
      </c>
      <c r="B11">
        <v>982</v>
      </c>
      <c r="C11" s="2">
        <f t="shared" si="1"/>
        <v>912.33333333333337</v>
      </c>
      <c r="D11" s="2">
        <v>406.35240736072598</v>
      </c>
      <c r="E11" s="2">
        <f t="shared" si="1"/>
        <v>404.67187631291489</v>
      </c>
      <c r="F11" s="5">
        <v>435.59364759263929</v>
      </c>
      <c r="G11" s="2">
        <f t="shared" ref="G11" si="4">AVERAGE(F9:F11)</f>
        <v>296.44584350054618</v>
      </c>
      <c r="H11" s="2">
        <f t="shared" si="0"/>
        <v>600</v>
      </c>
      <c r="I11" s="7" t="s">
        <v>14</v>
      </c>
      <c r="J11" s="7" t="s">
        <v>14</v>
      </c>
      <c r="K11" s="2">
        <v>-738.47497403579541</v>
      </c>
      <c r="L11" s="13" t="s">
        <v>15</v>
      </c>
    </row>
    <row r="12" spans="1:12" x14ac:dyDescent="0.35">
      <c r="A12" s="3">
        <v>44293</v>
      </c>
      <c r="B12">
        <v>870</v>
      </c>
      <c r="C12" s="2">
        <f t="shared" si="1"/>
        <v>926</v>
      </c>
      <c r="D12" s="2">
        <v>399.79833627426268</v>
      </c>
      <c r="E12" s="2">
        <f t="shared" si="1"/>
        <v>401.31081421729272</v>
      </c>
      <c r="F12" s="5">
        <v>614.57020418452237</v>
      </c>
      <c r="G12" s="2">
        <f t="shared" ref="G12" si="5">AVERAGE(F10:F12)</f>
        <v>511.2175447441391</v>
      </c>
      <c r="H12" s="2">
        <f t="shared" si="0"/>
        <v>600</v>
      </c>
      <c r="I12" s="7" t="s">
        <v>14</v>
      </c>
      <c r="J12" s="7" t="s">
        <v>14</v>
      </c>
      <c r="K12" s="2">
        <v>-973.07515855810448</v>
      </c>
      <c r="L12" s="13" t="s">
        <v>15</v>
      </c>
    </row>
    <row r="13" spans="1:12" x14ac:dyDescent="0.35">
      <c r="A13" s="3">
        <v>44294</v>
      </c>
      <c r="B13">
        <v>772</v>
      </c>
      <c r="C13" s="2">
        <f t="shared" si="1"/>
        <v>874.66666666666663</v>
      </c>
      <c r="D13" s="2">
        <v>802.62162843458532</v>
      </c>
      <c r="E13" s="2">
        <f t="shared" si="1"/>
        <v>536.2574573565247</v>
      </c>
      <c r="F13" s="5">
        <v>213.76354928157298</v>
      </c>
      <c r="G13" s="2">
        <f t="shared" ref="G13" si="6">AVERAGE(F11:F13)</f>
        <v>421.30913368624488</v>
      </c>
      <c r="H13" s="2">
        <f t="shared" si="0"/>
        <v>600</v>
      </c>
      <c r="I13" s="7" t="s">
        <v>14</v>
      </c>
      <c r="J13" s="7" t="s">
        <v>14</v>
      </c>
      <c r="K13" s="2">
        <v>-1055.6617911520043</v>
      </c>
      <c r="L13" s="13" t="s">
        <v>15</v>
      </c>
    </row>
    <row r="14" spans="1:12" x14ac:dyDescent="0.35">
      <c r="A14" s="3">
        <v>44295</v>
      </c>
      <c r="B14">
        <v>739</v>
      </c>
      <c r="C14" s="2">
        <f t="shared" si="1"/>
        <v>793.66666666666663</v>
      </c>
      <c r="D14" s="2">
        <v>802.11746912024194</v>
      </c>
      <c r="E14" s="2">
        <f t="shared" si="1"/>
        <v>668.17914460969666</v>
      </c>
      <c r="F14" s="5">
        <v>505.16763297201919</v>
      </c>
      <c r="G14" s="2">
        <f t="shared" ref="G14" si="7">AVERAGE(F12:F14)</f>
        <v>444.50046214603816</v>
      </c>
      <c r="H14" s="2">
        <f t="shared" si="0"/>
        <v>600</v>
      </c>
      <c r="I14" s="7" t="s">
        <v>14</v>
      </c>
      <c r="J14" s="7" t="s">
        <v>14</v>
      </c>
      <c r="K14" s="2">
        <v>-1406.0008506428032</v>
      </c>
      <c r="L14" s="13" t="s">
        <v>15</v>
      </c>
    </row>
    <row r="15" spans="1:12" x14ac:dyDescent="0.35">
      <c r="A15" s="3">
        <v>44296</v>
      </c>
      <c r="B15">
        <v>724</v>
      </c>
      <c r="C15" s="2">
        <f t="shared" si="1"/>
        <v>745</v>
      </c>
      <c r="D15" s="2">
        <v>802.11746912024194</v>
      </c>
      <c r="E15" s="2">
        <f t="shared" si="1"/>
        <v>802.2855222250231</v>
      </c>
      <c r="F15" s="5">
        <v>227.88001008318625</v>
      </c>
      <c r="G15" s="2">
        <f t="shared" ref="G15" si="8">AVERAGE(F13:F15)</f>
        <v>315.60373077892615</v>
      </c>
      <c r="H15" s="2">
        <f t="shared" si="0"/>
        <v>600</v>
      </c>
      <c r="I15" s="7" t="s">
        <v>14</v>
      </c>
      <c r="J15" s="7" t="s">
        <v>14</v>
      </c>
      <c r="K15" s="2">
        <v>-1122.8633215276027</v>
      </c>
      <c r="L15" s="13" t="s">
        <v>15</v>
      </c>
    </row>
    <row r="16" spans="1:12" x14ac:dyDescent="0.35">
      <c r="A16" s="3">
        <v>44297</v>
      </c>
      <c r="B16">
        <v>759</v>
      </c>
      <c r="C16" s="2">
        <f t="shared" si="1"/>
        <v>740.66666666666663</v>
      </c>
      <c r="D16" s="2">
        <v>803.1257877489287</v>
      </c>
      <c r="E16" s="2">
        <f t="shared" si="1"/>
        <v>802.45357532980415</v>
      </c>
      <c r="F16" s="5">
        <v>234.4340811696496</v>
      </c>
      <c r="G16" s="2">
        <f t="shared" ref="G16" si="9">AVERAGE(F14:F16)</f>
        <v>322.49390807495166</v>
      </c>
      <c r="H16" s="2">
        <f t="shared" si="0"/>
        <v>600</v>
      </c>
      <c r="I16" s="7" t="s">
        <v>14</v>
      </c>
      <c r="J16" s="7" t="s">
        <v>14</v>
      </c>
      <c r="K16" s="2">
        <v>-1115.0669237459038</v>
      </c>
      <c r="L16" s="13" t="s">
        <v>15</v>
      </c>
    </row>
    <row r="17" spans="1:12" x14ac:dyDescent="0.35">
      <c r="A17" s="3">
        <v>44298</v>
      </c>
      <c r="B17">
        <v>865</v>
      </c>
      <c r="C17" s="2">
        <f t="shared" si="1"/>
        <v>782.66666666666663</v>
      </c>
      <c r="D17" s="2">
        <v>805.64658432064527</v>
      </c>
      <c r="E17" s="2">
        <f t="shared" si="1"/>
        <v>803.62994706327197</v>
      </c>
      <c r="F17" s="5">
        <v>428.03125787748922</v>
      </c>
      <c r="G17" s="2">
        <f t="shared" ref="G17" si="10">AVERAGE(F15:F17)</f>
        <v>296.78178304344169</v>
      </c>
      <c r="H17" s="2">
        <f t="shared" si="0"/>
        <v>600</v>
      </c>
      <c r="I17" s="7" t="s">
        <v>14</v>
      </c>
      <c r="J17" s="7" t="s">
        <v>14</v>
      </c>
      <c r="K17" s="2">
        <v>-1247.0876257877489</v>
      </c>
      <c r="L17" s="13" t="s">
        <v>15</v>
      </c>
    </row>
    <row r="18" spans="1:12" x14ac:dyDescent="0.35">
      <c r="A18" s="3" t="s">
        <v>16</v>
      </c>
      <c r="B18">
        <v>1033</v>
      </c>
      <c r="C18" s="2">
        <f t="shared" si="1"/>
        <v>885.66666666666663</v>
      </c>
      <c r="D18" s="2">
        <v>806.15074363498866</v>
      </c>
      <c r="E18" s="2">
        <f t="shared" si="1"/>
        <v>804.97437190152084</v>
      </c>
      <c r="F18" s="5">
        <v>613.29291656163343</v>
      </c>
      <c r="G18" s="2">
        <f t="shared" ref="G18" si="11">AVERAGE(F16:F18)</f>
        <v>425.25275186959078</v>
      </c>
      <c r="H18" s="2">
        <f t="shared" si="0"/>
        <v>600</v>
      </c>
      <c r="I18" s="7" t="s">
        <v>14</v>
      </c>
      <c r="J18" s="11">
        <f t="shared" ref="J18:J19" si="12">C18/(E18+G18)</f>
        <v>0.71992126458061112</v>
      </c>
      <c r="K18" s="2">
        <v>-1360.5869818502649</v>
      </c>
      <c r="L18" s="13" t="s">
        <v>15</v>
      </c>
    </row>
    <row r="19" spans="1:12" x14ac:dyDescent="0.35">
      <c r="A19" s="3">
        <v>44300</v>
      </c>
      <c r="B19">
        <v>1175</v>
      </c>
      <c r="C19" s="2">
        <f t="shared" si="1"/>
        <v>1024.3333333333333</v>
      </c>
      <c r="D19" s="2">
        <v>806.65490294933193</v>
      </c>
      <c r="E19" s="2">
        <f t="shared" si="1"/>
        <v>806.15074363498877</v>
      </c>
      <c r="F19" s="5">
        <v>386.18603478699271</v>
      </c>
      <c r="G19" s="2">
        <f t="shared" ref="G19" si="13">AVERAGE(F17:F19)</f>
        <v>475.83673640870506</v>
      </c>
      <c r="H19" s="2">
        <f t="shared" si="0"/>
        <v>600</v>
      </c>
      <c r="I19" s="7" t="s">
        <v>14</v>
      </c>
      <c r="J19" s="11">
        <f t="shared" si="12"/>
        <v>0.79901976367071936</v>
      </c>
      <c r="K19" s="2">
        <v>-1068.5033476178471</v>
      </c>
      <c r="L19" s="13" t="s">
        <v>15</v>
      </c>
    </row>
    <row r="20" spans="1:12" x14ac:dyDescent="0.35">
      <c r="A20" s="3">
        <v>44301</v>
      </c>
      <c r="B20">
        <v>1207</v>
      </c>
      <c r="C20" s="2">
        <f t="shared" si="1"/>
        <v>1138.3333333333333</v>
      </c>
      <c r="D20" s="2">
        <v>806.65490294933193</v>
      </c>
      <c r="E20" s="2">
        <f t="shared" si="1"/>
        <v>806.48684984455087</v>
      </c>
      <c r="F20" s="5">
        <v>404.839929417696</v>
      </c>
      <c r="G20" s="2">
        <f t="shared" ref="G20" si="14">AVERAGE(F18:F20)</f>
        <v>468.10629358877412</v>
      </c>
      <c r="H20" s="2">
        <f t="shared" si="0"/>
        <v>600</v>
      </c>
      <c r="I20" s="7" t="s">
        <v>14</v>
      </c>
      <c r="J20" s="8">
        <f t="shared" ref="J20:J48" si="15">C20/(E20+G20)</f>
        <v>0.89309544712208822</v>
      </c>
      <c r="K20" s="2">
        <v>-1057.5778099319386</v>
      </c>
      <c r="L20" s="13" t="s">
        <v>15</v>
      </c>
    </row>
    <row r="21" spans="1:12" x14ac:dyDescent="0.35">
      <c r="A21" s="3">
        <v>44302</v>
      </c>
      <c r="B21">
        <v>1212</v>
      </c>
      <c r="C21" s="2">
        <f t="shared" si="1"/>
        <v>1198</v>
      </c>
      <c r="D21" s="2">
        <v>807.66322157801869</v>
      </c>
      <c r="E21" s="2">
        <f t="shared" si="1"/>
        <v>806.99100915889414</v>
      </c>
      <c r="F21" s="5">
        <v>512.73002268716914</v>
      </c>
      <c r="G21" s="2">
        <f t="shared" ref="G21" si="16">AVERAGE(F19:F21)</f>
        <v>434.58532896395263</v>
      </c>
      <c r="H21" s="2">
        <f t="shared" si="0"/>
        <v>600</v>
      </c>
      <c r="I21" s="7" t="s">
        <v>14</v>
      </c>
      <c r="J21" s="8">
        <f t="shared" si="15"/>
        <v>0.96490240931239857</v>
      </c>
      <c r="K21" s="2">
        <v>-1165.4685071842705</v>
      </c>
      <c r="L21" s="13" t="s">
        <v>15</v>
      </c>
    </row>
    <row r="22" spans="1:12" x14ac:dyDescent="0.35">
      <c r="A22" s="3">
        <v>44303</v>
      </c>
      <c r="B22">
        <v>1438</v>
      </c>
      <c r="C22" s="2">
        <f t="shared" si="1"/>
        <v>1285.6666666666667</v>
      </c>
      <c r="D22" s="2">
        <v>809.17569952104861</v>
      </c>
      <c r="E22" s="2">
        <f t="shared" si="1"/>
        <v>807.83127468279974</v>
      </c>
      <c r="F22" s="5">
        <v>330.22435089488278</v>
      </c>
      <c r="G22" s="2">
        <f t="shared" ref="G22" si="17">AVERAGE(F20:F22)</f>
        <v>415.93143433324934</v>
      </c>
      <c r="H22" s="2">
        <f t="shared" si="0"/>
        <v>600</v>
      </c>
      <c r="I22" s="7" t="s">
        <v>14</v>
      </c>
      <c r="J22" s="8">
        <f t="shared" si="15"/>
        <v>1.050584935457292</v>
      </c>
      <c r="K22" s="2">
        <v>-811.94309427779172</v>
      </c>
      <c r="L22" s="13" t="s">
        <v>15</v>
      </c>
    </row>
    <row r="23" spans="1:12" x14ac:dyDescent="0.35">
      <c r="A23" s="3">
        <v>44304</v>
      </c>
      <c r="B23">
        <v>1948</v>
      </c>
      <c r="C23" s="2">
        <f t="shared" si="1"/>
        <v>1532.6666666666667</v>
      </c>
      <c r="D23" s="2">
        <v>806.15074363498866</v>
      </c>
      <c r="E23" s="2">
        <f t="shared" si="1"/>
        <v>807.66322157801858</v>
      </c>
      <c r="F23" s="5">
        <v>322.1578018653895</v>
      </c>
      <c r="G23" s="2">
        <f t="shared" ref="G23" si="18">AVERAGE(F21:F23)</f>
        <v>388.37072514914712</v>
      </c>
      <c r="H23" s="2">
        <f t="shared" si="0"/>
        <v>613.06666666666672</v>
      </c>
      <c r="I23" s="7" t="s">
        <v>14</v>
      </c>
      <c r="J23" s="8">
        <f t="shared" si="15"/>
        <v>1.2814574961360126</v>
      </c>
      <c r="K23" s="2">
        <v>-606.84069649609285</v>
      </c>
      <c r="L23" s="13" t="s">
        <v>15</v>
      </c>
    </row>
    <row r="24" spans="1:12" x14ac:dyDescent="0.35">
      <c r="A24" s="3">
        <v>44305</v>
      </c>
      <c r="B24">
        <v>1693</v>
      </c>
      <c r="C24" s="2">
        <f t="shared" si="1"/>
        <v>1693</v>
      </c>
      <c r="D24" s="2">
        <v>806.65490294933193</v>
      </c>
      <c r="E24" s="2">
        <f t="shared" si="1"/>
        <v>807.32711536845636</v>
      </c>
      <c r="F24" s="5">
        <v>338.79505923871943</v>
      </c>
      <c r="G24" s="2">
        <f t="shared" ref="G24" si="19">AVERAGE(F22:F24)</f>
        <v>330.39240399966388</v>
      </c>
      <c r="H24" s="2">
        <f t="shared" si="0"/>
        <v>677.2</v>
      </c>
      <c r="I24" s="7" t="s">
        <v>14</v>
      </c>
      <c r="J24" s="8">
        <f t="shared" si="15"/>
        <v>1.4880644756277697</v>
      </c>
      <c r="K24" s="2">
        <v>-730.57453995462595</v>
      </c>
      <c r="L24" s="13" t="s">
        <v>15</v>
      </c>
    </row>
    <row r="25" spans="1:12" x14ac:dyDescent="0.35">
      <c r="A25" s="3">
        <v>44306</v>
      </c>
      <c r="B25">
        <v>1662</v>
      </c>
      <c r="C25" s="2">
        <f t="shared" si="1"/>
        <v>1767.6666666666667</v>
      </c>
      <c r="D25" s="2">
        <v>805.64658432064527</v>
      </c>
      <c r="E25" s="2">
        <f t="shared" si="1"/>
        <v>806.15074363498854</v>
      </c>
      <c r="F25" s="5">
        <v>334.25762540962944</v>
      </c>
      <c r="G25" s="2">
        <f t="shared" ref="G25" si="20">AVERAGE(F23:F25)</f>
        <v>331.73682883791281</v>
      </c>
      <c r="H25" s="2">
        <f t="shared" si="0"/>
        <v>707.06666666666672</v>
      </c>
      <c r="I25" s="7" t="s">
        <v>14</v>
      </c>
      <c r="J25" s="8">
        <f t="shared" si="15"/>
        <v>1.5534633732092749</v>
      </c>
      <c r="K25" s="2">
        <v>-763.42585303756005</v>
      </c>
      <c r="L25" s="13" t="s">
        <v>15</v>
      </c>
    </row>
    <row r="26" spans="1:12" x14ac:dyDescent="0.35">
      <c r="A26" s="3">
        <v>44307</v>
      </c>
      <c r="B26">
        <v>1771</v>
      </c>
      <c r="C26" s="2">
        <f t="shared" si="1"/>
        <v>1708.6666666666667</v>
      </c>
      <c r="D26" s="2">
        <v>806.15074363498866</v>
      </c>
      <c r="E26" s="2">
        <f t="shared" si="1"/>
        <v>806.15074363498877</v>
      </c>
      <c r="F26" s="5">
        <v>325.18424502142676</v>
      </c>
      <c r="G26" s="2">
        <f t="shared" ref="G26" si="21">AVERAGE(F24:F26)</f>
        <v>332.74564322325858</v>
      </c>
      <c r="H26" s="2">
        <f t="shared" si="0"/>
        <v>683.4666666666667</v>
      </c>
      <c r="I26" s="7" t="s">
        <v>14</v>
      </c>
      <c r="J26" s="8">
        <f t="shared" si="15"/>
        <v>1.5002828056906776</v>
      </c>
      <c r="K26" s="2">
        <v>-701.57002745147486</v>
      </c>
      <c r="L26" s="13" t="s">
        <v>15</v>
      </c>
    </row>
    <row r="27" spans="1:12" x14ac:dyDescent="0.35">
      <c r="A27" s="3">
        <v>44308</v>
      </c>
      <c r="B27">
        <v>1764</v>
      </c>
      <c r="C27" s="2">
        <f t="shared" si="1"/>
        <v>1732.3333333333333</v>
      </c>
      <c r="D27" s="2">
        <v>807.15906226367531</v>
      </c>
      <c r="E27" s="2">
        <f t="shared" si="1"/>
        <v>806.31879673976982</v>
      </c>
      <c r="F27" s="5">
        <v>321.14948323670285</v>
      </c>
      <c r="G27" s="2">
        <f t="shared" ref="G27" si="22">AVERAGE(F25:F27)</f>
        <v>326.86378455591972</v>
      </c>
      <c r="H27" s="2">
        <f t="shared" si="0"/>
        <v>692.93333333333339</v>
      </c>
      <c r="I27" s="7" t="s">
        <v>14</v>
      </c>
      <c r="J27" s="8">
        <f t="shared" si="15"/>
        <v>1.5287327584514847</v>
      </c>
      <c r="K27" s="2">
        <v>-687.5869856314597</v>
      </c>
      <c r="L27" s="13" t="s">
        <v>15</v>
      </c>
    </row>
    <row r="28" spans="1:12" x14ac:dyDescent="0.35">
      <c r="A28" s="3">
        <v>44309</v>
      </c>
      <c r="B28">
        <v>1323</v>
      </c>
      <c r="C28" s="2">
        <f t="shared" si="1"/>
        <v>1619.3333333333333</v>
      </c>
      <c r="D28" s="2">
        <v>804.63826569195862</v>
      </c>
      <c r="E28" s="2">
        <f t="shared" si="1"/>
        <v>805.98269053020749</v>
      </c>
      <c r="F28" s="5">
        <v>322.15780186538944</v>
      </c>
      <c r="G28" s="2">
        <f t="shared" ref="G28" si="23">AVERAGE(F26:F28)</f>
        <v>322.83051004117306</v>
      </c>
      <c r="H28" s="2">
        <f t="shared" si="0"/>
        <v>647.73333333333335</v>
      </c>
      <c r="I28" s="7" t="s">
        <v>14</v>
      </c>
      <c r="J28" s="8">
        <f t="shared" si="15"/>
        <v>1.4345450004603615</v>
      </c>
      <c r="K28" s="2">
        <v>-895.27525081925899</v>
      </c>
      <c r="L28" s="13" t="s">
        <v>15</v>
      </c>
    </row>
    <row r="29" spans="1:12" x14ac:dyDescent="0.35">
      <c r="A29" s="3">
        <v>44310</v>
      </c>
      <c r="B29">
        <v>1212</v>
      </c>
      <c r="C29" s="2">
        <f t="shared" si="1"/>
        <v>1433</v>
      </c>
      <c r="D29" s="2">
        <v>805.14242500630201</v>
      </c>
      <c r="E29" s="2">
        <f t="shared" si="1"/>
        <v>805.64658432064527</v>
      </c>
      <c r="F29" s="5">
        <v>332.74514746659946</v>
      </c>
      <c r="G29" s="2">
        <f t="shared" ref="G29" si="24">AVERAGE(F27:F29)</f>
        <v>325.35081085623057</v>
      </c>
      <c r="H29" s="2">
        <f t="shared" si="0"/>
        <v>600</v>
      </c>
      <c r="I29" s="7" t="s">
        <v>14</v>
      </c>
      <c r="J29" s="8">
        <f t="shared" si="15"/>
        <v>1.2670232540861812</v>
      </c>
      <c r="K29" s="2">
        <v>-968.55850957902703</v>
      </c>
      <c r="L29" s="13" t="s">
        <v>15</v>
      </c>
    </row>
    <row r="30" spans="1:12" x14ac:dyDescent="0.35">
      <c r="A30" s="3">
        <v>44311</v>
      </c>
      <c r="B30">
        <v>1379</v>
      </c>
      <c r="C30" s="2">
        <f t="shared" si="1"/>
        <v>1304.6666666666667</v>
      </c>
      <c r="D30" s="2">
        <v>803.62994706327197</v>
      </c>
      <c r="E30" s="2">
        <f t="shared" si="1"/>
        <v>804.47021258717757</v>
      </c>
      <c r="F30" s="5">
        <v>354.92815729770604</v>
      </c>
      <c r="G30" s="2">
        <f t="shared" ref="G30" si="25">AVERAGE(F28:F30)</f>
        <v>336.61036887656496</v>
      </c>
      <c r="H30" s="2">
        <f t="shared" si="0"/>
        <v>600</v>
      </c>
      <c r="I30" s="7" t="s">
        <v>14</v>
      </c>
      <c r="J30" s="8">
        <f t="shared" si="15"/>
        <v>1.1433606774668632</v>
      </c>
      <c r="K30" s="2">
        <v>-852.94917254852544</v>
      </c>
      <c r="L30" s="13" t="s">
        <v>15</v>
      </c>
    </row>
    <row r="31" spans="1:12" x14ac:dyDescent="0.35">
      <c r="A31" s="3">
        <v>44312</v>
      </c>
      <c r="B31">
        <v>1417</v>
      </c>
      <c r="C31" s="2">
        <f t="shared" si="1"/>
        <v>1336</v>
      </c>
      <c r="D31" s="2">
        <v>804.13410637761535</v>
      </c>
      <c r="E31" s="2">
        <f t="shared" si="1"/>
        <v>804.30215948239641</v>
      </c>
      <c r="F31" s="5">
        <v>340.81169649609274</v>
      </c>
      <c r="G31" s="2">
        <f t="shared" ref="G31" si="26">AVERAGE(F29:F31)</f>
        <v>342.8283337534661</v>
      </c>
      <c r="H31" s="2">
        <f t="shared" si="0"/>
        <v>600</v>
      </c>
      <c r="I31" s="7" t="s">
        <v>14</v>
      </c>
      <c r="J31" s="8">
        <f t="shared" si="15"/>
        <v>1.1646451801933781</v>
      </c>
      <c r="K31" s="2">
        <v>-868.32161822535932</v>
      </c>
      <c r="L31" s="13" t="s">
        <v>15</v>
      </c>
    </row>
    <row r="32" spans="1:12" x14ac:dyDescent="0.35">
      <c r="A32" s="3">
        <v>44313</v>
      </c>
      <c r="B32">
        <v>1308</v>
      </c>
      <c r="C32" s="2">
        <f t="shared" si="1"/>
        <v>1368</v>
      </c>
      <c r="D32" s="2">
        <v>805.14242500630201</v>
      </c>
      <c r="E32" s="2">
        <f t="shared" si="1"/>
        <v>804.30215948239641</v>
      </c>
      <c r="F32" s="5">
        <v>343.83665238215275</v>
      </c>
      <c r="G32" s="2">
        <f t="shared" ref="G32" si="27">AVERAGE(F30:F32)</f>
        <v>346.52550205865055</v>
      </c>
      <c r="H32" s="2">
        <f t="shared" si="0"/>
        <v>600</v>
      </c>
      <c r="I32" s="7" t="s">
        <v>14</v>
      </c>
      <c r="J32" s="8">
        <f t="shared" si="15"/>
        <v>1.1887096962616823</v>
      </c>
      <c r="K32" s="2">
        <v>-906.01835303756002</v>
      </c>
      <c r="L32" s="13" t="s">
        <v>15</v>
      </c>
    </row>
    <row r="33" spans="1:13" x14ac:dyDescent="0.35">
      <c r="A33" s="3">
        <v>44314</v>
      </c>
      <c r="B33">
        <v>1136</v>
      </c>
      <c r="C33" s="2">
        <f t="shared" si="1"/>
        <v>1287</v>
      </c>
      <c r="D33" s="2">
        <v>803.1257877489287</v>
      </c>
      <c r="E33" s="2">
        <f t="shared" si="1"/>
        <v>804.13410637761535</v>
      </c>
      <c r="F33" s="5">
        <v>311.0662969498361</v>
      </c>
      <c r="G33" s="2">
        <f t="shared" ref="G33" si="28">AVERAGE(F31:F33)</f>
        <v>331.90488194269386</v>
      </c>
      <c r="H33" s="2">
        <f t="shared" si="0"/>
        <v>600</v>
      </c>
      <c r="I33" s="7" t="s">
        <v>14</v>
      </c>
      <c r="J33" s="8">
        <f t="shared" si="15"/>
        <v>1.1328836538461537</v>
      </c>
      <c r="K33" s="2">
        <v>-1016.7972263675324</v>
      </c>
      <c r="L33" s="13" t="s">
        <v>15</v>
      </c>
    </row>
    <row r="34" spans="1:13" x14ac:dyDescent="0.35">
      <c r="A34" s="3">
        <v>44315</v>
      </c>
      <c r="B34">
        <v>1199</v>
      </c>
      <c r="C34" s="2">
        <f t="shared" si="1"/>
        <v>1214.3333333333333</v>
      </c>
      <c r="D34" s="2">
        <v>803.1257877489287</v>
      </c>
      <c r="E34" s="2">
        <f t="shared" si="1"/>
        <v>803.79800016805314</v>
      </c>
      <c r="F34" s="5">
        <v>328.20771363750941</v>
      </c>
      <c r="G34" s="2">
        <f t="shared" ref="G34" si="29">AVERAGE(F32:F34)</f>
        <v>327.70355432316609</v>
      </c>
      <c r="H34" s="2">
        <f t="shared" si="0"/>
        <v>600</v>
      </c>
      <c r="I34" s="7" t="s">
        <v>14</v>
      </c>
      <c r="J34" s="8">
        <f t="shared" si="15"/>
        <v>1.0732051834249221</v>
      </c>
      <c r="K34" s="2">
        <v>-1010.2067204436603</v>
      </c>
      <c r="L34" s="13" t="s">
        <v>15</v>
      </c>
    </row>
    <row r="35" spans="1:13" x14ac:dyDescent="0.35">
      <c r="A35" s="3">
        <v>44316</v>
      </c>
      <c r="B35">
        <v>1097</v>
      </c>
      <c r="C35" s="2">
        <f t="shared" si="1"/>
        <v>1144</v>
      </c>
      <c r="D35" s="2">
        <v>804.13410637761535</v>
      </c>
      <c r="E35" s="2">
        <f t="shared" si="1"/>
        <v>803.46189395849103</v>
      </c>
      <c r="F35" s="5">
        <v>331.23266952356943</v>
      </c>
      <c r="G35" s="2">
        <f t="shared" ref="G35" si="30">AVERAGE(F33:F35)</f>
        <v>323.50222670363831</v>
      </c>
      <c r="H35" s="2">
        <f t="shared" si="0"/>
        <v>600</v>
      </c>
      <c r="I35" s="7" t="s">
        <v>14</v>
      </c>
      <c r="J35" s="8">
        <f t="shared" si="15"/>
        <v>1.0151166119892634</v>
      </c>
      <c r="K35" s="2">
        <v>-1031.7690942777917</v>
      </c>
      <c r="L35" s="13" t="s">
        <v>15</v>
      </c>
    </row>
    <row r="36" spans="1:13" x14ac:dyDescent="0.35">
      <c r="A36" s="3">
        <v>44317</v>
      </c>
      <c r="B36">
        <v>962</v>
      </c>
      <c r="C36" s="2">
        <f t="shared" si="1"/>
        <v>1086</v>
      </c>
      <c r="D36" s="2">
        <v>805.14242500630201</v>
      </c>
      <c r="E36" s="2">
        <f t="shared" si="1"/>
        <v>804.13410637761535</v>
      </c>
      <c r="F36" s="5">
        <v>328.20771363750941</v>
      </c>
      <c r="G36" s="2">
        <f t="shared" ref="G36" si="31">AVERAGE(F34:F36)</f>
        <v>329.21603226619612</v>
      </c>
      <c r="H36" s="2">
        <f t="shared" si="0"/>
        <v>600</v>
      </c>
      <c r="I36" s="7" t="s">
        <v>14</v>
      </c>
      <c r="J36" s="8">
        <f t="shared" si="15"/>
        <v>0.95822108540925255</v>
      </c>
      <c r="K36" s="2">
        <v>-1119.9312621729268</v>
      </c>
      <c r="L36" s="13" t="s">
        <v>15</v>
      </c>
      <c r="M36" s="2"/>
    </row>
    <row r="37" spans="1:13" x14ac:dyDescent="0.35">
      <c r="A37" s="3">
        <v>44318</v>
      </c>
      <c r="B37">
        <v>930</v>
      </c>
      <c r="C37" s="2">
        <f t="shared" si="1"/>
        <v>996.33333333333337</v>
      </c>
      <c r="D37" s="2">
        <v>806.65490294933193</v>
      </c>
      <c r="E37" s="2">
        <f t="shared" si="1"/>
        <v>805.31047811108294</v>
      </c>
      <c r="F37" s="5">
        <v>338.29089992437611</v>
      </c>
      <c r="G37" s="2">
        <f t="shared" ref="G37" si="32">AVERAGE(F35:F37)</f>
        <v>332.57709436181835</v>
      </c>
      <c r="H37" s="2">
        <f t="shared" si="0"/>
        <v>600</v>
      </c>
      <c r="I37" s="7" t="s">
        <v>14</v>
      </c>
      <c r="J37" s="8">
        <f t="shared" si="15"/>
        <v>0.87559909909909917</v>
      </c>
      <c r="K37" s="2">
        <v>-1129.3240234131588</v>
      </c>
      <c r="L37" s="13" t="s">
        <v>15</v>
      </c>
      <c r="M37" s="2"/>
    </row>
    <row r="38" spans="1:13" x14ac:dyDescent="0.35">
      <c r="A38" s="3">
        <v>44319</v>
      </c>
      <c r="B38">
        <v>1075</v>
      </c>
      <c r="C38" s="2">
        <f t="shared" si="1"/>
        <v>989</v>
      </c>
      <c r="D38" s="2">
        <v>803.1257877489287</v>
      </c>
      <c r="E38" s="2">
        <f t="shared" si="1"/>
        <v>804.97437190152095</v>
      </c>
      <c r="F38" s="5">
        <v>336.27426266700274</v>
      </c>
      <c r="G38" s="2">
        <f t="shared" ref="G38" si="33">AVERAGE(F36:F38)</f>
        <v>334.25762540962944</v>
      </c>
      <c r="H38" s="2">
        <f t="shared" si="0"/>
        <v>600</v>
      </c>
      <c r="I38" s="7" t="s">
        <v>14</v>
      </c>
      <c r="J38" s="8">
        <f t="shared" si="15"/>
        <v>0.86812870629886418</v>
      </c>
      <c r="K38" s="2">
        <v>-1071.6058137887574</v>
      </c>
      <c r="L38" s="13" t="s">
        <v>15</v>
      </c>
      <c r="M38" s="2"/>
    </row>
    <row r="39" spans="1:13" x14ac:dyDescent="0.35">
      <c r="A39" s="3">
        <v>44320</v>
      </c>
      <c r="B39">
        <v>970</v>
      </c>
      <c r="C39" s="2">
        <f t="shared" si="1"/>
        <v>991.66666666666663</v>
      </c>
      <c r="D39" s="2">
        <v>800.60499117721201</v>
      </c>
      <c r="E39" s="2">
        <f t="shared" si="1"/>
        <v>803.4618939584908</v>
      </c>
      <c r="F39" s="5">
        <v>317.11620872195613</v>
      </c>
      <c r="G39" s="2">
        <f t="shared" ref="G39" si="34">AVERAGE(F37:F39)</f>
        <v>330.56045710444499</v>
      </c>
      <c r="H39" s="2">
        <f t="shared" si="0"/>
        <v>600</v>
      </c>
      <c r="I39" s="7" t="s">
        <v>14</v>
      </c>
      <c r="J39" s="8">
        <f t="shared" si="15"/>
        <v>0.87446836099585068</v>
      </c>
      <c r="K39" s="2">
        <v>-1127.1302508192591</v>
      </c>
      <c r="L39" s="13" t="s">
        <v>15</v>
      </c>
      <c r="M39" s="2"/>
    </row>
    <row r="40" spans="1:13" x14ac:dyDescent="0.35">
      <c r="A40" s="3">
        <v>44321</v>
      </c>
      <c r="B40">
        <v>785</v>
      </c>
      <c r="C40" s="2">
        <f t="shared" si="1"/>
        <v>943.33333333333337</v>
      </c>
      <c r="D40" s="2">
        <v>801.10915049155528</v>
      </c>
      <c r="E40" s="2">
        <f t="shared" si="1"/>
        <v>801.61330980589867</v>
      </c>
      <c r="F40" s="5">
        <v>306.52886312074611</v>
      </c>
      <c r="G40" s="2">
        <f t="shared" ref="G40" si="35">AVERAGE(F38:F40)</f>
        <v>319.97311150323497</v>
      </c>
      <c r="H40" s="2">
        <f t="shared" si="0"/>
        <v>600</v>
      </c>
      <c r="I40" s="7" t="s">
        <v>14</v>
      </c>
      <c r="J40" s="8">
        <f t="shared" si="15"/>
        <v>0.84107057237039273</v>
      </c>
      <c r="K40" s="2">
        <v>-1219.2492268716915</v>
      </c>
      <c r="L40" s="13" t="s">
        <v>15</v>
      </c>
      <c r="M40" s="2"/>
    </row>
    <row r="41" spans="1:13" x14ac:dyDescent="0.35">
      <c r="A41" s="3">
        <v>44322</v>
      </c>
      <c r="B41">
        <v>697</v>
      </c>
      <c r="C41" s="2">
        <f t="shared" si="1"/>
        <v>817.33333333333337</v>
      </c>
      <c r="D41" s="2">
        <v>801.61330980589867</v>
      </c>
      <c r="E41" s="2">
        <f t="shared" si="1"/>
        <v>801.10915049155528</v>
      </c>
      <c r="F41" s="5">
        <v>294.9331988908495</v>
      </c>
      <c r="G41" s="2">
        <f t="shared" ref="G41" si="36">AVERAGE(F39:F41)</f>
        <v>306.19275691118395</v>
      </c>
      <c r="H41" s="2">
        <f t="shared" si="0"/>
        <v>600</v>
      </c>
      <c r="I41" s="7" t="s">
        <v>14</v>
      </c>
      <c r="J41" s="8">
        <f t="shared" si="15"/>
        <v>0.7381305205645774</v>
      </c>
      <c r="K41" s="2">
        <v>-1259.3496725485254</v>
      </c>
      <c r="L41" s="13" t="s">
        <v>15</v>
      </c>
      <c r="M41" s="2"/>
    </row>
    <row r="42" spans="1:13" x14ac:dyDescent="0.35">
      <c r="A42" s="3">
        <v>44323</v>
      </c>
      <c r="B42">
        <v>586</v>
      </c>
      <c r="C42" s="2">
        <f t="shared" si="1"/>
        <v>689.33333333333337</v>
      </c>
      <c r="D42" s="2">
        <v>800.10083186286863</v>
      </c>
      <c r="E42" s="2">
        <f t="shared" si="1"/>
        <v>800.94109738677423</v>
      </c>
      <c r="F42" s="5">
        <v>322.15780186538944</v>
      </c>
      <c r="G42" s="2">
        <f t="shared" ref="G42" si="37">AVERAGE(F40:F42)</f>
        <v>307.87328795899504</v>
      </c>
      <c r="H42" s="2">
        <f t="shared" si="0"/>
        <v>600</v>
      </c>
      <c r="I42" s="7" t="s">
        <v>14</v>
      </c>
      <c r="J42" s="8">
        <f t="shared" si="15"/>
        <v>0.62168505607759927</v>
      </c>
      <c r="K42" s="2">
        <v>-1353.984594277792</v>
      </c>
      <c r="L42" s="13" t="s">
        <v>15</v>
      </c>
      <c r="M42" s="2"/>
    </row>
    <row r="43" spans="1:13" x14ac:dyDescent="0.35">
      <c r="A43" s="3">
        <v>44324</v>
      </c>
      <c r="B43">
        <v>557</v>
      </c>
      <c r="C43" s="2">
        <f t="shared" si="1"/>
        <v>613.33333333333337</v>
      </c>
      <c r="D43" s="2">
        <v>799.09251323418198</v>
      </c>
      <c r="E43" s="2">
        <f t="shared" si="1"/>
        <v>800.26888496764968</v>
      </c>
      <c r="F43" s="5">
        <v>293.92488026216284</v>
      </c>
      <c r="G43" s="2">
        <f t="shared" ref="G43" si="38">AVERAGE(F41:F43)</f>
        <v>303.67196033946726</v>
      </c>
      <c r="H43" s="2">
        <f t="shared" si="0"/>
        <v>600</v>
      </c>
      <c r="I43" s="2">
        <f t="shared" ref="I43:I66" si="39">IF(C43/2*0.4&lt;600,600,C43*0.4)</f>
        <v>600</v>
      </c>
      <c r="J43" s="8">
        <f t="shared" si="15"/>
        <v>0.55558532501141733</v>
      </c>
      <c r="K43" s="2">
        <v>-1367.6284377363247</v>
      </c>
      <c r="L43" s="13" t="s">
        <v>15</v>
      </c>
      <c r="M43" s="2"/>
    </row>
    <row r="44" spans="1:13" x14ac:dyDescent="0.35">
      <c r="A44" s="3">
        <v>44325</v>
      </c>
      <c r="B44">
        <v>642</v>
      </c>
      <c r="C44" s="2">
        <f t="shared" si="1"/>
        <v>595</v>
      </c>
      <c r="D44" s="2">
        <v>799.59667254852536</v>
      </c>
      <c r="E44" s="2">
        <f t="shared" si="1"/>
        <v>799.59667254852536</v>
      </c>
      <c r="F44" s="5">
        <v>224.85505419712632</v>
      </c>
      <c r="G44" s="2">
        <f t="shared" ref="G44" si="40">AVERAGE(F42:F44)</f>
        <v>280.31257877489287</v>
      </c>
      <c r="H44" s="2">
        <f t="shared" si="0"/>
        <v>600</v>
      </c>
      <c r="I44" s="2">
        <f t="shared" si="39"/>
        <v>600</v>
      </c>
      <c r="J44" s="8">
        <f t="shared" si="15"/>
        <v>0.5509722222222222</v>
      </c>
      <c r="K44" s="2">
        <v>-1252.6421585581045</v>
      </c>
      <c r="L44" s="13" t="s">
        <v>15</v>
      </c>
      <c r="M44" s="2"/>
    </row>
    <row r="45" spans="1:13" x14ac:dyDescent="0.35">
      <c r="A45" s="3">
        <v>44326</v>
      </c>
      <c r="B45">
        <v>721</v>
      </c>
      <c r="C45" s="2">
        <f t="shared" si="1"/>
        <v>640</v>
      </c>
      <c r="D45" s="2">
        <v>801.10915049155528</v>
      </c>
      <c r="E45" s="2">
        <f t="shared" si="1"/>
        <v>799.93277875808747</v>
      </c>
      <c r="F45" s="5">
        <v>230</v>
      </c>
      <c r="G45" s="2">
        <f t="shared" ref="G45" si="41">AVERAGE(F43:F45)</f>
        <v>249.59331148642971</v>
      </c>
      <c r="H45" s="2">
        <f t="shared" si="0"/>
        <v>600</v>
      </c>
      <c r="I45" s="2">
        <f t="shared" si="39"/>
        <v>600</v>
      </c>
      <c r="J45" s="8">
        <f t="shared" si="15"/>
        <v>0.60979903782181688</v>
      </c>
      <c r="K45" s="2">
        <v>-1209.1094360978068</v>
      </c>
      <c r="L45" s="13" t="s">
        <v>15</v>
      </c>
      <c r="M45" s="2"/>
    </row>
    <row r="46" spans="1:13" x14ac:dyDescent="0.35">
      <c r="A46" s="3">
        <v>44327</v>
      </c>
      <c r="B46">
        <v>738</v>
      </c>
      <c r="C46" s="2">
        <f t="shared" si="1"/>
        <v>700.33333333333337</v>
      </c>
      <c r="D46" s="2">
        <v>801.61330980589867</v>
      </c>
      <c r="E46" s="2">
        <f t="shared" si="1"/>
        <v>800.77304428199307</v>
      </c>
      <c r="F46" s="5">
        <v>230.90496596924629</v>
      </c>
      <c r="G46" s="2">
        <f t="shared" ref="G46" si="42">AVERAGE(F44:F46)</f>
        <v>228.5866733887909</v>
      </c>
      <c r="H46" s="2">
        <f t="shared" si="0"/>
        <v>600</v>
      </c>
      <c r="I46" s="2">
        <f t="shared" si="39"/>
        <v>600</v>
      </c>
      <c r="J46" s="8">
        <f t="shared" si="15"/>
        <v>0.68035820841914685</v>
      </c>
      <c r="K46" s="2">
        <v>-1222.8942128812705</v>
      </c>
      <c r="L46" s="13" t="s">
        <v>15</v>
      </c>
      <c r="M46" s="2"/>
    </row>
    <row r="47" spans="1:13" x14ac:dyDescent="0.35">
      <c r="A47" s="3">
        <v>44328</v>
      </c>
      <c r="B47">
        <v>703</v>
      </c>
      <c r="C47" s="2">
        <f t="shared" si="1"/>
        <v>720.66666666666663</v>
      </c>
      <c r="D47" s="2">
        <v>804.13410637761535</v>
      </c>
      <c r="E47" s="2">
        <f t="shared" si="1"/>
        <v>802.2855222250231</v>
      </c>
      <c r="F47" s="5">
        <v>191.07638013612302</v>
      </c>
      <c r="G47" s="2">
        <f t="shared" ref="G47" si="43">AVERAGE(F45:F47)</f>
        <v>217.32711536845645</v>
      </c>
      <c r="H47" s="2">
        <f t="shared" si="0"/>
        <v>600</v>
      </c>
      <c r="I47" s="2">
        <f t="shared" si="39"/>
        <v>600</v>
      </c>
      <c r="J47" s="8">
        <f t="shared" si="15"/>
        <v>0.70680436873321395</v>
      </c>
      <c r="K47" s="2">
        <v>-1243.9228454751703</v>
      </c>
      <c r="L47" s="13" t="s">
        <v>15</v>
      </c>
      <c r="M47" s="2"/>
    </row>
    <row r="48" spans="1:13" x14ac:dyDescent="0.35">
      <c r="A48" s="3" t="s">
        <v>17</v>
      </c>
      <c r="B48">
        <v>858</v>
      </c>
      <c r="C48" s="2">
        <f t="shared" si="1"/>
        <v>766.33333333333337</v>
      </c>
      <c r="D48" s="2">
        <v>805.64658432064527</v>
      </c>
      <c r="E48" s="2">
        <f t="shared" si="1"/>
        <v>803.79800016805302</v>
      </c>
      <c r="F48" s="5">
        <v>210.73859339551296</v>
      </c>
      <c r="G48" s="2">
        <f t="shared" ref="G48" si="44">AVERAGE(F46:F48)</f>
        <v>210.90664650029407</v>
      </c>
      <c r="H48" s="2">
        <f t="shared" si="0"/>
        <v>600</v>
      </c>
      <c r="I48" s="2">
        <f t="shared" si="39"/>
        <v>600</v>
      </c>
      <c r="J48" s="8">
        <f t="shared" si="15"/>
        <v>0.75522797283868837</v>
      </c>
      <c r="K48" s="2">
        <v>-1150.8758454751703</v>
      </c>
      <c r="L48" s="13" t="s">
        <v>15</v>
      </c>
      <c r="M48" s="2"/>
    </row>
    <row r="49" spans="1:13" x14ac:dyDescent="0.35">
      <c r="A49" s="3">
        <v>44330</v>
      </c>
      <c r="B49">
        <v>1170</v>
      </c>
      <c r="C49" s="2">
        <f t="shared" si="1"/>
        <v>910.33333333333337</v>
      </c>
      <c r="D49" s="2">
        <v>806.65490294933193</v>
      </c>
      <c r="E49" s="2">
        <f t="shared" si="1"/>
        <v>805.47853121586411</v>
      </c>
      <c r="F49" s="5">
        <v>200.151247794303</v>
      </c>
      <c r="G49" s="2">
        <f t="shared" ref="G49" si="45">AVERAGE(F47:F49)</f>
        <v>200.6554071086463</v>
      </c>
      <c r="H49" s="2">
        <f t="shared" si="0"/>
        <v>600</v>
      </c>
      <c r="I49" s="2">
        <f t="shared" si="39"/>
        <v>600</v>
      </c>
      <c r="J49" s="7" t="s">
        <v>14</v>
      </c>
      <c r="K49" s="2">
        <v>-1003.9579476934714</v>
      </c>
      <c r="L49" s="13" t="s">
        <v>15</v>
      </c>
      <c r="M49" s="2"/>
    </row>
    <row r="50" spans="1:13" x14ac:dyDescent="0.35">
      <c r="A50" s="3">
        <v>44331</v>
      </c>
      <c r="B50">
        <v>1299</v>
      </c>
      <c r="C50" s="2">
        <f t="shared" si="1"/>
        <v>1109</v>
      </c>
      <c r="D50" s="2">
        <v>805.64658432064527</v>
      </c>
      <c r="E50" s="2">
        <f t="shared" si="1"/>
        <v>805.98269053020749</v>
      </c>
      <c r="F50" s="5">
        <v>-71.490622636753216</v>
      </c>
      <c r="G50" s="2">
        <f t="shared" ref="G50" si="46">AVERAGE(F48:F50)</f>
        <v>113.13307285102091</v>
      </c>
      <c r="H50" s="2">
        <f t="shared" si="0"/>
        <v>600</v>
      </c>
      <c r="I50" s="2">
        <f t="shared" si="39"/>
        <v>600</v>
      </c>
      <c r="J50" s="7" t="s">
        <v>14</v>
      </c>
      <c r="K50" s="2">
        <v>-667.34063831610797</v>
      </c>
      <c r="L50" s="13" t="s">
        <v>15</v>
      </c>
      <c r="M50" s="2"/>
    </row>
    <row r="51" spans="1:13" x14ac:dyDescent="0.35">
      <c r="A51" s="3">
        <v>44332</v>
      </c>
      <c r="B51">
        <v>1244</v>
      </c>
      <c r="C51" s="2">
        <f t="shared" si="1"/>
        <v>1237.6666666666667</v>
      </c>
      <c r="D51" s="2">
        <v>805.64658432064527</v>
      </c>
      <c r="E51" s="2">
        <f t="shared" si="1"/>
        <v>805.98269053020749</v>
      </c>
      <c r="F51" s="5">
        <v>-54.853365263423242</v>
      </c>
      <c r="G51" s="2">
        <f t="shared" ref="G51" si="47">AVERAGE(F49:F51)</f>
        <v>24.602419964708847</v>
      </c>
      <c r="H51" s="2">
        <f t="shared" si="0"/>
        <v>600</v>
      </c>
      <c r="I51" s="2">
        <f t="shared" si="39"/>
        <v>600</v>
      </c>
      <c r="J51" s="7" t="s">
        <v>14</v>
      </c>
      <c r="K51" s="2">
        <v>-718.29813831610795</v>
      </c>
      <c r="L51" s="13" t="s">
        <v>15</v>
      </c>
      <c r="M51" s="2"/>
    </row>
    <row r="52" spans="1:13" x14ac:dyDescent="0.35">
      <c r="A52" s="3">
        <v>44333</v>
      </c>
      <c r="B52">
        <v>1212</v>
      </c>
      <c r="C52" s="2">
        <f t="shared" si="1"/>
        <v>1251.6666666666667</v>
      </c>
      <c r="D52" s="2">
        <v>805.64658432064527</v>
      </c>
      <c r="E52" s="2">
        <f t="shared" si="1"/>
        <v>805.64658432064527</v>
      </c>
      <c r="F52" s="5">
        <v>226.87169145449963</v>
      </c>
      <c r="G52" s="2">
        <f t="shared" ref="G52" si="48">AVERAGE(F50:F52)</f>
        <v>33.509234518107725</v>
      </c>
      <c r="H52" s="2">
        <f t="shared" si="0"/>
        <v>600</v>
      </c>
      <c r="I52" s="2">
        <f t="shared" si="39"/>
        <v>600</v>
      </c>
      <c r="J52" s="7" t="s">
        <v>14</v>
      </c>
      <c r="K52" s="2">
        <v>-1011.0618150995715</v>
      </c>
      <c r="L52" s="13" t="s">
        <v>15</v>
      </c>
      <c r="M52" s="2"/>
    </row>
    <row r="53" spans="1:13" x14ac:dyDescent="0.35">
      <c r="A53" s="3">
        <v>44334</v>
      </c>
      <c r="B53">
        <v>1144</v>
      </c>
      <c r="C53" s="2">
        <f t="shared" si="1"/>
        <v>1200</v>
      </c>
      <c r="D53" s="2">
        <v>802.62162843458532</v>
      </c>
      <c r="E53" s="2">
        <f t="shared" si="1"/>
        <v>804.63826569195862</v>
      </c>
      <c r="F53" s="5">
        <v>215.78018653894634</v>
      </c>
      <c r="G53" s="2">
        <f t="shared" ref="G53" si="49">AVERAGE(F51:F53)</f>
        <v>129.26617091000756</v>
      </c>
      <c r="H53" s="2">
        <f t="shared" si="0"/>
        <v>600</v>
      </c>
      <c r="I53" s="2">
        <f t="shared" si="39"/>
        <v>600</v>
      </c>
      <c r="J53" s="7" t="s">
        <v>14</v>
      </c>
      <c r="K53" s="2">
        <v>-1043.4808997983364</v>
      </c>
      <c r="L53" s="13" t="s">
        <v>15</v>
      </c>
      <c r="M53" s="2"/>
    </row>
    <row r="54" spans="1:13" x14ac:dyDescent="0.35">
      <c r="A54" s="3">
        <v>44335</v>
      </c>
      <c r="B54">
        <v>1007</v>
      </c>
      <c r="C54" s="2">
        <f t="shared" si="1"/>
        <v>1121</v>
      </c>
      <c r="D54" s="2">
        <v>799.59667254852536</v>
      </c>
      <c r="E54" s="2">
        <f t="shared" si="1"/>
        <v>802.62162843458543</v>
      </c>
      <c r="F54" s="5">
        <v>215.78018653894628</v>
      </c>
      <c r="G54" s="2">
        <f t="shared" ref="G54" si="50">AVERAGE(F52:F54)</f>
        <v>219.47735484413076</v>
      </c>
      <c r="H54" s="2">
        <f t="shared" si="0"/>
        <v>600</v>
      </c>
      <c r="I54" s="2">
        <f t="shared" si="39"/>
        <v>600</v>
      </c>
      <c r="J54" s="7" t="s">
        <v>14</v>
      </c>
      <c r="K54" s="2">
        <v>-1099.7747975800355</v>
      </c>
      <c r="L54" s="13" t="s">
        <v>15</v>
      </c>
      <c r="M54" s="2"/>
    </row>
    <row r="55" spans="1:13" x14ac:dyDescent="0.35">
      <c r="A55" s="3">
        <v>44336</v>
      </c>
      <c r="B55">
        <v>938</v>
      </c>
      <c r="C55" s="2">
        <f t="shared" si="1"/>
        <v>1029.6666666666667</v>
      </c>
      <c r="D55" s="2">
        <v>798.5883539198386</v>
      </c>
      <c r="E55" s="2">
        <f t="shared" si="1"/>
        <v>800.26888496764968</v>
      </c>
      <c r="F55" s="5">
        <v>216.28434585328964</v>
      </c>
      <c r="G55" s="2">
        <f t="shared" ref="G55" si="51">AVERAGE(F53:F55)</f>
        <v>215.94823964372742</v>
      </c>
      <c r="H55" s="2">
        <f t="shared" si="0"/>
        <v>600</v>
      </c>
      <c r="I55" s="2">
        <f t="shared" si="39"/>
        <v>600</v>
      </c>
      <c r="J55" s="7" t="s">
        <v>14</v>
      </c>
      <c r="K55" s="2">
        <v>-1168.2810323922361</v>
      </c>
      <c r="L55" s="13" t="s">
        <v>15</v>
      </c>
      <c r="M55" s="2"/>
    </row>
    <row r="56" spans="1:13" x14ac:dyDescent="0.35">
      <c r="A56" s="3">
        <v>44337</v>
      </c>
      <c r="B56">
        <v>945</v>
      </c>
      <c r="C56" s="2">
        <f t="shared" si="1"/>
        <v>963.33333333333337</v>
      </c>
      <c r="D56" s="2">
        <v>796.06755734812202</v>
      </c>
      <c r="E56" s="2">
        <f t="shared" si="1"/>
        <v>798.08419460549533</v>
      </c>
      <c r="F56" s="5">
        <v>205.69700025207968</v>
      </c>
      <c r="G56" s="2">
        <f t="shared" ref="G56" si="52">AVERAGE(F54:F56)</f>
        <v>212.58717754810519</v>
      </c>
      <c r="H56" s="2">
        <f t="shared" si="0"/>
        <v>600</v>
      </c>
      <c r="I56" s="2">
        <f t="shared" si="39"/>
        <v>600</v>
      </c>
      <c r="J56" s="7" t="s">
        <v>14</v>
      </c>
      <c r="K56" s="2">
        <v>-1165.7965148726998</v>
      </c>
      <c r="L56" s="13" t="s">
        <v>15</v>
      </c>
      <c r="M56" s="2"/>
    </row>
    <row r="57" spans="1:13" x14ac:dyDescent="0.35">
      <c r="A57" s="3">
        <v>44338</v>
      </c>
      <c r="B57">
        <v>826</v>
      </c>
      <c r="C57" s="2">
        <f t="shared" si="1"/>
        <v>903</v>
      </c>
      <c r="D57" s="2">
        <v>796.57171666246529</v>
      </c>
      <c r="E57" s="2">
        <f t="shared" si="1"/>
        <v>797.07587597680867</v>
      </c>
      <c r="F57" s="5">
        <v>239.97983362742625</v>
      </c>
      <c r="G57" s="2">
        <f t="shared" ref="G57" si="53">AVERAGE(F55:F57)</f>
        <v>220.65372657759852</v>
      </c>
      <c r="H57" s="2">
        <f t="shared" si="0"/>
        <v>600</v>
      </c>
      <c r="I57" s="2">
        <f t="shared" si="39"/>
        <v>600</v>
      </c>
      <c r="J57" s="7" t="s">
        <v>14</v>
      </c>
      <c r="K57" s="2">
        <v>-1235.6355563398033</v>
      </c>
      <c r="L57" s="13" t="s">
        <v>15</v>
      </c>
      <c r="M57" s="2"/>
    </row>
    <row r="58" spans="1:13" x14ac:dyDescent="0.35">
      <c r="A58" s="3">
        <v>44339</v>
      </c>
      <c r="B58">
        <v>817</v>
      </c>
      <c r="C58" s="2">
        <f t="shared" si="1"/>
        <v>862.66666666666663</v>
      </c>
      <c r="D58" s="2">
        <v>797.07587597680867</v>
      </c>
      <c r="E58" s="2">
        <f t="shared" si="1"/>
        <v>796.57171666246541</v>
      </c>
      <c r="F58" s="5">
        <v>239.97983362742625</v>
      </c>
      <c r="G58" s="2">
        <f t="shared" ref="G58" si="54">AVERAGE(F56:F58)</f>
        <v>228.55222250231074</v>
      </c>
      <c r="H58" s="2">
        <f t="shared" si="0"/>
        <v>600</v>
      </c>
      <c r="I58" s="2">
        <f t="shared" si="39"/>
        <v>600</v>
      </c>
      <c r="J58" s="7" t="s">
        <v>14</v>
      </c>
      <c r="K58" s="2">
        <v>-1233.4710323922359</v>
      </c>
      <c r="L58" s="13" t="s">
        <v>15</v>
      </c>
      <c r="M58" s="2"/>
    </row>
    <row r="59" spans="1:13" x14ac:dyDescent="0.35">
      <c r="A59" s="3">
        <v>44340</v>
      </c>
      <c r="B59">
        <v>858</v>
      </c>
      <c r="C59" s="2">
        <f t="shared" si="1"/>
        <v>833.66666666666663</v>
      </c>
      <c r="D59" s="2">
        <v>797.07587597680867</v>
      </c>
      <c r="E59" s="2">
        <f t="shared" si="1"/>
        <v>796.90782287202762</v>
      </c>
      <c r="F59" s="5">
        <v>251.07133854297956</v>
      </c>
      <c r="G59" s="2">
        <f t="shared" ref="G59" si="55">AVERAGE(F57:F59)</f>
        <v>243.67700193261066</v>
      </c>
      <c r="H59" s="2">
        <f t="shared" si="0"/>
        <v>600</v>
      </c>
      <c r="I59" s="2">
        <f t="shared" si="39"/>
        <v>600</v>
      </c>
      <c r="J59" s="7" t="s">
        <v>14</v>
      </c>
      <c r="K59" s="2">
        <v>-1219.6601346105372</v>
      </c>
      <c r="L59" s="13" t="s">
        <v>15</v>
      </c>
      <c r="M59" s="2"/>
    </row>
    <row r="60" spans="1:13" x14ac:dyDescent="0.35">
      <c r="A60" s="3">
        <v>44341</v>
      </c>
      <c r="B60">
        <v>813</v>
      </c>
      <c r="C60" s="2">
        <f t="shared" si="1"/>
        <v>829.33333333333337</v>
      </c>
      <c r="D60" s="2">
        <v>798.5883539198386</v>
      </c>
      <c r="E60" s="2">
        <f t="shared" si="1"/>
        <v>797.58003529115194</v>
      </c>
      <c r="F60" s="5">
        <v>212.7552306528863</v>
      </c>
      <c r="G60" s="2">
        <f t="shared" ref="G60" si="56">AVERAGE(F58:F60)</f>
        <v>234.60213427443071</v>
      </c>
      <c r="H60" s="2">
        <f t="shared" si="0"/>
        <v>600</v>
      </c>
      <c r="I60" s="2">
        <f t="shared" si="39"/>
        <v>600</v>
      </c>
      <c r="J60" s="7" t="s">
        <v>14</v>
      </c>
      <c r="K60" s="2">
        <v>-1286.4392368288379</v>
      </c>
      <c r="L60" s="13" t="s">
        <v>15</v>
      </c>
      <c r="M60" s="2"/>
    </row>
    <row r="61" spans="1:13" x14ac:dyDescent="0.35">
      <c r="A61" s="3">
        <v>44342</v>
      </c>
      <c r="B61">
        <v>731</v>
      </c>
      <c r="C61" s="2">
        <f t="shared" si="1"/>
        <v>800.66666666666663</v>
      </c>
      <c r="D61" s="2">
        <v>800.60499117721201</v>
      </c>
      <c r="E61" s="2">
        <f t="shared" si="1"/>
        <v>798.75640702461976</v>
      </c>
      <c r="F61" s="5">
        <v>213.25938996722965</v>
      </c>
      <c r="G61" s="2">
        <f t="shared" ref="G61" si="57">AVERAGE(F59:F61)</f>
        <v>225.69531972103186</v>
      </c>
      <c r="H61" s="2">
        <f t="shared" si="0"/>
        <v>600</v>
      </c>
      <c r="I61" s="2">
        <f t="shared" si="39"/>
        <v>600</v>
      </c>
      <c r="J61" s="7" t="s">
        <v>14</v>
      </c>
      <c r="K61" s="2">
        <v>-1327.3046346105371</v>
      </c>
      <c r="L61" s="13" t="s">
        <v>15</v>
      </c>
      <c r="M61" s="2"/>
    </row>
    <row r="62" spans="1:13" x14ac:dyDescent="0.35">
      <c r="A62" s="3">
        <v>44343</v>
      </c>
      <c r="B62">
        <v>685</v>
      </c>
      <c r="C62" s="2">
        <f t="shared" si="1"/>
        <v>743</v>
      </c>
      <c r="D62" s="2">
        <v>811.19233677842192</v>
      </c>
      <c r="E62" s="2">
        <f t="shared" si="1"/>
        <v>803.4618939584908</v>
      </c>
      <c r="F62" s="5">
        <v>213.25938996722965</v>
      </c>
      <c r="G62" s="2">
        <f t="shared" ref="G62" si="58">AVERAGE(F60:F62)</f>
        <v>213.09133686244854</v>
      </c>
      <c r="H62" s="2">
        <f t="shared" si="0"/>
        <v>600</v>
      </c>
      <c r="I62" s="2">
        <f t="shared" si="39"/>
        <v>600</v>
      </c>
      <c r="J62" s="7" t="s">
        <v>14</v>
      </c>
      <c r="K62" s="2">
        <v>-1517.7933085455006</v>
      </c>
      <c r="L62" s="13" t="s">
        <v>15</v>
      </c>
      <c r="M62" s="2"/>
    </row>
    <row r="63" spans="1:13" x14ac:dyDescent="0.35">
      <c r="A63" s="3">
        <v>44344</v>
      </c>
      <c r="B63">
        <v>662</v>
      </c>
      <c r="C63" s="2">
        <f t="shared" si="1"/>
        <v>692.66666666666663</v>
      </c>
      <c r="D63" s="2">
        <v>802.11746912024194</v>
      </c>
      <c r="E63" s="2">
        <f t="shared" si="1"/>
        <v>804.63826569195862</v>
      </c>
      <c r="F63" s="5">
        <v>202.16788505167634</v>
      </c>
      <c r="G63" s="2">
        <f t="shared" ref="G63" si="59">AVERAGE(F61:F63)</f>
        <v>209.5622216620452</v>
      </c>
      <c r="H63" s="2">
        <f t="shared" si="0"/>
        <v>600</v>
      </c>
      <c r="I63" s="2">
        <f t="shared" si="39"/>
        <v>600</v>
      </c>
      <c r="J63" s="7" t="s">
        <v>14</v>
      </c>
      <c r="K63" s="2">
        <v>-1544.4166987648098</v>
      </c>
      <c r="L63" s="13" t="s">
        <v>15</v>
      </c>
      <c r="M63" s="2"/>
    </row>
    <row r="64" spans="1:13" x14ac:dyDescent="0.35">
      <c r="A64" s="3">
        <v>44345</v>
      </c>
      <c r="B64">
        <v>639</v>
      </c>
      <c r="C64" s="2">
        <f t="shared" si="1"/>
        <v>662</v>
      </c>
      <c r="D64" s="2">
        <v>802.11746912024194</v>
      </c>
      <c r="E64" s="2">
        <f t="shared" si="1"/>
        <v>805.14242500630189</v>
      </c>
      <c r="F64" s="5">
        <v>229.89664734055964</v>
      </c>
      <c r="G64" s="2">
        <f t="shared" ref="G64" si="60">AVERAGE(F62:F64)</f>
        <v>215.10797411982188</v>
      </c>
      <c r="H64" s="2">
        <f t="shared" si="0"/>
        <v>600</v>
      </c>
      <c r="I64" s="2">
        <f t="shared" si="39"/>
        <v>600</v>
      </c>
      <c r="J64" s="7" t="s">
        <v>14</v>
      </c>
      <c r="K64" s="2">
        <v>-1548.1168764809681</v>
      </c>
      <c r="L64" s="13" t="s">
        <v>15</v>
      </c>
      <c r="M64" s="2"/>
    </row>
    <row r="65" spans="1:13" x14ac:dyDescent="0.35">
      <c r="A65" s="3">
        <v>44346</v>
      </c>
      <c r="B65">
        <v>662</v>
      </c>
      <c r="C65" s="2">
        <f t="shared" si="1"/>
        <v>654.33333333333337</v>
      </c>
      <c r="D65" s="2">
        <v>801.10915049155528</v>
      </c>
      <c r="E65" s="2">
        <f t="shared" si="1"/>
        <v>801.78136291067983</v>
      </c>
      <c r="F65" s="5">
        <v>228.38416939752963</v>
      </c>
      <c r="G65" s="2">
        <f t="shared" ref="G65" si="61">AVERAGE(F63:F65)</f>
        <v>220.14956726325519</v>
      </c>
      <c r="H65" s="2">
        <f t="shared" si="0"/>
        <v>600</v>
      </c>
      <c r="I65" s="2">
        <f t="shared" si="39"/>
        <v>600</v>
      </c>
      <c r="J65" s="7" t="s">
        <v>14</v>
      </c>
      <c r="K65" s="2">
        <v>-1550.9077580035294</v>
      </c>
      <c r="L65" s="13" t="s">
        <v>15</v>
      </c>
      <c r="M65" s="2"/>
    </row>
    <row r="66" spans="1:13" x14ac:dyDescent="0.35">
      <c r="A66" s="3">
        <v>44347</v>
      </c>
      <c r="B66">
        <v>671</v>
      </c>
      <c r="C66" s="2">
        <f t="shared" si="1"/>
        <v>657.33333333333337</v>
      </c>
      <c r="D66" s="2">
        <v>799.09251323418198</v>
      </c>
      <c r="E66" s="2">
        <f t="shared" si="1"/>
        <v>800.77304428199295</v>
      </c>
      <c r="F66" s="5">
        <v>231.40912528358959</v>
      </c>
      <c r="G66" s="2">
        <f t="shared" ref="G66" si="62">AVERAGE(F64:F66)</f>
        <v>229.89664734055961</v>
      </c>
      <c r="H66" s="2">
        <f t="shared" si="0"/>
        <v>600</v>
      </c>
      <c r="I66" s="2">
        <f t="shared" si="39"/>
        <v>600</v>
      </c>
      <c r="J66" s="7" t="s">
        <v>14</v>
      </c>
      <c r="K66" s="2">
        <v>-1569.7132667002775</v>
      </c>
      <c r="L66" s="13" t="s">
        <v>15</v>
      </c>
      <c r="M66" s="2"/>
    </row>
    <row r="67" spans="1:13" hidden="1" x14ac:dyDescent="0.35">
      <c r="A67" s="3"/>
      <c r="B67">
        <v>1764</v>
      </c>
      <c r="C67" s="2">
        <f t="shared" si="1"/>
        <v>1032.3333333333333</v>
      </c>
      <c r="E67" s="2"/>
      <c r="G67" s="2"/>
      <c r="J67" s="7"/>
      <c r="L67" t="s">
        <v>15</v>
      </c>
      <c r="M67" s="2"/>
    </row>
    <row r="68" spans="1:13" x14ac:dyDescent="0.35">
      <c r="A68" s="3"/>
      <c r="C68" s="2"/>
      <c r="E68" s="2"/>
      <c r="G68" s="2"/>
      <c r="J68" s="7"/>
      <c r="M68" s="2"/>
    </row>
    <row r="69" spans="1:13" x14ac:dyDescent="0.35">
      <c r="A69" t="s">
        <v>18</v>
      </c>
      <c r="C69" s="2"/>
      <c r="J69" s="7"/>
    </row>
    <row r="70" spans="1:13" x14ac:dyDescent="0.35">
      <c r="A70" t="s">
        <v>19</v>
      </c>
      <c r="C70" s="2"/>
      <c r="J70" s="7"/>
    </row>
    <row r="71" spans="1:13" hidden="1" x14ac:dyDescent="0.35">
      <c r="A71" t="s">
        <v>20</v>
      </c>
      <c r="B71" t="s">
        <v>21</v>
      </c>
      <c r="C71" t="s">
        <v>21</v>
      </c>
    </row>
    <row r="72" spans="1:13" x14ac:dyDescent="0.35">
      <c r="A72" t="s">
        <v>20</v>
      </c>
      <c r="C72" t="s">
        <v>22</v>
      </c>
    </row>
    <row r="73" spans="1:13" x14ac:dyDescent="0.35">
      <c r="E73" t="s">
        <v>23</v>
      </c>
    </row>
    <row r="74" spans="1:13" x14ac:dyDescent="0.35">
      <c r="E74" t="s">
        <v>24</v>
      </c>
    </row>
    <row r="75" spans="1:13" x14ac:dyDescent="0.35">
      <c r="E75" t="s">
        <v>25</v>
      </c>
    </row>
    <row r="76" spans="1:13" x14ac:dyDescent="0.35">
      <c r="A76" t="s">
        <v>26</v>
      </c>
      <c r="C76" t="s">
        <v>21</v>
      </c>
    </row>
    <row r="77" spans="1:13" x14ac:dyDescent="0.35">
      <c r="A77" t="s">
        <v>27</v>
      </c>
      <c r="C77" t="s">
        <v>28</v>
      </c>
    </row>
  </sheetData>
  <pageMargins left="0.7" right="0.7" top="0.75" bottom="0.75" header="0.3" footer="0.3"/>
  <pageSetup orientation="landscape" horizontalDpi="1200" verticalDpi="1200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ffice xmlns="300851bd-e504-4f0e-97ac-df41a702cbd8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3223FD7EA9AB34094EBA9AB30141758" ma:contentTypeVersion="14" ma:contentTypeDescription="Create a new document." ma:contentTypeScope="" ma:versionID="3dcb68fee37e1eb857b6e799c4ca226a">
  <xsd:schema xmlns:xsd="http://www.w3.org/2001/XMLSchema" xmlns:xs="http://www.w3.org/2001/XMLSchema" xmlns:p="http://schemas.microsoft.com/office/2006/metadata/properties" xmlns:ns2="300851bd-e504-4f0e-97ac-df41a702cbd8" xmlns:ns3="69761221-6aab-4acc-8dc5-0c4c6002279d" targetNamespace="http://schemas.microsoft.com/office/2006/metadata/properties" ma:root="true" ma:fieldsID="8f5b2c379a92278a57f4214ed98fc028" ns2:_="" ns3:_="">
    <xsd:import namespace="300851bd-e504-4f0e-97ac-df41a702cbd8"/>
    <xsd:import namespace="69761221-6aab-4acc-8dc5-0c4c6002279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Office" minOccurs="0"/>
                <xsd:element ref="ns3:SharedWithUsers" minOccurs="0"/>
                <xsd:element ref="ns3:SharedWithDetail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0851bd-e504-4f0e-97ac-df41a702cbd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Office" ma:index="18" nillable="true" ma:displayName="Office" ma:description="Which office is leading the work?" ma:format="Dropdown" ma:internalName="Office">
      <xsd:simpleType>
        <xsd:restriction base="dms:Choice">
          <xsd:enumeration value="SF"/>
          <xsd:enumeration value="Portland"/>
          <xsd:enumeration value="DC"/>
          <xsd:enumeration value="SoCal"/>
          <xsd:enumeration value="Sacramento/Davis"/>
          <xsd:enumeration value="NorCal"/>
          <xsd:enumeration value="Denver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761221-6aab-4acc-8dc5-0c4c6002279d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2644EC3-AF49-4232-B36C-E1623256537E}">
  <ds:schemaRefs>
    <ds:schemaRef ds:uri="http://schemas.microsoft.com/office/2006/metadata/properties"/>
    <ds:schemaRef ds:uri="http://schemas.microsoft.com/office/infopath/2007/PartnerControls"/>
    <ds:schemaRef ds:uri="300851bd-e504-4f0e-97ac-df41a702cbd8"/>
  </ds:schemaRefs>
</ds:datastoreItem>
</file>

<file path=customXml/itemProps2.xml><?xml version="1.0" encoding="utf-8"?>
<ds:datastoreItem xmlns:ds="http://schemas.openxmlformats.org/officeDocument/2006/customXml" ds:itemID="{F4C5A39C-D9BE-40CE-A73C-3282A0E2ACF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00851bd-e504-4f0e-97ac-df41a702cbd8"/>
    <ds:schemaRef ds:uri="69761221-6aab-4acc-8dc5-0c4c6002279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7008EAE-5FB0-4F6B-A955-C8A7180C55B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April and May 2021</vt:lpstr>
    </vt:vector>
  </TitlesOfParts>
  <Manager/>
  <Company>DWR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Giorgi, Bryant@DWR</dc:creator>
  <cp:keywords/>
  <dc:description/>
  <cp:lastModifiedBy>Zach Barr</cp:lastModifiedBy>
  <cp:revision/>
  <dcterms:created xsi:type="dcterms:W3CDTF">2020-10-14T21:32:44Z</dcterms:created>
  <dcterms:modified xsi:type="dcterms:W3CDTF">2021-11-01T18:41:13Z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0x01010033223FD7EA9AB34094EBA9AB30141758</vt:lpwstr>
  </property>
</Properties>
</file>