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Water Quality Sampling\"/>
    </mc:Choice>
  </mc:AlternateContent>
  <xr:revisionPtr revIDLastSave="0" documentId="13_ncr:1_{0145E62C-DAA4-4CE2-B757-C9A2377F1F0F}" xr6:coauthVersionLast="36" xr6:coauthVersionMax="36" xr10:uidLastSave="{00000000-0000-0000-0000-000000000000}"/>
  <bookViews>
    <workbookView xWindow="0" yWindow="0" windowWidth="18870" windowHeight="7650" activeTab="1" xr2:uid="{00000000-000D-0000-FFFF-FFFF00000000}"/>
  </bookViews>
  <sheets>
    <sheet name="Info" sheetId="6" r:id="rId1"/>
    <sheet name="Profiles-SD-Chl" sheetId="1" r:id="rId2"/>
    <sheet name="Ions" sheetId="2" r:id="rId3"/>
    <sheet name="Salinity ppt" sheetId="7" r:id="rId4"/>
    <sheet name="Nutrients" sheetId="3" r:id="rId5"/>
    <sheet name="Se" sheetId="4" r:id="rId6"/>
    <sheet name="Summary" sheetId="5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U179" i="5" l="1"/>
  <c r="E892" i="3"/>
  <c r="AB179" i="5"/>
  <c r="AB94" i="5" l="1"/>
  <c r="X179" i="5"/>
  <c r="X178" i="5"/>
  <c r="X223" i="4" l="1"/>
  <c r="X221" i="4"/>
  <c r="X219" i="4"/>
  <c r="C179" i="5" l="1"/>
  <c r="P179" i="5"/>
  <c r="O179" i="5"/>
  <c r="N179" i="5"/>
  <c r="M179" i="5"/>
  <c r="L179" i="5"/>
  <c r="K179" i="5"/>
  <c r="J179" i="5"/>
  <c r="I179" i="5"/>
  <c r="H179" i="5"/>
  <c r="F179" i="5"/>
  <c r="E179" i="5"/>
  <c r="D179" i="5"/>
  <c r="D162" i="5"/>
  <c r="E162" i="5"/>
  <c r="F162" i="5"/>
  <c r="H162" i="5"/>
  <c r="I162" i="5"/>
  <c r="J162" i="5"/>
  <c r="K162" i="5"/>
  <c r="L162" i="5"/>
  <c r="M162" i="5"/>
  <c r="N162" i="5"/>
  <c r="O162" i="5"/>
  <c r="P162" i="5"/>
  <c r="C162" i="5"/>
  <c r="N145" i="5"/>
  <c r="D145" i="5"/>
  <c r="E145" i="5"/>
  <c r="F145" i="5"/>
  <c r="H145" i="5"/>
  <c r="I145" i="5"/>
  <c r="J145" i="5"/>
  <c r="K145" i="5"/>
  <c r="L145" i="5"/>
  <c r="M145" i="5"/>
  <c r="O145" i="5"/>
  <c r="P145" i="5"/>
  <c r="Q145" i="5"/>
  <c r="C145" i="5"/>
  <c r="D128" i="5"/>
  <c r="E128" i="5"/>
  <c r="F128" i="5"/>
  <c r="H128" i="5"/>
  <c r="I128" i="5"/>
  <c r="J128" i="5"/>
  <c r="K128" i="5"/>
  <c r="L128" i="5"/>
  <c r="M128" i="5"/>
  <c r="N128" i="5"/>
  <c r="O128" i="5"/>
  <c r="P128" i="5"/>
  <c r="C128" i="5"/>
  <c r="D111" i="5"/>
  <c r="E111" i="5"/>
  <c r="F111" i="5"/>
  <c r="H111" i="5"/>
  <c r="I111" i="5"/>
  <c r="J111" i="5"/>
  <c r="K111" i="5"/>
  <c r="L111" i="5"/>
  <c r="M111" i="5"/>
  <c r="N111" i="5"/>
  <c r="O111" i="5"/>
  <c r="P111" i="5"/>
  <c r="C111" i="5"/>
  <c r="D94" i="5"/>
  <c r="E94" i="5"/>
  <c r="F94" i="5"/>
  <c r="H94" i="5"/>
  <c r="I94" i="5"/>
  <c r="J94" i="5"/>
  <c r="K94" i="5"/>
  <c r="L94" i="5"/>
  <c r="M94" i="5"/>
  <c r="N94" i="5"/>
  <c r="O94" i="5"/>
  <c r="P94" i="5"/>
  <c r="C94" i="5"/>
  <c r="D77" i="5"/>
  <c r="E77" i="5"/>
  <c r="F77" i="5"/>
  <c r="H77" i="5"/>
  <c r="I77" i="5"/>
  <c r="J77" i="5"/>
  <c r="K77" i="5"/>
  <c r="L77" i="5"/>
  <c r="M77" i="5"/>
  <c r="N77" i="5"/>
  <c r="O77" i="5"/>
  <c r="P77" i="5"/>
  <c r="C77" i="5"/>
  <c r="D60" i="5"/>
  <c r="E60" i="5"/>
  <c r="F60" i="5"/>
  <c r="H60" i="5"/>
  <c r="I60" i="5"/>
  <c r="J60" i="5"/>
  <c r="K60" i="5"/>
  <c r="L60" i="5"/>
  <c r="M60" i="5"/>
  <c r="N60" i="5"/>
  <c r="O60" i="5"/>
  <c r="P60" i="5"/>
  <c r="C60" i="5"/>
  <c r="D37" i="5"/>
  <c r="E37" i="5"/>
  <c r="F37" i="5"/>
  <c r="H37" i="5"/>
  <c r="I37" i="5"/>
  <c r="J37" i="5"/>
  <c r="K37" i="5"/>
  <c r="L37" i="5"/>
  <c r="M37" i="5"/>
  <c r="N37" i="5"/>
  <c r="O37" i="5"/>
  <c r="P37" i="5"/>
  <c r="C37" i="5"/>
  <c r="D19" i="5"/>
  <c r="E19" i="5"/>
  <c r="F19" i="5"/>
  <c r="H19" i="5"/>
  <c r="I19" i="5"/>
  <c r="J19" i="5"/>
  <c r="K19" i="5"/>
  <c r="L19" i="5"/>
  <c r="M19" i="5"/>
  <c r="N19" i="5"/>
  <c r="O19" i="5"/>
  <c r="P19" i="5"/>
  <c r="C19" i="5"/>
  <c r="M911" i="2"/>
  <c r="Q914" i="2"/>
  <c r="Q162" i="5" s="1"/>
  <c r="O907" i="2"/>
  <c r="P907" i="2"/>
  <c r="Q907" i="2"/>
  <c r="Q37" i="5" s="1"/>
  <c r="O908" i="2"/>
  <c r="P908" i="2"/>
  <c r="Q908" i="2"/>
  <c r="Q60" i="5" s="1"/>
  <c r="N909" i="2"/>
  <c r="O909" i="2"/>
  <c r="P909" i="2"/>
  <c r="Q909" i="2"/>
  <c r="N910" i="2"/>
  <c r="O910" i="2"/>
  <c r="P910" i="2"/>
  <c r="Q910" i="2"/>
  <c r="Q94" i="5" s="1"/>
  <c r="N911" i="2"/>
  <c r="O911" i="2"/>
  <c r="P911" i="2"/>
  <c r="Q911" i="2"/>
  <c r="Q111" i="5" s="1"/>
  <c r="N912" i="2"/>
  <c r="O912" i="2"/>
  <c r="P912" i="2"/>
  <c r="Q912" i="2"/>
  <c r="Q128" i="5" s="1"/>
  <c r="N913" i="2"/>
  <c r="O913" i="2"/>
  <c r="P913" i="2"/>
  <c r="Q913" i="2"/>
  <c r="N914" i="2"/>
  <c r="O914" i="2"/>
  <c r="P914" i="2"/>
  <c r="M907" i="2"/>
  <c r="M908" i="2"/>
  <c r="M909" i="2"/>
  <c r="M910" i="2"/>
  <c r="M912" i="2"/>
  <c r="M913" i="2"/>
  <c r="M914" i="2"/>
  <c r="L907" i="2"/>
  <c r="L908" i="2"/>
  <c r="L909" i="2"/>
  <c r="L915" i="2" s="1"/>
  <c r="L910" i="2"/>
  <c r="L911" i="2"/>
  <c r="L912" i="2"/>
  <c r="L913" i="2"/>
  <c r="L914" i="2"/>
  <c r="K907" i="2"/>
  <c r="K908" i="2"/>
  <c r="K909" i="2"/>
  <c r="K910" i="2"/>
  <c r="K915" i="2" s="1"/>
  <c r="K911" i="2"/>
  <c r="K912" i="2"/>
  <c r="K913" i="2"/>
  <c r="K914" i="2"/>
  <c r="J907" i="2"/>
  <c r="J908" i="2"/>
  <c r="J909" i="2"/>
  <c r="J910" i="2"/>
  <c r="J915" i="2" s="1"/>
  <c r="J911" i="2"/>
  <c r="J912" i="2"/>
  <c r="J913" i="2"/>
  <c r="J914" i="2"/>
  <c r="I907" i="2"/>
  <c r="I908" i="2"/>
  <c r="I909" i="2"/>
  <c r="I910" i="2"/>
  <c r="I915" i="2" s="1"/>
  <c r="I911" i="2"/>
  <c r="I912" i="2"/>
  <c r="I913" i="2"/>
  <c r="I914" i="2"/>
  <c r="H907" i="2"/>
  <c r="H908" i="2"/>
  <c r="H909" i="2"/>
  <c r="H915" i="2" s="1"/>
  <c r="H910" i="2"/>
  <c r="H911" i="2"/>
  <c r="H912" i="2"/>
  <c r="H913" i="2"/>
  <c r="H914" i="2"/>
  <c r="H906" i="2"/>
  <c r="F907" i="2"/>
  <c r="F908" i="2"/>
  <c r="F909" i="2"/>
  <c r="F915" i="2" s="1"/>
  <c r="F910" i="2"/>
  <c r="F911" i="2"/>
  <c r="F912" i="2"/>
  <c r="F913" i="2"/>
  <c r="F914" i="2"/>
  <c r="E907" i="2"/>
  <c r="E908" i="2"/>
  <c r="E909" i="2"/>
  <c r="E910" i="2"/>
  <c r="E915" i="2" s="1"/>
  <c r="E911" i="2"/>
  <c r="E912" i="2"/>
  <c r="E913" i="2"/>
  <c r="E914" i="2"/>
  <c r="D907" i="2"/>
  <c r="D908" i="2"/>
  <c r="D909" i="2"/>
  <c r="D915" i="2" s="1"/>
  <c r="D910" i="2"/>
  <c r="D911" i="2"/>
  <c r="D912" i="2"/>
  <c r="D913" i="2"/>
  <c r="D914" i="2"/>
  <c r="D906" i="2"/>
  <c r="E906" i="2"/>
  <c r="F906" i="2"/>
  <c r="I906" i="2"/>
  <c r="J906" i="2"/>
  <c r="K906" i="2"/>
  <c r="L906" i="2"/>
  <c r="M906" i="2"/>
  <c r="N906" i="2"/>
  <c r="O906" i="2"/>
  <c r="P906" i="2"/>
  <c r="Q906" i="2"/>
  <c r="Q19" i="5" s="1"/>
  <c r="C907" i="2"/>
  <c r="C908" i="2"/>
  <c r="C909" i="2"/>
  <c r="C910" i="2"/>
  <c r="C911" i="2"/>
  <c r="C912" i="2"/>
  <c r="C913" i="2"/>
  <c r="C914" i="2"/>
  <c r="C906" i="2"/>
  <c r="P915" i="2"/>
  <c r="O915" i="2"/>
  <c r="N915" i="2"/>
  <c r="C915" i="2"/>
  <c r="F897" i="3"/>
  <c r="V162" i="5" s="1"/>
  <c r="F890" i="3"/>
  <c r="V37" i="5" s="1"/>
  <c r="F891" i="3"/>
  <c r="V60" i="5" s="1"/>
  <c r="F892" i="3"/>
  <c r="V77" i="5" s="1"/>
  <c r="F893" i="3"/>
  <c r="V94" i="5" s="1"/>
  <c r="F894" i="3"/>
  <c r="V111" i="5" s="1"/>
  <c r="F895" i="3"/>
  <c r="V128" i="5" s="1"/>
  <c r="F896" i="3"/>
  <c r="V145" i="5" s="1"/>
  <c r="F889" i="3"/>
  <c r="V19" i="5" s="1"/>
  <c r="E890" i="3"/>
  <c r="U37" i="5" s="1"/>
  <c r="E891" i="3"/>
  <c r="U60" i="5" s="1"/>
  <c r="U94" i="5"/>
  <c r="U111" i="5"/>
  <c r="U128" i="5"/>
  <c r="U145" i="5"/>
  <c r="U162" i="5"/>
  <c r="E889" i="3"/>
  <c r="U19" i="5" s="1"/>
  <c r="D890" i="3"/>
  <c r="T37" i="5" s="1"/>
  <c r="D891" i="3"/>
  <c r="T60" i="5" s="1"/>
  <c r="D892" i="3"/>
  <c r="T77" i="5" s="1"/>
  <c r="D893" i="3"/>
  <c r="T94" i="5" s="1"/>
  <c r="D894" i="3"/>
  <c r="T111" i="5" s="1"/>
  <c r="D895" i="3"/>
  <c r="T128" i="5" s="1"/>
  <c r="D896" i="3"/>
  <c r="T145" i="5" s="1"/>
  <c r="D897" i="3"/>
  <c r="T162" i="5" s="1"/>
  <c r="D889" i="3"/>
  <c r="T19" i="5" s="1"/>
  <c r="C890" i="3"/>
  <c r="S37" i="5" s="1"/>
  <c r="C891" i="3"/>
  <c r="S60" i="5" s="1"/>
  <c r="C892" i="3"/>
  <c r="S77" i="5" s="1"/>
  <c r="C893" i="3"/>
  <c r="S94" i="5" s="1"/>
  <c r="C894" i="3"/>
  <c r="S111" i="5" s="1"/>
  <c r="C895" i="3"/>
  <c r="S128" i="5" s="1"/>
  <c r="C896" i="3"/>
  <c r="S145" i="5" s="1"/>
  <c r="C897" i="3"/>
  <c r="S162" i="5" s="1"/>
  <c r="C889" i="3"/>
  <c r="S19" i="5" s="1"/>
  <c r="D863" i="7"/>
  <c r="D856" i="7"/>
  <c r="D857" i="7"/>
  <c r="D858" i="7"/>
  <c r="D859" i="7"/>
  <c r="D860" i="7"/>
  <c r="D861" i="7"/>
  <c r="D862" i="7"/>
  <c r="D855" i="7"/>
  <c r="C856" i="7"/>
  <c r="C857" i="7"/>
  <c r="C858" i="7"/>
  <c r="C859" i="7"/>
  <c r="C860" i="7"/>
  <c r="C861" i="7"/>
  <c r="C862" i="7"/>
  <c r="C863" i="7"/>
  <c r="C855" i="7"/>
  <c r="C864" i="7" l="1"/>
  <c r="D864" i="7"/>
  <c r="E864" i="7" s="1"/>
  <c r="S179" i="5"/>
  <c r="Q915" i="2"/>
  <c r="Q77" i="5"/>
  <c r="Q179" i="5" s="1"/>
  <c r="V179" i="5"/>
  <c r="U77" i="5"/>
  <c r="F898" i="3"/>
  <c r="T179" i="5"/>
  <c r="M915" i="2"/>
  <c r="C898" i="3"/>
  <c r="D898" i="3"/>
  <c r="C168" i="5"/>
  <c r="AB162" i="5"/>
  <c r="AA162" i="5"/>
  <c r="AA179" i="5" s="1"/>
  <c r="Z162" i="5"/>
  <c r="Z179" i="5" s="1"/>
  <c r="AA145" i="5"/>
  <c r="Z145" i="5"/>
  <c r="AB128" i="5"/>
  <c r="AA128" i="5"/>
  <c r="Z128" i="5"/>
  <c r="AA111" i="5"/>
  <c r="Z111" i="5"/>
  <c r="AA94" i="5"/>
  <c r="Z94" i="5"/>
  <c r="AA77" i="5"/>
  <c r="Z77" i="5"/>
  <c r="AA60" i="5"/>
  <c r="Z60" i="5"/>
  <c r="AA37" i="5"/>
  <c r="Z37" i="5"/>
  <c r="AA19" i="5"/>
  <c r="E663" i="7" l="1"/>
  <c r="E662" i="7"/>
  <c r="E661" i="7"/>
  <c r="E660" i="7"/>
  <c r="E659" i="7"/>
  <c r="E658" i="7"/>
  <c r="E657" i="7"/>
  <c r="E656" i="7"/>
  <c r="E655" i="7"/>
  <c r="E651" i="7"/>
  <c r="E650" i="7"/>
  <c r="E649" i="7"/>
  <c r="E648" i="7"/>
  <c r="E647" i="7"/>
  <c r="E646" i="7"/>
  <c r="E645" i="7"/>
  <c r="E644" i="7"/>
  <c r="E643" i="7"/>
  <c r="F731" i="2"/>
  <c r="F732" i="2"/>
  <c r="F733" i="2"/>
  <c r="F734" i="2"/>
  <c r="F735" i="2"/>
  <c r="F736" i="2"/>
  <c r="F737" i="2"/>
  <c r="F738" i="2"/>
  <c r="F730" i="2"/>
  <c r="F718" i="2"/>
  <c r="F719" i="2"/>
  <c r="F720" i="2"/>
  <c r="F721" i="2"/>
  <c r="F722" i="2"/>
  <c r="F723" i="2"/>
  <c r="F724" i="2"/>
  <c r="F725" i="2"/>
  <c r="F717" i="2"/>
  <c r="C730" i="3"/>
  <c r="D730" i="3"/>
  <c r="E730" i="3"/>
  <c r="F730" i="3"/>
  <c r="G730" i="3"/>
  <c r="C731" i="3"/>
  <c r="D731" i="3"/>
  <c r="E731" i="3"/>
  <c r="F731" i="3"/>
  <c r="G731" i="3"/>
  <c r="C732" i="3"/>
  <c r="D732" i="3"/>
  <c r="E732" i="3"/>
  <c r="F732" i="3"/>
  <c r="G732" i="3"/>
  <c r="C733" i="3"/>
  <c r="D733" i="3"/>
  <c r="E733" i="3"/>
  <c r="F733" i="3"/>
  <c r="G733" i="3"/>
  <c r="C734" i="3"/>
  <c r="D734" i="3"/>
  <c r="E734" i="3"/>
  <c r="F734" i="3"/>
  <c r="G734" i="3"/>
  <c r="C735" i="3"/>
  <c r="D735" i="3"/>
  <c r="E735" i="3"/>
  <c r="F735" i="3"/>
  <c r="G735" i="3"/>
  <c r="C736" i="3"/>
  <c r="D736" i="3"/>
  <c r="E736" i="3"/>
  <c r="F736" i="3"/>
  <c r="G736" i="3"/>
  <c r="E856" i="7" l="1"/>
  <c r="AC37" i="5" s="1"/>
  <c r="E860" i="7"/>
  <c r="AC111" i="5" s="1"/>
  <c r="E857" i="7"/>
  <c r="AC60" i="5" s="1"/>
  <c r="E862" i="7"/>
  <c r="AC145" i="5" s="1"/>
  <c r="E861" i="7"/>
  <c r="AC128" i="5" s="1"/>
  <c r="E858" i="7"/>
  <c r="AC77" i="5" s="1"/>
  <c r="E855" i="7"/>
  <c r="AC19" i="5" s="1"/>
  <c r="E859" i="7"/>
  <c r="AC94" i="5" s="1"/>
  <c r="E863" i="7"/>
  <c r="AC162" i="5" s="1"/>
  <c r="X209" i="4"/>
  <c r="W209" i="4"/>
  <c r="V209" i="4"/>
  <c r="W208" i="4"/>
  <c r="V208" i="4"/>
  <c r="X207" i="4"/>
  <c r="W207" i="4"/>
  <c r="V207" i="4"/>
  <c r="W206" i="4"/>
  <c r="V206" i="4"/>
  <c r="X205" i="4"/>
  <c r="W205" i="4"/>
  <c r="AA209" i="4" s="1"/>
  <c r="V205" i="4"/>
  <c r="W204" i="4"/>
  <c r="V204" i="4"/>
  <c r="Z208" i="4" s="1"/>
  <c r="W203" i="4"/>
  <c r="V203" i="4"/>
  <c r="W202" i="4"/>
  <c r="V202" i="4"/>
  <c r="W201" i="4"/>
  <c r="V201" i="4"/>
  <c r="C895" i="2"/>
  <c r="D895" i="2"/>
  <c r="E895" i="2"/>
  <c r="F895" i="2"/>
  <c r="G895" i="2"/>
  <c r="H895" i="2"/>
  <c r="I895" i="2"/>
  <c r="J895" i="2"/>
  <c r="K895" i="2"/>
  <c r="L895" i="2"/>
  <c r="M895" i="2"/>
  <c r="N895" i="2"/>
  <c r="O895" i="2"/>
  <c r="P895" i="2"/>
  <c r="Q895" i="2"/>
  <c r="R895" i="2"/>
  <c r="AC179" i="5" l="1"/>
  <c r="AB207" i="4"/>
  <c r="AA207" i="4"/>
  <c r="Z209" i="4"/>
  <c r="AA208" i="4"/>
  <c r="Z207" i="4"/>
  <c r="D850" i="7"/>
  <c r="C850" i="7"/>
  <c r="D849" i="7"/>
  <c r="C849" i="7"/>
  <c r="D848" i="7"/>
  <c r="C848" i="7"/>
  <c r="D847" i="7"/>
  <c r="C847" i="7"/>
  <c r="D846" i="7"/>
  <c r="C846" i="7"/>
  <c r="D845" i="7"/>
  <c r="C845" i="7"/>
  <c r="D844" i="7"/>
  <c r="C844" i="7"/>
  <c r="D843" i="7"/>
  <c r="C843" i="7"/>
  <c r="D842" i="7"/>
  <c r="C842" i="7"/>
  <c r="E639" i="7"/>
  <c r="E638" i="7"/>
  <c r="E637" i="7"/>
  <c r="E636" i="7"/>
  <c r="E635" i="7"/>
  <c r="E634" i="7"/>
  <c r="E633" i="7"/>
  <c r="E632" i="7"/>
  <c r="E631" i="7"/>
  <c r="F903" i="2"/>
  <c r="E903" i="2"/>
  <c r="D903" i="2"/>
  <c r="C903" i="2"/>
  <c r="F902" i="2"/>
  <c r="E902" i="2"/>
  <c r="D902" i="2"/>
  <c r="C902" i="2"/>
  <c r="F901" i="2"/>
  <c r="E901" i="2"/>
  <c r="D901" i="2"/>
  <c r="C901" i="2"/>
  <c r="F900" i="2"/>
  <c r="E900" i="2"/>
  <c r="D900" i="2"/>
  <c r="C900" i="2"/>
  <c r="F899" i="2"/>
  <c r="E899" i="2"/>
  <c r="D899" i="2"/>
  <c r="C899" i="2"/>
  <c r="F898" i="2"/>
  <c r="E898" i="2"/>
  <c r="D898" i="2"/>
  <c r="C898" i="2"/>
  <c r="F897" i="2"/>
  <c r="E897" i="2"/>
  <c r="D897" i="2"/>
  <c r="C897" i="2"/>
  <c r="F896" i="2"/>
  <c r="E896" i="2"/>
  <c r="D896" i="2"/>
  <c r="C896" i="2"/>
  <c r="R903" i="2"/>
  <c r="Q903" i="2"/>
  <c r="P903" i="2"/>
  <c r="O903" i="2"/>
  <c r="N903" i="2"/>
  <c r="M903" i="2"/>
  <c r="L903" i="2"/>
  <c r="K903" i="2"/>
  <c r="J903" i="2"/>
  <c r="I903" i="2"/>
  <c r="H903" i="2"/>
  <c r="G903" i="2"/>
  <c r="R902" i="2"/>
  <c r="Q902" i="2"/>
  <c r="P902" i="2"/>
  <c r="O902" i="2"/>
  <c r="N902" i="2"/>
  <c r="M902" i="2"/>
  <c r="L902" i="2"/>
  <c r="K902" i="2"/>
  <c r="J902" i="2"/>
  <c r="I902" i="2"/>
  <c r="H902" i="2"/>
  <c r="G902" i="2"/>
  <c r="R901" i="2"/>
  <c r="Q901" i="2"/>
  <c r="P901" i="2"/>
  <c r="O901" i="2"/>
  <c r="N901" i="2"/>
  <c r="M901" i="2"/>
  <c r="L901" i="2"/>
  <c r="K901" i="2"/>
  <c r="J901" i="2"/>
  <c r="I901" i="2"/>
  <c r="H901" i="2"/>
  <c r="G901" i="2"/>
  <c r="R900" i="2"/>
  <c r="Q900" i="2"/>
  <c r="P900" i="2"/>
  <c r="O900" i="2"/>
  <c r="N900" i="2"/>
  <c r="M900" i="2"/>
  <c r="L900" i="2"/>
  <c r="K900" i="2"/>
  <c r="J900" i="2"/>
  <c r="I900" i="2"/>
  <c r="H900" i="2"/>
  <c r="G900" i="2"/>
  <c r="R899" i="2"/>
  <c r="Q899" i="2"/>
  <c r="P899" i="2"/>
  <c r="O899" i="2"/>
  <c r="N899" i="2"/>
  <c r="M899" i="2"/>
  <c r="L899" i="2"/>
  <c r="K899" i="2"/>
  <c r="J899" i="2"/>
  <c r="I899" i="2"/>
  <c r="H899" i="2"/>
  <c r="G899" i="2"/>
  <c r="R898" i="2"/>
  <c r="Q898" i="2"/>
  <c r="P898" i="2"/>
  <c r="O898" i="2"/>
  <c r="N898" i="2"/>
  <c r="M898" i="2"/>
  <c r="L898" i="2"/>
  <c r="K898" i="2"/>
  <c r="J898" i="2"/>
  <c r="I898" i="2"/>
  <c r="H898" i="2"/>
  <c r="G898" i="2"/>
  <c r="R897" i="2"/>
  <c r="Q897" i="2"/>
  <c r="P897" i="2"/>
  <c r="O897" i="2"/>
  <c r="N897" i="2"/>
  <c r="M897" i="2"/>
  <c r="L897" i="2"/>
  <c r="K897" i="2"/>
  <c r="J897" i="2"/>
  <c r="I897" i="2"/>
  <c r="H897" i="2"/>
  <c r="G897" i="2"/>
  <c r="R896" i="2"/>
  <c r="Q896" i="2"/>
  <c r="P896" i="2"/>
  <c r="O896" i="2"/>
  <c r="N896" i="2"/>
  <c r="M896" i="2"/>
  <c r="L896" i="2"/>
  <c r="K896" i="2"/>
  <c r="J896" i="2"/>
  <c r="I896" i="2"/>
  <c r="H896" i="2"/>
  <c r="G896" i="2"/>
  <c r="R904" i="2"/>
  <c r="Q904" i="2"/>
  <c r="P904" i="2"/>
  <c r="O904" i="2"/>
  <c r="N904" i="2"/>
  <c r="M904" i="2"/>
  <c r="L904" i="2"/>
  <c r="K904" i="2"/>
  <c r="J904" i="2"/>
  <c r="I904" i="2"/>
  <c r="H904" i="2"/>
  <c r="G904" i="2"/>
  <c r="F904" i="2"/>
  <c r="E904" i="2"/>
  <c r="D904" i="2"/>
  <c r="C904" i="2"/>
  <c r="C851" i="7" l="1"/>
  <c r="D851" i="7"/>
  <c r="E851" i="7" s="1"/>
  <c r="G886" i="3"/>
  <c r="F886" i="3"/>
  <c r="E886" i="3"/>
  <c r="D886" i="3"/>
  <c r="C886" i="3"/>
  <c r="G885" i="3"/>
  <c r="F885" i="3"/>
  <c r="E885" i="3"/>
  <c r="D885" i="3"/>
  <c r="C885" i="3"/>
  <c r="G884" i="3"/>
  <c r="F884" i="3"/>
  <c r="E884" i="3"/>
  <c r="D884" i="3"/>
  <c r="C884" i="3"/>
  <c r="G883" i="3"/>
  <c r="F883" i="3"/>
  <c r="E883" i="3"/>
  <c r="D883" i="3"/>
  <c r="C883" i="3"/>
  <c r="G882" i="3"/>
  <c r="F882" i="3"/>
  <c r="E882" i="3"/>
  <c r="D882" i="3"/>
  <c r="C882" i="3"/>
  <c r="G881" i="3"/>
  <c r="F881" i="3"/>
  <c r="E881" i="3"/>
  <c r="D881" i="3"/>
  <c r="C881" i="3"/>
  <c r="G880" i="3"/>
  <c r="F880" i="3"/>
  <c r="E880" i="3"/>
  <c r="D880" i="3"/>
  <c r="C880" i="3"/>
  <c r="G879" i="3"/>
  <c r="F879" i="3"/>
  <c r="E879" i="3"/>
  <c r="D879" i="3"/>
  <c r="C879" i="3"/>
  <c r="G878" i="3"/>
  <c r="F878" i="3"/>
  <c r="E878" i="3"/>
  <c r="D878" i="3"/>
  <c r="C878" i="3"/>
  <c r="D887" i="3" l="1"/>
  <c r="F887" i="3"/>
  <c r="C887" i="3"/>
  <c r="E887" i="3"/>
  <c r="G887" i="3"/>
  <c r="N176" i="5"/>
  <c r="N172" i="5"/>
  <c r="N171" i="5"/>
  <c r="AC161" i="5"/>
  <c r="AC160" i="5"/>
  <c r="AC159" i="5"/>
  <c r="AC158" i="5"/>
  <c r="AC157" i="5"/>
  <c r="AC156" i="5"/>
  <c r="AC155" i="5"/>
  <c r="AC154" i="5"/>
  <c r="AC153" i="5"/>
  <c r="AC152" i="5"/>
  <c r="AC151" i="5"/>
  <c r="AC150" i="5"/>
  <c r="AC149" i="5"/>
  <c r="AC148" i="5"/>
  <c r="AC147" i="5"/>
  <c r="AC144" i="5"/>
  <c r="AC143" i="5"/>
  <c r="AC142" i="5"/>
  <c r="AC141" i="5"/>
  <c r="AC140" i="5"/>
  <c r="AC139" i="5"/>
  <c r="AC138" i="5"/>
  <c r="AC137" i="5"/>
  <c r="AC136" i="5"/>
  <c r="AC135" i="5"/>
  <c r="AC134" i="5"/>
  <c r="AC133" i="5"/>
  <c r="AC132" i="5"/>
  <c r="AC131" i="5"/>
  <c r="AC130" i="5"/>
  <c r="AC127" i="5"/>
  <c r="AC126" i="5"/>
  <c r="AC125" i="5"/>
  <c r="AC124" i="5"/>
  <c r="AC123" i="5"/>
  <c r="AC122" i="5"/>
  <c r="AC121" i="5"/>
  <c r="AC120" i="5"/>
  <c r="AC119" i="5"/>
  <c r="AC118" i="5"/>
  <c r="AC117" i="5"/>
  <c r="AC116" i="5"/>
  <c r="AC115" i="5"/>
  <c r="AC114" i="5"/>
  <c r="AC113" i="5"/>
  <c r="AC110" i="5"/>
  <c r="AC109" i="5"/>
  <c r="AC108" i="5"/>
  <c r="AC107" i="5"/>
  <c r="AC106" i="5"/>
  <c r="AC105" i="5"/>
  <c r="AC104" i="5"/>
  <c r="AC103" i="5"/>
  <c r="AC102" i="5"/>
  <c r="AC101" i="5"/>
  <c r="AC100" i="5"/>
  <c r="AC99" i="5"/>
  <c r="AC98" i="5"/>
  <c r="AC97" i="5"/>
  <c r="AC96" i="5"/>
  <c r="AC93" i="5"/>
  <c r="AC92" i="5"/>
  <c r="AC91" i="5"/>
  <c r="AC90" i="5"/>
  <c r="AC89" i="5"/>
  <c r="AC88" i="5"/>
  <c r="AC87" i="5"/>
  <c r="AC86" i="5"/>
  <c r="AC85" i="5"/>
  <c r="AC84" i="5"/>
  <c r="AC83" i="5"/>
  <c r="AC82" i="5"/>
  <c r="AC81" i="5"/>
  <c r="AC80" i="5"/>
  <c r="AC79" i="5"/>
  <c r="AC76" i="5"/>
  <c r="AC75" i="5"/>
  <c r="AC74" i="5"/>
  <c r="AC73" i="5"/>
  <c r="AC72" i="5"/>
  <c r="AC71" i="5"/>
  <c r="AC70" i="5"/>
  <c r="AC69" i="5"/>
  <c r="AC68" i="5"/>
  <c r="AC67" i="5"/>
  <c r="AC66" i="5"/>
  <c r="AC65" i="5"/>
  <c r="AC64" i="5"/>
  <c r="AC63" i="5"/>
  <c r="AC62" i="5"/>
  <c r="AC58" i="5"/>
  <c r="AC57" i="5"/>
  <c r="AC56" i="5"/>
  <c r="AC55" i="5"/>
  <c r="AC54" i="5"/>
  <c r="AC53" i="5"/>
  <c r="AC52" i="5"/>
  <c r="AC51" i="5"/>
  <c r="AC50" i="5"/>
  <c r="AC49" i="5"/>
  <c r="AC48" i="5"/>
  <c r="AC47" i="5"/>
  <c r="AC46" i="5"/>
  <c r="AC45" i="5"/>
  <c r="AC35" i="5"/>
  <c r="AC34" i="5"/>
  <c r="AC33" i="5"/>
  <c r="AC32" i="5"/>
  <c r="AC31" i="5"/>
  <c r="AC30" i="5"/>
  <c r="AC29" i="5"/>
  <c r="AC28" i="5"/>
  <c r="AC27" i="5"/>
  <c r="AC26" i="5"/>
  <c r="AC25" i="5"/>
  <c r="AC24" i="5"/>
  <c r="AC23" i="5"/>
  <c r="AC22" i="5"/>
  <c r="AC17" i="5"/>
  <c r="AC16" i="5"/>
  <c r="AC15" i="5"/>
  <c r="AC14" i="5"/>
  <c r="AC13" i="5"/>
  <c r="AC12" i="5"/>
  <c r="AC11" i="5"/>
  <c r="AC10" i="5"/>
  <c r="AC9" i="5"/>
  <c r="AC8" i="5"/>
  <c r="AC7" i="5"/>
  <c r="AC6" i="5"/>
  <c r="AC5" i="5"/>
  <c r="AC4" i="5"/>
  <c r="AC178" i="5"/>
  <c r="AB177" i="5"/>
  <c r="AA177" i="5"/>
  <c r="Z177" i="5"/>
  <c r="Y177" i="5"/>
  <c r="X177" i="5"/>
  <c r="W177" i="5"/>
  <c r="V177" i="5"/>
  <c r="U177" i="5"/>
  <c r="T177" i="5"/>
  <c r="S177" i="5"/>
  <c r="R177" i="5"/>
  <c r="Q177" i="5"/>
  <c r="P177" i="5"/>
  <c r="O177" i="5"/>
  <c r="N177" i="5"/>
  <c r="M177" i="5"/>
  <c r="L177" i="5"/>
  <c r="K177" i="5"/>
  <c r="J177" i="5"/>
  <c r="I177" i="5"/>
  <c r="H177" i="5"/>
  <c r="G177" i="5"/>
  <c r="F177" i="5"/>
  <c r="E177" i="5"/>
  <c r="AC177" i="5" s="1"/>
  <c r="D177" i="5"/>
  <c r="C177" i="5"/>
  <c r="AB176" i="5"/>
  <c r="AA176" i="5"/>
  <c r="Z176" i="5"/>
  <c r="Y176" i="5"/>
  <c r="X176" i="5"/>
  <c r="W176" i="5"/>
  <c r="V176" i="5"/>
  <c r="U176" i="5"/>
  <c r="T176" i="5"/>
  <c r="S176" i="5"/>
  <c r="R176" i="5"/>
  <c r="Q176" i="5"/>
  <c r="P176" i="5"/>
  <c r="O176" i="5"/>
  <c r="M176" i="5"/>
  <c r="L176" i="5"/>
  <c r="K176" i="5"/>
  <c r="J176" i="5"/>
  <c r="I176" i="5"/>
  <c r="H176" i="5"/>
  <c r="G176" i="5"/>
  <c r="F176" i="5"/>
  <c r="E176" i="5"/>
  <c r="AC176" i="5" s="1"/>
  <c r="D176" i="5"/>
  <c r="C176" i="5"/>
  <c r="G875" i="3"/>
  <c r="F875" i="3"/>
  <c r="E875" i="3"/>
  <c r="D875" i="3"/>
  <c r="C875" i="3"/>
  <c r="G874" i="3"/>
  <c r="F874" i="3"/>
  <c r="E874" i="3"/>
  <c r="D874" i="3"/>
  <c r="C874" i="3"/>
  <c r="G873" i="3"/>
  <c r="F873" i="3"/>
  <c r="E873" i="3"/>
  <c r="D873" i="3"/>
  <c r="C873" i="3"/>
  <c r="G872" i="3"/>
  <c r="F872" i="3"/>
  <c r="E872" i="3"/>
  <c r="D872" i="3"/>
  <c r="C872" i="3"/>
  <c r="G871" i="3"/>
  <c r="F871" i="3"/>
  <c r="E871" i="3"/>
  <c r="D871" i="3"/>
  <c r="C871" i="3"/>
  <c r="G870" i="3"/>
  <c r="F870" i="3"/>
  <c r="E870" i="3"/>
  <c r="D870" i="3"/>
  <c r="C870" i="3"/>
  <c r="G869" i="3"/>
  <c r="F869" i="3"/>
  <c r="E869" i="3"/>
  <c r="D869" i="3"/>
  <c r="C869" i="3"/>
  <c r="G868" i="3"/>
  <c r="F868" i="3"/>
  <c r="E868" i="3"/>
  <c r="D868" i="3"/>
  <c r="C868" i="3"/>
  <c r="G867" i="3"/>
  <c r="F867" i="3"/>
  <c r="E867" i="3"/>
  <c r="D867" i="3"/>
  <c r="C867" i="3"/>
  <c r="G864" i="3"/>
  <c r="F864" i="3"/>
  <c r="E864" i="3"/>
  <c r="D864" i="3"/>
  <c r="C864" i="3"/>
  <c r="G863" i="3"/>
  <c r="F863" i="3"/>
  <c r="E863" i="3"/>
  <c r="D863" i="3"/>
  <c r="C863" i="3"/>
  <c r="G862" i="3"/>
  <c r="F862" i="3"/>
  <c r="E862" i="3"/>
  <c r="D862" i="3"/>
  <c r="C862" i="3"/>
  <c r="G861" i="3"/>
  <c r="F861" i="3"/>
  <c r="E861" i="3"/>
  <c r="D861" i="3"/>
  <c r="C861" i="3"/>
  <c r="G860" i="3"/>
  <c r="F860" i="3"/>
  <c r="E860" i="3"/>
  <c r="D860" i="3"/>
  <c r="C860" i="3"/>
  <c r="G859" i="3"/>
  <c r="F859" i="3"/>
  <c r="E859" i="3"/>
  <c r="D859" i="3"/>
  <c r="C859" i="3"/>
  <c r="G858" i="3"/>
  <c r="F858" i="3"/>
  <c r="E858" i="3"/>
  <c r="D858" i="3"/>
  <c r="C858" i="3"/>
  <c r="G857" i="3"/>
  <c r="F857" i="3"/>
  <c r="E857" i="3"/>
  <c r="D857" i="3"/>
  <c r="C857" i="3"/>
  <c r="G856" i="3"/>
  <c r="F856" i="3"/>
  <c r="E856" i="3"/>
  <c r="D856" i="3"/>
  <c r="C856" i="3"/>
  <c r="G865" i="3" l="1"/>
  <c r="F865" i="3"/>
  <c r="E865" i="3"/>
  <c r="D865" i="3"/>
  <c r="C865" i="3"/>
  <c r="C876" i="3"/>
  <c r="G876" i="3"/>
  <c r="E876" i="3"/>
  <c r="F876" i="3"/>
  <c r="D876" i="3"/>
  <c r="D837" i="7" l="1"/>
  <c r="C837" i="7"/>
  <c r="D836" i="7"/>
  <c r="C836" i="7"/>
  <c r="D835" i="7"/>
  <c r="C835" i="7"/>
  <c r="D834" i="7"/>
  <c r="C834" i="7"/>
  <c r="D833" i="7"/>
  <c r="C833" i="7"/>
  <c r="D832" i="7"/>
  <c r="C832" i="7"/>
  <c r="D831" i="7"/>
  <c r="C831" i="7"/>
  <c r="D830" i="7"/>
  <c r="C830" i="7"/>
  <c r="D829" i="7"/>
  <c r="C829" i="7"/>
  <c r="AB175" i="5" l="1"/>
  <c r="AA175" i="5"/>
  <c r="Z175" i="5"/>
  <c r="Y175" i="5"/>
  <c r="X175" i="5"/>
  <c r="W175" i="5"/>
  <c r="V175" i="5"/>
  <c r="U175" i="5"/>
  <c r="T175" i="5"/>
  <c r="S175" i="5"/>
  <c r="R175" i="5"/>
  <c r="Q175" i="5"/>
  <c r="P175" i="5"/>
  <c r="O175" i="5"/>
  <c r="N175" i="5"/>
  <c r="M175" i="5"/>
  <c r="L175" i="5"/>
  <c r="K175" i="5"/>
  <c r="J175" i="5"/>
  <c r="I175" i="5"/>
  <c r="H175" i="5"/>
  <c r="G175" i="5"/>
  <c r="F175" i="5"/>
  <c r="E175" i="5"/>
  <c r="AC175" i="5" s="1"/>
  <c r="D175" i="5"/>
  <c r="C175" i="5"/>
  <c r="AB174" i="5"/>
  <c r="AA174" i="5"/>
  <c r="Z174" i="5"/>
  <c r="Y174" i="5"/>
  <c r="X174" i="5"/>
  <c r="W174" i="5"/>
  <c r="V174" i="5"/>
  <c r="U174" i="5"/>
  <c r="T174" i="5"/>
  <c r="S174" i="5"/>
  <c r="R174" i="5"/>
  <c r="Q174" i="5"/>
  <c r="P174" i="5"/>
  <c r="O174" i="5"/>
  <c r="N174" i="5"/>
  <c r="M174" i="5"/>
  <c r="L174" i="5"/>
  <c r="K174" i="5"/>
  <c r="J174" i="5"/>
  <c r="I174" i="5"/>
  <c r="H174" i="5"/>
  <c r="G174" i="5"/>
  <c r="F174" i="5"/>
  <c r="E174" i="5"/>
  <c r="AC174" i="5" s="1"/>
  <c r="D174" i="5"/>
  <c r="C174" i="5"/>
  <c r="AB173" i="5"/>
  <c r="AA173" i="5"/>
  <c r="Z173" i="5"/>
  <c r="Y173" i="5"/>
  <c r="X173" i="5"/>
  <c r="W173" i="5"/>
  <c r="V173" i="5"/>
  <c r="U173" i="5"/>
  <c r="T173" i="5"/>
  <c r="S173" i="5"/>
  <c r="R173" i="5"/>
  <c r="Q173" i="5"/>
  <c r="P173" i="5"/>
  <c r="O173" i="5"/>
  <c r="N173" i="5"/>
  <c r="M173" i="5"/>
  <c r="L173" i="5"/>
  <c r="K173" i="5"/>
  <c r="J173" i="5"/>
  <c r="I173" i="5"/>
  <c r="H173" i="5"/>
  <c r="G173" i="5"/>
  <c r="F173" i="5"/>
  <c r="E173" i="5"/>
  <c r="AC173" i="5" s="1"/>
  <c r="D173" i="5"/>
  <c r="C173" i="5"/>
  <c r="AB172" i="5"/>
  <c r="AA172" i="5"/>
  <c r="Z172" i="5"/>
  <c r="Y172" i="5"/>
  <c r="X172" i="5"/>
  <c r="W172" i="5"/>
  <c r="V172" i="5"/>
  <c r="U172" i="5"/>
  <c r="T172" i="5"/>
  <c r="S172" i="5"/>
  <c r="R172" i="5"/>
  <c r="Q172" i="5"/>
  <c r="P172" i="5"/>
  <c r="O172" i="5"/>
  <c r="M172" i="5"/>
  <c r="L172" i="5"/>
  <c r="K172" i="5"/>
  <c r="J172" i="5"/>
  <c r="I172" i="5"/>
  <c r="H172" i="5"/>
  <c r="G172" i="5"/>
  <c r="F172" i="5"/>
  <c r="E172" i="5"/>
  <c r="AC172" i="5" s="1"/>
  <c r="D172" i="5"/>
  <c r="C172" i="5"/>
  <c r="AB171" i="5"/>
  <c r="AA171" i="5"/>
  <c r="Z171" i="5"/>
  <c r="Y171" i="5"/>
  <c r="X171" i="5"/>
  <c r="W171" i="5"/>
  <c r="V171" i="5"/>
  <c r="U171" i="5"/>
  <c r="T171" i="5"/>
  <c r="S171" i="5"/>
  <c r="R171" i="5"/>
  <c r="Q171" i="5"/>
  <c r="P171" i="5"/>
  <c r="O171" i="5"/>
  <c r="M171" i="5"/>
  <c r="L171" i="5"/>
  <c r="K171" i="5"/>
  <c r="J171" i="5"/>
  <c r="I171" i="5"/>
  <c r="H171" i="5"/>
  <c r="G171" i="5"/>
  <c r="F171" i="5"/>
  <c r="E171" i="5"/>
  <c r="AC171" i="5" s="1"/>
  <c r="D171" i="5"/>
  <c r="C171" i="5"/>
  <c r="AB170" i="5"/>
  <c r="AA170" i="5"/>
  <c r="Z170" i="5"/>
  <c r="Y170" i="5"/>
  <c r="X170" i="5"/>
  <c r="W170" i="5"/>
  <c r="V170" i="5"/>
  <c r="U170" i="5"/>
  <c r="T170" i="5"/>
  <c r="S170" i="5"/>
  <c r="R170" i="5"/>
  <c r="Q170" i="5"/>
  <c r="P170" i="5"/>
  <c r="O170" i="5"/>
  <c r="N170" i="5"/>
  <c r="M170" i="5"/>
  <c r="L170" i="5"/>
  <c r="K170" i="5"/>
  <c r="J170" i="5"/>
  <c r="I170" i="5"/>
  <c r="H170" i="5"/>
  <c r="G170" i="5"/>
  <c r="F170" i="5"/>
  <c r="E170" i="5"/>
  <c r="AC170" i="5" s="1"/>
  <c r="D170" i="5"/>
  <c r="C170" i="5"/>
  <c r="AB169" i="5"/>
  <c r="AA169" i="5"/>
  <c r="Z169" i="5"/>
  <c r="Y169" i="5"/>
  <c r="X169" i="5"/>
  <c r="W169" i="5"/>
  <c r="V169" i="5"/>
  <c r="U169" i="5"/>
  <c r="T169" i="5"/>
  <c r="S169" i="5"/>
  <c r="R169" i="5"/>
  <c r="Q169" i="5"/>
  <c r="P169" i="5"/>
  <c r="O169" i="5"/>
  <c r="N169" i="5"/>
  <c r="M169" i="5"/>
  <c r="L169" i="5"/>
  <c r="K169" i="5"/>
  <c r="J169" i="5"/>
  <c r="I169" i="5"/>
  <c r="H169" i="5"/>
  <c r="G169" i="5"/>
  <c r="F169" i="5"/>
  <c r="E169" i="5"/>
  <c r="AC169" i="5" s="1"/>
  <c r="D169" i="5"/>
  <c r="C169" i="5"/>
  <c r="AB168" i="5"/>
  <c r="AA168" i="5"/>
  <c r="Z168" i="5"/>
  <c r="Y168" i="5"/>
  <c r="X168" i="5"/>
  <c r="W168" i="5"/>
  <c r="V168" i="5"/>
  <c r="U168" i="5"/>
  <c r="T168" i="5"/>
  <c r="S168" i="5"/>
  <c r="R168" i="5"/>
  <c r="Q168" i="5"/>
  <c r="P168" i="5"/>
  <c r="O168" i="5"/>
  <c r="N168" i="5"/>
  <c r="M168" i="5"/>
  <c r="L168" i="5"/>
  <c r="K168" i="5"/>
  <c r="J168" i="5"/>
  <c r="I168" i="5"/>
  <c r="H168" i="5"/>
  <c r="G168" i="5"/>
  <c r="F168" i="5"/>
  <c r="E168" i="5"/>
  <c r="AC168" i="5" s="1"/>
  <c r="D168" i="5"/>
  <c r="AB167" i="5"/>
  <c r="AA167" i="5"/>
  <c r="Z167" i="5"/>
  <c r="Y167" i="5"/>
  <c r="X167" i="5"/>
  <c r="W167" i="5"/>
  <c r="V167" i="5"/>
  <c r="U167" i="5"/>
  <c r="T167" i="5"/>
  <c r="S167" i="5"/>
  <c r="R167" i="5"/>
  <c r="Q167" i="5"/>
  <c r="P167" i="5"/>
  <c r="O167" i="5"/>
  <c r="N167" i="5"/>
  <c r="M167" i="5"/>
  <c r="L167" i="5"/>
  <c r="K167" i="5"/>
  <c r="J167" i="5"/>
  <c r="I167" i="5"/>
  <c r="H167" i="5"/>
  <c r="G167" i="5"/>
  <c r="F167" i="5"/>
  <c r="E167" i="5"/>
  <c r="AC167" i="5" s="1"/>
  <c r="D167" i="5"/>
  <c r="C167" i="5"/>
  <c r="AB166" i="5"/>
  <c r="AA166" i="5"/>
  <c r="Z166" i="5"/>
  <c r="Y166" i="5"/>
  <c r="X166" i="5"/>
  <c r="W166" i="5"/>
  <c r="V166" i="5"/>
  <c r="U166" i="5"/>
  <c r="T166" i="5"/>
  <c r="S166" i="5"/>
  <c r="P166" i="5"/>
  <c r="O166" i="5"/>
  <c r="N166" i="5"/>
  <c r="M166" i="5"/>
  <c r="L166" i="5"/>
  <c r="K166" i="5"/>
  <c r="J166" i="5"/>
  <c r="I166" i="5"/>
  <c r="H166" i="5"/>
  <c r="G166" i="5"/>
  <c r="F166" i="5"/>
  <c r="E166" i="5"/>
  <c r="AC166" i="5" s="1"/>
  <c r="D166" i="5"/>
  <c r="C166" i="5"/>
  <c r="Z165" i="5"/>
  <c r="Y165" i="5"/>
  <c r="X165" i="5"/>
  <c r="W165" i="5"/>
  <c r="V165" i="5"/>
  <c r="U165" i="5"/>
  <c r="T165" i="5"/>
  <c r="S165" i="5"/>
  <c r="P165" i="5"/>
  <c r="O165" i="5"/>
  <c r="N165" i="5"/>
  <c r="M165" i="5"/>
  <c r="L165" i="5"/>
  <c r="K165" i="5"/>
  <c r="J165" i="5"/>
  <c r="I165" i="5"/>
  <c r="H165" i="5"/>
  <c r="G165" i="5"/>
  <c r="E165" i="5"/>
  <c r="AC165" i="5" s="1"/>
  <c r="D165" i="5"/>
  <c r="C165" i="5"/>
  <c r="AA164" i="5"/>
  <c r="Z164" i="5"/>
  <c r="X164" i="5"/>
  <c r="W164" i="5"/>
  <c r="V164" i="5"/>
  <c r="U164" i="5"/>
  <c r="T164" i="5"/>
  <c r="S164" i="5"/>
  <c r="R164" i="5"/>
  <c r="P164" i="5"/>
  <c r="O164" i="5"/>
  <c r="N164" i="5"/>
  <c r="M164" i="5"/>
  <c r="L164" i="5"/>
  <c r="K164" i="5"/>
  <c r="J164" i="5"/>
  <c r="I164" i="5"/>
  <c r="H164" i="5"/>
  <c r="G164" i="5"/>
  <c r="F164" i="5"/>
  <c r="E164" i="5"/>
  <c r="AC164" i="5" s="1"/>
  <c r="F148" i="5"/>
  <c r="F131" i="5"/>
  <c r="F114" i="5"/>
  <c r="F97" i="5"/>
  <c r="F80" i="5"/>
  <c r="F165" i="5" s="1"/>
  <c r="F63" i="5"/>
  <c r="F46" i="5"/>
  <c r="F23" i="5"/>
  <c r="F5" i="5"/>
  <c r="X195" i="4"/>
  <c r="W195" i="4"/>
  <c r="V195" i="4"/>
  <c r="Z194" i="4"/>
  <c r="W194" i="4"/>
  <c r="V194" i="4"/>
  <c r="X193" i="4"/>
  <c r="W193" i="4"/>
  <c r="V193" i="4"/>
  <c r="W192" i="4"/>
  <c r="V192" i="4"/>
  <c r="X191" i="4"/>
  <c r="AB193" i="4" s="1"/>
  <c r="W191" i="4"/>
  <c r="AA195" i="4" s="1"/>
  <c r="V191" i="4"/>
  <c r="Z195" i="4" s="1"/>
  <c r="W190" i="4"/>
  <c r="AA194" i="4" s="1"/>
  <c r="V190" i="4"/>
  <c r="W189" i="4"/>
  <c r="V189" i="4"/>
  <c r="W188" i="4"/>
  <c r="V188" i="4"/>
  <c r="W187" i="4"/>
  <c r="V187" i="4"/>
  <c r="X181" i="4"/>
  <c r="W181" i="4"/>
  <c r="V181" i="4"/>
  <c r="Z180" i="4"/>
  <c r="W180" i="4"/>
  <c r="V180" i="4"/>
  <c r="X179" i="4"/>
  <c r="W179" i="4"/>
  <c r="V179" i="4"/>
  <c r="W178" i="4"/>
  <c r="V178" i="4"/>
  <c r="X177" i="4"/>
  <c r="AB179" i="4" s="1"/>
  <c r="W177" i="4"/>
  <c r="AA181" i="4" s="1"/>
  <c r="V177" i="4"/>
  <c r="Z181" i="4" s="1"/>
  <c r="W176" i="4"/>
  <c r="AA180" i="4" s="1"/>
  <c r="V176" i="4"/>
  <c r="W175" i="4"/>
  <c r="V175" i="4"/>
  <c r="W174" i="4"/>
  <c r="V174" i="4"/>
  <c r="W173" i="4"/>
  <c r="V173" i="4"/>
  <c r="X167" i="4"/>
  <c r="W167" i="4"/>
  <c r="V167" i="4"/>
  <c r="Z166" i="4"/>
  <c r="W166" i="4"/>
  <c r="V166" i="4"/>
  <c r="X165" i="4"/>
  <c r="W165" i="4"/>
  <c r="V165" i="4"/>
  <c r="W164" i="4"/>
  <c r="V164" i="4"/>
  <c r="X163" i="4"/>
  <c r="AB165" i="4" s="1"/>
  <c r="W163" i="4"/>
  <c r="AA167" i="4" s="1"/>
  <c r="V163" i="4"/>
  <c r="Z167" i="4" s="1"/>
  <c r="W162" i="4"/>
  <c r="AA166" i="4" s="1"/>
  <c r="V162" i="4"/>
  <c r="W161" i="4"/>
  <c r="V161" i="4"/>
  <c r="W160" i="4"/>
  <c r="V160" i="4"/>
  <c r="W159" i="4"/>
  <c r="V159" i="4"/>
  <c r="X151" i="4"/>
  <c r="W151" i="4"/>
  <c r="V151" i="4"/>
  <c r="Z150" i="4"/>
  <c r="W150" i="4"/>
  <c r="V150" i="4"/>
  <c r="X149" i="4"/>
  <c r="W149" i="4"/>
  <c r="V149" i="4"/>
  <c r="W148" i="4"/>
  <c r="V148" i="4"/>
  <c r="X147" i="4"/>
  <c r="AB149" i="4" s="1"/>
  <c r="W147" i="4"/>
  <c r="AA151" i="4" s="1"/>
  <c r="V147" i="4"/>
  <c r="Z151" i="4" s="1"/>
  <c r="W146" i="4"/>
  <c r="AA150" i="4" s="1"/>
  <c r="V146" i="4"/>
  <c r="W145" i="4"/>
  <c r="V145" i="4"/>
  <c r="W144" i="4"/>
  <c r="V144" i="4"/>
  <c r="W143" i="4"/>
  <c r="V143" i="4"/>
  <c r="X137" i="4"/>
  <c r="W137" i="4"/>
  <c r="V137" i="4"/>
  <c r="Z136" i="4"/>
  <c r="W136" i="4"/>
  <c r="V136" i="4"/>
  <c r="X135" i="4"/>
  <c r="W135" i="4"/>
  <c r="V135" i="4"/>
  <c r="W134" i="4"/>
  <c r="V134" i="4"/>
  <c r="X133" i="4"/>
  <c r="AB135" i="4" s="1"/>
  <c r="W133" i="4"/>
  <c r="AA137" i="4" s="1"/>
  <c r="V133" i="4"/>
  <c r="Z137" i="4" s="1"/>
  <c r="W132" i="4"/>
  <c r="AA136" i="4" s="1"/>
  <c r="V132" i="4"/>
  <c r="W131" i="4"/>
  <c r="V131" i="4"/>
  <c r="W130" i="4"/>
  <c r="V130" i="4"/>
  <c r="W129" i="4"/>
  <c r="V129" i="4"/>
  <c r="X123" i="4"/>
  <c r="W123" i="4"/>
  <c r="V123" i="4"/>
  <c r="Z122" i="4"/>
  <c r="W122" i="4"/>
  <c r="V122" i="4"/>
  <c r="X121" i="4"/>
  <c r="W121" i="4"/>
  <c r="V121" i="4"/>
  <c r="W120" i="4"/>
  <c r="V120" i="4"/>
  <c r="X119" i="4"/>
  <c r="AB121" i="4" s="1"/>
  <c r="W119" i="4"/>
  <c r="AA123" i="4" s="1"/>
  <c r="V119" i="4"/>
  <c r="Z123" i="4" s="1"/>
  <c r="W118" i="4"/>
  <c r="AA122" i="4" s="1"/>
  <c r="V118" i="4"/>
  <c r="W117" i="4"/>
  <c r="V117" i="4"/>
  <c r="W116" i="4"/>
  <c r="V116" i="4"/>
  <c r="W115" i="4"/>
  <c r="V115" i="4"/>
  <c r="X108" i="4"/>
  <c r="X109" i="4" s="1"/>
  <c r="W108" i="4"/>
  <c r="V108" i="4"/>
  <c r="W107" i="4"/>
  <c r="V107" i="4"/>
  <c r="Z108" i="4" s="1"/>
  <c r="X106" i="4"/>
  <c r="W106" i="4"/>
  <c r="V106" i="4"/>
  <c r="W105" i="4"/>
  <c r="W109" i="4" s="1"/>
  <c r="V105" i="4"/>
  <c r="X104" i="4"/>
  <c r="W104" i="4"/>
  <c r="AA109" i="4" s="1"/>
  <c r="V104" i="4"/>
  <c r="V109" i="4" s="1"/>
  <c r="W103" i="4"/>
  <c r="AA108" i="4" s="1"/>
  <c r="V103" i="4"/>
  <c r="W102" i="4"/>
  <c r="V102" i="4"/>
  <c r="W101" i="4"/>
  <c r="V101" i="4"/>
  <c r="W100" i="4"/>
  <c r="V100" i="4"/>
  <c r="X93" i="4"/>
  <c r="X94" i="4" s="1"/>
  <c r="W93" i="4"/>
  <c r="V93" i="4"/>
  <c r="W92" i="4"/>
  <c r="V92" i="4"/>
  <c r="Z93" i="4" s="1"/>
  <c r="X91" i="4"/>
  <c r="W91" i="4"/>
  <c r="V91" i="4"/>
  <c r="W90" i="4"/>
  <c r="W94" i="4" s="1"/>
  <c r="V90" i="4"/>
  <c r="X89" i="4"/>
  <c r="W89" i="4"/>
  <c r="AA94" i="4" s="1"/>
  <c r="V89" i="4"/>
  <c r="V94" i="4" s="1"/>
  <c r="W88" i="4"/>
  <c r="AA93" i="4" s="1"/>
  <c r="V88" i="4"/>
  <c r="W87" i="4"/>
  <c r="V87" i="4"/>
  <c r="W86" i="4"/>
  <c r="V86" i="4"/>
  <c r="W85" i="4"/>
  <c r="V85" i="4"/>
  <c r="X78" i="4"/>
  <c r="X79" i="4" s="1"/>
  <c r="W78" i="4"/>
  <c r="V78" i="4"/>
  <c r="W77" i="4"/>
  <c r="V77" i="4"/>
  <c r="Z78" i="4" s="1"/>
  <c r="X76" i="4"/>
  <c r="W76" i="4"/>
  <c r="V76" i="4"/>
  <c r="W75" i="4"/>
  <c r="W79" i="4" s="1"/>
  <c r="V75" i="4"/>
  <c r="X74" i="4"/>
  <c r="W74" i="4"/>
  <c r="AA79" i="4" s="1"/>
  <c r="V74" i="4"/>
  <c r="V79" i="4" s="1"/>
  <c r="W73" i="4"/>
  <c r="AA78" i="4" s="1"/>
  <c r="V73" i="4"/>
  <c r="W72" i="4"/>
  <c r="V72" i="4"/>
  <c r="W71" i="4"/>
  <c r="V71" i="4"/>
  <c r="W70" i="4"/>
  <c r="V70" i="4"/>
  <c r="W69" i="4"/>
  <c r="V69" i="4"/>
  <c r="AA62" i="4"/>
  <c r="X62" i="4"/>
  <c r="W62" i="4"/>
  <c r="V62" i="4"/>
  <c r="Z63" i="4" s="1"/>
  <c r="W61" i="4"/>
  <c r="V61" i="4"/>
  <c r="X60" i="4"/>
  <c r="W60" i="4"/>
  <c r="AA63" i="4" s="1"/>
  <c r="V60" i="4"/>
  <c r="W59" i="4"/>
  <c r="V59" i="4"/>
  <c r="X58" i="4"/>
  <c r="X63" i="4" s="1"/>
  <c r="W58" i="4"/>
  <c r="V58" i="4"/>
  <c r="W57" i="4"/>
  <c r="W63" i="4" s="1"/>
  <c r="V57" i="4"/>
  <c r="Z62" i="4" s="1"/>
  <c r="W56" i="4"/>
  <c r="V56" i="4"/>
  <c r="W55" i="4"/>
  <c r="V55" i="4"/>
  <c r="W54" i="4"/>
  <c r="V54" i="4"/>
  <c r="W53" i="4"/>
  <c r="V53" i="4"/>
  <c r="X46" i="4"/>
  <c r="X47" i="4" s="1"/>
  <c r="W46" i="4"/>
  <c r="V46" i="4"/>
  <c r="W45" i="4"/>
  <c r="V45" i="4"/>
  <c r="Z46" i="4" s="1"/>
  <c r="X44" i="4"/>
  <c r="W44" i="4"/>
  <c r="V44" i="4"/>
  <c r="W43" i="4"/>
  <c r="W47" i="4" s="1"/>
  <c r="V43" i="4"/>
  <c r="X42" i="4"/>
  <c r="W42" i="4"/>
  <c r="AA47" i="4" s="1"/>
  <c r="V42" i="4"/>
  <c r="V47" i="4" s="1"/>
  <c r="W41" i="4"/>
  <c r="AA46" i="4" s="1"/>
  <c r="V41" i="4"/>
  <c r="W40" i="4"/>
  <c r="V40" i="4"/>
  <c r="W39" i="4"/>
  <c r="V39" i="4"/>
  <c r="W38" i="4"/>
  <c r="V38" i="4"/>
  <c r="W37" i="4"/>
  <c r="V37" i="4"/>
  <c r="AA30" i="4"/>
  <c r="X30" i="4"/>
  <c r="W30" i="4"/>
  <c r="V30" i="4"/>
  <c r="Z31" i="4" s="1"/>
  <c r="W29" i="4"/>
  <c r="V29" i="4"/>
  <c r="X28" i="4"/>
  <c r="W28" i="4"/>
  <c r="AA31" i="4" s="1"/>
  <c r="V28" i="4"/>
  <c r="W27" i="4"/>
  <c r="V27" i="4"/>
  <c r="X26" i="4"/>
  <c r="X31" i="4" s="1"/>
  <c r="W26" i="4"/>
  <c r="V26" i="4"/>
  <c r="W25" i="4"/>
  <c r="W31" i="4" s="1"/>
  <c r="V25" i="4"/>
  <c r="Z30" i="4" s="1"/>
  <c r="W24" i="4"/>
  <c r="V24" i="4"/>
  <c r="W23" i="4"/>
  <c r="V23" i="4"/>
  <c r="W22" i="4"/>
  <c r="V22" i="4"/>
  <c r="W21" i="4"/>
  <c r="V21" i="4"/>
  <c r="V14" i="4"/>
  <c r="S14" i="4"/>
  <c r="D14" i="4"/>
  <c r="V13" i="4"/>
  <c r="V12" i="4"/>
  <c r="Z15" i="4" s="1"/>
  <c r="V11" i="4"/>
  <c r="V10" i="4"/>
  <c r="V9" i="4"/>
  <c r="V15" i="4" s="1"/>
  <c r="V8" i="4"/>
  <c r="V7" i="4"/>
  <c r="V6" i="4"/>
  <c r="G853" i="3"/>
  <c r="F853" i="3"/>
  <c r="E853" i="3"/>
  <c r="D853" i="3"/>
  <c r="C853" i="3"/>
  <c r="G852" i="3"/>
  <c r="F852" i="3"/>
  <c r="E852" i="3"/>
  <c r="D852" i="3"/>
  <c r="C852" i="3"/>
  <c r="G851" i="3"/>
  <c r="F851" i="3"/>
  <c r="E851" i="3"/>
  <c r="D851" i="3"/>
  <c r="C851" i="3"/>
  <c r="G850" i="3"/>
  <c r="F850" i="3"/>
  <c r="E850" i="3"/>
  <c r="D850" i="3"/>
  <c r="C850" i="3"/>
  <c r="G849" i="3"/>
  <c r="F849" i="3"/>
  <c r="E849" i="3"/>
  <c r="D849" i="3"/>
  <c r="C849" i="3"/>
  <c r="G848" i="3"/>
  <c r="F848" i="3"/>
  <c r="E848" i="3"/>
  <c r="D848" i="3"/>
  <c r="C848" i="3"/>
  <c r="G847" i="3"/>
  <c r="F847" i="3"/>
  <c r="E847" i="3"/>
  <c r="D847" i="3"/>
  <c r="C847" i="3"/>
  <c r="G846" i="3"/>
  <c r="F846" i="3"/>
  <c r="E846" i="3"/>
  <c r="D846" i="3"/>
  <c r="C846" i="3"/>
  <c r="G845" i="3"/>
  <c r="F845" i="3"/>
  <c r="E845" i="3"/>
  <c r="D845" i="3"/>
  <c r="C845" i="3"/>
  <c r="G841" i="3"/>
  <c r="F841" i="3"/>
  <c r="E841" i="3"/>
  <c r="D841" i="3"/>
  <c r="C841" i="3"/>
  <c r="G840" i="3"/>
  <c r="F840" i="3"/>
  <c r="E840" i="3"/>
  <c r="D840" i="3"/>
  <c r="C840" i="3"/>
  <c r="G839" i="3"/>
  <c r="F839" i="3"/>
  <c r="E839" i="3"/>
  <c r="D839" i="3"/>
  <c r="C839" i="3"/>
  <c r="G838" i="3"/>
  <c r="F838" i="3"/>
  <c r="E838" i="3"/>
  <c r="D838" i="3"/>
  <c r="C838" i="3"/>
  <c r="G837" i="3"/>
  <c r="F837" i="3"/>
  <c r="E837" i="3"/>
  <c r="D837" i="3"/>
  <c r="C837" i="3"/>
  <c r="G836" i="3"/>
  <c r="F836" i="3"/>
  <c r="E836" i="3"/>
  <c r="D836" i="3"/>
  <c r="C836" i="3"/>
  <c r="G835" i="3"/>
  <c r="F835" i="3"/>
  <c r="E835" i="3"/>
  <c r="D835" i="3"/>
  <c r="C835" i="3"/>
  <c r="G834" i="3"/>
  <c r="F834" i="3"/>
  <c r="E834" i="3"/>
  <c r="D834" i="3"/>
  <c r="C834" i="3"/>
  <c r="G833" i="3"/>
  <c r="F833" i="3"/>
  <c r="E833" i="3"/>
  <c r="D833" i="3"/>
  <c r="C833" i="3"/>
  <c r="G830" i="3"/>
  <c r="F830" i="3"/>
  <c r="E830" i="3"/>
  <c r="D830" i="3"/>
  <c r="C830" i="3"/>
  <c r="G829" i="3"/>
  <c r="F829" i="3"/>
  <c r="E829" i="3"/>
  <c r="D829" i="3"/>
  <c r="C829" i="3"/>
  <c r="G828" i="3"/>
  <c r="F828" i="3"/>
  <c r="E828" i="3"/>
  <c r="D828" i="3"/>
  <c r="C828" i="3"/>
  <c r="G827" i="3"/>
  <c r="F827" i="3"/>
  <c r="E827" i="3"/>
  <c r="D827" i="3"/>
  <c r="C827" i="3"/>
  <c r="G826" i="3"/>
  <c r="F826" i="3"/>
  <c r="E826" i="3"/>
  <c r="D826" i="3"/>
  <c r="C826" i="3"/>
  <c r="G825" i="3"/>
  <c r="F825" i="3"/>
  <c r="E825" i="3"/>
  <c r="D825" i="3"/>
  <c r="C825" i="3"/>
  <c r="G824" i="3"/>
  <c r="F824" i="3"/>
  <c r="E824" i="3"/>
  <c r="D824" i="3"/>
  <c r="C824" i="3"/>
  <c r="G823" i="3"/>
  <c r="F823" i="3"/>
  <c r="E823" i="3"/>
  <c r="D823" i="3"/>
  <c r="C823" i="3"/>
  <c r="G822" i="3"/>
  <c r="F822" i="3"/>
  <c r="E822" i="3"/>
  <c r="D822" i="3"/>
  <c r="C822" i="3"/>
  <c r="G819" i="3"/>
  <c r="F819" i="3"/>
  <c r="E819" i="3"/>
  <c r="D819" i="3"/>
  <c r="C819" i="3"/>
  <c r="G818" i="3"/>
  <c r="F818" i="3"/>
  <c r="E818" i="3"/>
  <c r="D818" i="3"/>
  <c r="C818" i="3"/>
  <c r="G817" i="3"/>
  <c r="F817" i="3"/>
  <c r="E817" i="3"/>
  <c r="D817" i="3"/>
  <c r="C817" i="3"/>
  <c r="G816" i="3"/>
  <c r="F816" i="3"/>
  <c r="E816" i="3"/>
  <c r="D816" i="3"/>
  <c r="C816" i="3"/>
  <c r="G815" i="3"/>
  <c r="F815" i="3"/>
  <c r="E815" i="3"/>
  <c r="D815" i="3"/>
  <c r="C815" i="3"/>
  <c r="G814" i="3"/>
  <c r="F814" i="3"/>
  <c r="E814" i="3"/>
  <c r="D814" i="3"/>
  <c r="C814" i="3"/>
  <c r="G813" i="3"/>
  <c r="F813" i="3"/>
  <c r="E813" i="3"/>
  <c r="D813" i="3"/>
  <c r="C813" i="3"/>
  <c r="G812" i="3"/>
  <c r="F812" i="3"/>
  <c r="E812" i="3"/>
  <c r="D812" i="3"/>
  <c r="C812" i="3"/>
  <c r="G811" i="3"/>
  <c r="F811" i="3"/>
  <c r="E811" i="3"/>
  <c r="D811" i="3"/>
  <c r="C811" i="3"/>
  <c r="G808" i="3"/>
  <c r="F808" i="3"/>
  <c r="E808" i="3"/>
  <c r="D808" i="3"/>
  <c r="C808" i="3"/>
  <c r="G807" i="3"/>
  <c r="F807" i="3"/>
  <c r="E807" i="3"/>
  <c r="D807" i="3"/>
  <c r="C807" i="3"/>
  <c r="G806" i="3"/>
  <c r="F806" i="3"/>
  <c r="E806" i="3"/>
  <c r="D806" i="3"/>
  <c r="C806" i="3"/>
  <c r="G805" i="3"/>
  <c r="F805" i="3"/>
  <c r="E805" i="3"/>
  <c r="D805" i="3"/>
  <c r="C805" i="3"/>
  <c r="G804" i="3"/>
  <c r="F804" i="3"/>
  <c r="E804" i="3"/>
  <c r="D804" i="3"/>
  <c r="C804" i="3"/>
  <c r="G803" i="3"/>
  <c r="F803" i="3"/>
  <c r="E803" i="3"/>
  <c r="D803" i="3"/>
  <c r="C803" i="3"/>
  <c r="G802" i="3"/>
  <c r="F802" i="3"/>
  <c r="E802" i="3"/>
  <c r="D802" i="3"/>
  <c r="C802" i="3"/>
  <c r="G801" i="3"/>
  <c r="F801" i="3"/>
  <c r="E801" i="3"/>
  <c r="D801" i="3"/>
  <c r="C801" i="3"/>
  <c r="G800" i="3"/>
  <c r="F800" i="3"/>
  <c r="E800" i="3"/>
  <c r="D800" i="3"/>
  <c r="C800" i="3"/>
  <c r="G797" i="3"/>
  <c r="F797" i="3"/>
  <c r="E797" i="3"/>
  <c r="D797" i="3"/>
  <c r="C797" i="3"/>
  <c r="G796" i="3"/>
  <c r="F796" i="3"/>
  <c r="E796" i="3"/>
  <c r="D796" i="3"/>
  <c r="C796" i="3"/>
  <c r="G795" i="3"/>
  <c r="F795" i="3"/>
  <c r="E795" i="3"/>
  <c r="D795" i="3"/>
  <c r="C795" i="3"/>
  <c r="G794" i="3"/>
  <c r="F794" i="3"/>
  <c r="E794" i="3"/>
  <c r="D794" i="3"/>
  <c r="C794" i="3"/>
  <c r="G793" i="3"/>
  <c r="F793" i="3"/>
  <c r="E793" i="3"/>
  <c r="D793" i="3"/>
  <c r="C793" i="3"/>
  <c r="G792" i="3"/>
  <c r="F792" i="3"/>
  <c r="E792" i="3"/>
  <c r="D792" i="3"/>
  <c r="C792" i="3"/>
  <c r="G791" i="3"/>
  <c r="F791" i="3"/>
  <c r="E791" i="3"/>
  <c r="D791" i="3"/>
  <c r="C791" i="3"/>
  <c r="G790" i="3"/>
  <c r="F790" i="3"/>
  <c r="E790" i="3"/>
  <c r="D790" i="3"/>
  <c r="C790" i="3"/>
  <c r="G789" i="3"/>
  <c r="F789" i="3"/>
  <c r="E789" i="3"/>
  <c r="D789" i="3"/>
  <c r="C789" i="3"/>
  <c r="G786" i="3"/>
  <c r="F786" i="3"/>
  <c r="E786" i="3"/>
  <c r="D786" i="3"/>
  <c r="C786" i="3"/>
  <c r="G785" i="3"/>
  <c r="F785" i="3"/>
  <c r="E785" i="3"/>
  <c r="D785" i="3"/>
  <c r="C785" i="3"/>
  <c r="G784" i="3"/>
  <c r="F784" i="3"/>
  <c r="E784" i="3"/>
  <c r="D784" i="3"/>
  <c r="C784" i="3"/>
  <c r="G783" i="3"/>
  <c r="F783" i="3"/>
  <c r="E783" i="3"/>
  <c r="D783" i="3"/>
  <c r="C783" i="3"/>
  <c r="G782" i="3"/>
  <c r="F782" i="3"/>
  <c r="E782" i="3"/>
  <c r="D782" i="3"/>
  <c r="C782" i="3"/>
  <c r="G781" i="3"/>
  <c r="F781" i="3"/>
  <c r="E781" i="3"/>
  <c r="D781" i="3"/>
  <c r="C781" i="3"/>
  <c r="G780" i="3"/>
  <c r="F780" i="3"/>
  <c r="E780" i="3"/>
  <c r="D780" i="3"/>
  <c r="C780" i="3"/>
  <c r="G779" i="3"/>
  <c r="F779" i="3"/>
  <c r="E779" i="3"/>
  <c r="D779" i="3"/>
  <c r="C779" i="3"/>
  <c r="G778" i="3"/>
  <c r="F778" i="3"/>
  <c r="E778" i="3"/>
  <c r="D778" i="3"/>
  <c r="C778" i="3"/>
  <c r="G777" i="3"/>
  <c r="F777" i="3"/>
  <c r="E777" i="3"/>
  <c r="D777" i="3"/>
  <c r="C777" i="3"/>
  <c r="G774" i="3"/>
  <c r="F774" i="3"/>
  <c r="E774" i="3"/>
  <c r="D774" i="3"/>
  <c r="C774" i="3"/>
  <c r="G773" i="3"/>
  <c r="F773" i="3"/>
  <c r="E773" i="3"/>
  <c r="D773" i="3"/>
  <c r="C773" i="3"/>
  <c r="G772" i="3"/>
  <c r="F772" i="3"/>
  <c r="E772" i="3"/>
  <c r="D772" i="3"/>
  <c r="C772" i="3"/>
  <c r="G771" i="3"/>
  <c r="F771" i="3"/>
  <c r="E771" i="3"/>
  <c r="D771" i="3"/>
  <c r="C771" i="3"/>
  <c r="G770" i="3"/>
  <c r="F770" i="3"/>
  <c r="E770" i="3"/>
  <c r="D770" i="3"/>
  <c r="C770" i="3"/>
  <c r="G769" i="3"/>
  <c r="F769" i="3"/>
  <c r="E769" i="3"/>
  <c r="D769" i="3"/>
  <c r="C769" i="3"/>
  <c r="G768" i="3"/>
  <c r="F768" i="3"/>
  <c r="E768" i="3"/>
  <c r="D768" i="3"/>
  <c r="C768" i="3"/>
  <c r="G767" i="3"/>
  <c r="F767" i="3"/>
  <c r="E767" i="3"/>
  <c r="D767" i="3"/>
  <c r="C767" i="3"/>
  <c r="G766" i="3"/>
  <c r="F766" i="3"/>
  <c r="E766" i="3"/>
  <c r="D766" i="3"/>
  <c r="C766" i="3"/>
  <c r="G765" i="3"/>
  <c r="F765" i="3"/>
  <c r="E765" i="3"/>
  <c r="D765" i="3"/>
  <c r="C765" i="3"/>
  <c r="G762" i="3"/>
  <c r="F762" i="3"/>
  <c r="E762" i="3"/>
  <c r="D762" i="3"/>
  <c r="C762" i="3"/>
  <c r="G761" i="3"/>
  <c r="F761" i="3"/>
  <c r="E761" i="3"/>
  <c r="D761" i="3"/>
  <c r="C761" i="3"/>
  <c r="G760" i="3"/>
  <c r="F760" i="3"/>
  <c r="E760" i="3"/>
  <c r="D760" i="3"/>
  <c r="C760" i="3"/>
  <c r="G759" i="3"/>
  <c r="F759" i="3"/>
  <c r="E759" i="3"/>
  <c r="D759" i="3"/>
  <c r="C759" i="3"/>
  <c r="G758" i="3"/>
  <c r="F758" i="3"/>
  <c r="E758" i="3"/>
  <c r="D758" i="3"/>
  <c r="C758" i="3"/>
  <c r="G757" i="3"/>
  <c r="F757" i="3"/>
  <c r="E757" i="3"/>
  <c r="D757" i="3"/>
  <c r="C757" i="3"/>
  <c r="G756" i="3"/>
  <c r="F756" i="3"/>
  <c r="E756" i="3"/>
  <c r="D756" i="3"/>
  <c r="C756" i="3"/>
  <c r="G755" i="3"/>
  <c r="F755" i="3"/>
  <c r="E755" i="3"/>
  <c r="D755" i="3"/>
  <c r="C755" i="3"/>
  <c r="G754" i="3"/>
  <c r="F754" i="3"/>
  <c r="E754" i="3"/>
  <c r="D754" i="3"/>
  <c r="C754" i="3"/>
  <c r="G753" i="3"/>
  <c r="F753" i="3"/>
  <c r="E753" i="3"/>
  <c r="D753" i="3"/>
  <c r="C753" i="3"/>
  <c r="G750" i="3"/>
  <c r="F750" i="3"/>
  <c r="E750" i="3"/>
  <c r="D750" i="3"/>
  <c r="C750" i="3"/>
  <c r="G749" i="3"/>
  <c r="F749" i="3"/>
  <c r="E749" i="3"/>
  <c r="D749" i="3"/>
  <c r="C749" i="3"/>
  <c r="G748" i="3"/>
  <c r="F748" i="3"/>
  <c r="E748" i="3"/>
  <c r="D748" i="3"/>
  <c r="C748" i="3"/>
  <c r="G747" i="3"/>
  <c r="F747" i="3"/>
  <c r="E747" i="3"/>
  <c r="D747" i="3"/>
  <c r="C747" i="3"/>
  <c r="G746" i="3"/>
  <c r="F746" i="3"/>
  <c r="E746" i="3"/>
  <c r="D746" i="3"/>
  <c r="C746" i="3"/>
  <c r="G745" i="3"/>
  <c r="F745" i="3"/>
  <c r="E745" i="3"/>
  <c r="D745" i="3"/>
  <c r="C745" i="3"/>
  <c r="G744" i="3"/>
  <c r="F744" i="3"/>
  <c r="E744" i="3"/>
  <c r="D744" i="3"/>
  <c r="C744" i="3"/>
  <c r="G743" i="3"/>
  <c r="F743" i="3"/>
  <c r="E743" i="3"/>
  <c r="D743" i="3"/>
  <c r="C743" i="3"/>
  <c r="G742" i="3"/>
  <c r="F742" i="3"/>
  <c r="E742" i="3"/>
  <c r="D742" i="3"/>
  <c r="C742" i="3"/>
  <c r="G741" i="3"/>
  <c r="F741" i="3"/>
  <c r="E741" i="3"/>
  <c r="D741" i="3"/>
  <c r="C741" i="3"/>
  <c r="G738" i="3"/>
  <c r="F738" i="3"/>
  <c r="E738" i="3"/>
  <c r="D738" i="3"/>
  <c r="C738" i="3"/>
  <c r="G737" i="3"/>
  <c r="F737" i="3"/>
  <c r="E737" i="3"/>
  <c r="D737" i="3"/>
  <c r="C737" i="3"/>
  <c r="D838" i="7"/>
  <c r="E838" i="7" s="1"/>
  <c r="C838" i="7"/>
  <c r="E837" i="7"/>
  <c r="E836" i="7"/>
  <c r="E835" i="7"/>
  <c r="E834" i="7"/>
  <c r="E833" i="7"/>
  <c r="E832" i="7"/>
  <c r="E831" i="7"/>
  <c r="E830" i="7"/>
  <c r="E829" i="7"/>
  <c r="D824" i="7"/>
  <c r="E824" i="7" s="1"/>
  <c r="C824" i="7"/>
  <c r="D823" i="7"/>
  <c r="E823" i="7" s="1"/>
  <c r="C823" i="7"/>
  <c r="D822" i="7"/>
  <c r="E822" i="7" s="1"/>
  <c r="C822" i="7"/>
  <c r="D821" i="7"/>
  <c r="E821" i="7" s="1"/>
  <c r="C821" i="7"/>
  <c r="D820" i="7"/>
  <c r="E820" i="7" s="1"/>
  <c r="C820" i="7"/>
  <c r="D819" i="7"/>
  <c r="E819" i="7" s="1"/>
  <c r="C819" i="7"/>
  <c r="D818" i="7"/>
  <c r="E818" i="7" s="1"/>
  <c r="C818" i="7"/>
  <c r="D817" i="7"/>
  <c r="E817" i="7" s="1"/>
  <c r="C817" i="7"/>
  <c r="D816" i="7"/>
  <c r="E816" i="7" s="1"/>
  <c r="C816" i="7"/>
  <c r="D811" i="7"/>
  <c r="E811" i="7" s="1"/>
  <c r="C811" i="7"/>
  <c r="D810" i="7"/>
  <c r="E810" i="7" s="1"/>
  <c r="C810" i="7"/>
  <c r="D809" i="7"/>
  <c r="E809" i="7" s="1"/>
  <c r="C809" i="7"/>
  <c r="D808" i="7"/>
  <c r="E808" i="7" s="1"/>
  <c r="C808" i="7"/>
  <c r="D807" i="7"/>
  <c r="E807" i="7" s="1"/>
  <c r="C807" i="7"/>
  <c r="D806" i="7"/>
  <c r="E806" i="7" s="1"/>
  <c r="C806" i="7"/>
  <c r="D805" i="7"/>
  <c r="E805" i="7" s="1"/>
  <c r="C805" i="7"/>
  <c r="D804" i="7"/>
  <c r="E804" i="7" s="1"/>
  <c r="C804" i="7"/>
  <c r="D803" i="7"/>
  <c r="E803" i="7" s="1"/>
  <c r="C803" i="7"/>
  <c r="D798" i="7"/>
  <c r="E798" i="7" s="1"/>
  <c r="C798" i="7"/>
  <c r="D797" i="7"/>
  <c r="E797" i="7" s="1"/>
  <c r="C797" i="7"/>
  <c r="D796" i="7"/>
  <c r="E796" i="7" s="1"/>
  <c r="C796" i="7"/>
  <c r="D795" i="7"/>
  <c r="E795" i="7" s="1"/>
  <c r="C795" i="7"/>
  <c r="D794" i="7"/>
  <c r="E794" i="7" s="1"/>
  <c r="C794" i="7"/>
  <c r="D793" i="7"/>
  <c r="E793" i="7" s="1"/>
  <c r="C793" i="7"/>
  <c r="D792" i="7"/>
  <c r="E792" i="7" s="1"/>
  <c r="C792" i="7"/>
  <c r="D791" i="7"/>
  <c r="E791" i="7" s="1"/>
  <c r="C791" i="7"/>
  <c r="D790" i="7"/>
  <c r="E790" i="7" s="1"/>
  <c r="C790" i="7"/>
  <c r="D785" i="7"/>
  <c r="E785" i="7" s="1"/>
  <c r="C785" i="7"/>
  <c r="D784" i="7"/>
  <c r="E784" i="7" s="1"/>
  <c r="C784" i="7"/>
  <c r="D783" i="7"/>
  <c r="E783" i="7" s="1"/>
  <c r="C783" i="7"/>
  <c r="D782" i="7"/>
  <c r="E782" i="7" s="1"/>
  <c r="C782" i="7"/>
  <c r="D781" i="7"/>
  <c r="E781" i="7" s="1"/>
  <c r="C781" i="7"/>
  <c r="D780" i="7"/>
  <c r="E780" i="7" s="1"/>
  <c r="C780" i="7"/>
  <c r="D779" i="7"/>
  <c r="E779" i="7" s="1"/>
  <c r="C779" i="7"/>
  <c r="D778" i="7"/>
  <c r="E778" i="7" s="1"/>
  <c r="C778" i="7"/>
  <c r="D777" i="7"/>
  <c r="E777" i="7" s="1"/>
  <c r="C777" i="7"/>
  <c r="D772" i="7"/>
  <c r="E772" i="7" s="1"/>
  <c r="C772" i="7"/>
  <c r="D771" i="7"/>
  <c r="E771" i="7" s="1"/>
  <c r="C771" i="7"/>
  <c r="D770" i="7"/>
  <c r="E770" i="7" s="1"/>
  <c r="C770" i="7"/>
  <c r="D769" i="7"/>
  <c r="E769" i="7" s="1"/>
  <c r="C769" i="7"/>
  <c r="D768" i="7"/>
  <c r="E768" i="7" s="1"/>
  <c r="C768" i="7"/>
  <c r="D767" i="7"/>
  <c r="E767" i="7" s="1"/>
  <c r="C767" i="7"/>
  <c r="C773" i="7" s="1"/>
  <c r="D766" i="7"/>
  <c r="E766" i="7" s="1"/>
  <c r="C766" i="7"/>
  <c r="D765" i="7"/>
  <c r="E765" i="7" s="1"/>
  <c r="C765" i="7"/>
  <c r="D764" i="7"/>
  <c r="E764" i="7" s="1"/>
  <c r="C764" i="7"/>
  <c r="D759" i="7"/>
  <c r="E759" i="7" s="1"/>
  <c r="C759" i="7"/>
  <c r="D758" i="7"/>
  <c r="E758" i="7" s="1"/>
  <c r="C758" i="7"/>
  <c r="D757" i="7"/>
  <c r="E757" i="7" s="1"/>
  <c r="C757" i="7"/>
  <c r="D756" i="7"/>
  <c r="E756" i="7" s="1"/>
  <c r="C756" i="7"/>
  <c r="D755" i="7"/>
  <c r="E755" i="7" s="1"/>
  <c r="C755" i="7"/>
  <c r="D754" i="7"/>
  <c r="E754" i="7" s="1"/>
  <c r="C754" i="7"/>
  <c r="D753" i="7"/>
  <c r="E753" i="7" s="1"/>
  <c r="C753" i="7"/>
  <c r="D752" i="7"/>
  <c r="E752" i="7" s="1"/>
  <c r="C752" i="7"/>
  <c r="D751" i="7"/>
  <c r="E751" i="7" s="1"/>
  <c r="C751" i="7"/>
  <c r="D746" i="7"/>
  <c r="E746" i="7" s="1"/>
  <c r="C746" i="7"/>
  <c r="D745" i="7"/>
  <c r="E745" i="7" s="1"/>
  <c r="C745" i="7"/>
  <c r="D744" i="7"/>
  <c r="E744" i="7" s="1"/>
  <c r="C744" i="7"/>
  <c r="D743" i="7"/>
  <c r="E743" i="7" s="1"/>
  <c r="C743" i="7"/>
  <c r="D742" i="7"/>
  <c r="E742" i="7" s="1"/>
  <c r="C742" i="7"/>
  <c r="D741" i="7"/>
  <c r="E741" i="7" s="1"/>
  <c r="C741" i="7"/>
  <c r="C747" i="7" s="1"/>
  <c r="D740" i="7"/>
  <c r="E740" i="7" s="1"/>
  <c r="C740" i="7"/>
  <c r="D739" i="7"/>
  <c r="E739" i="7" s="1"/>
  <c r="C739" i="7"/>
  <c r="D738" i="7"/>
  <c r="E738" i="7" s="1"/>
  <c r="C738" i="7"/>
  <c r="D733" i="7"/>
  <c r="E733" i="7" s="1"/>
  <c r="C733" i="7"/>
  <c r="D732" i="7"/>
  <c r="E732" i="7" s="1"/>
  <c r="C732" i="7"/>
  <c r="D731" i="7"/>
  <c r="C731" i="7"/>
  <c r="D730" i="7"/>
  <c r="E730" i="7" s="1"/>
  <c r="C730" i="7"/>
  <c r="D729" i="7"/>
  <c r="E729" i="7" s="1"/>
  <c r="C729" i="7"/>
  <c r="D728" i="7"/>
  <c r="E728" i="7" s="1"/>
  <c r="C728" i="7"/>
  <c r="D727" i="7"/>
  <c r="E727" i="7" s="1"/>
  <c r="C727" i="7"/>
  <c r="D726" i="7"/>
  <c r="E726" i="7" s="1"/>
  <c r="C726" i="7"/>
  <c r="D725" i="7"/>
  <c r="E725" i="7" s="1"/>
  <c r="C725" i="7"/>
  <c r="D724" i="7"/>
  <c r="E724" i="7" s="1"/>
  <c r="C724" i="7"/>
  <c r="D719" i="7"/>
  <c r="E719" i="7" s="1"/>
  <c r="C719" i="7"/>
  <c r="D718" i="7"/>
  <c r="E718" i="7" s="1"/>
  <c r="C718" i="7"/>
  <c r="D717" i="7"/>
  <c r="E717" i="7" s="1"/>
  <c r="C717" i="7"/>
  <c r="D716" i="7"/>
  <c r="E716" i="7" s="1"/>
  <c r="C716" i="7"/>
  <c r="D715" i="7"/>
  <c r="E715" i="7" s="1"/>
  <c r="C715" i="7"/>
  <c r="D714" i="7"/>
  <c r="E714" i="7" s="1"/>
  <c r="C714" i="7"/>
  <c r="D713" i="7"/>
  <c r="E713" i="7" s="1"/>
  <c r="C713" i="7"/>
  <c r="D712" i="7"/>
  <c r="E712" i="7" s="1"/>
  <c r="C712" i="7"/>
  <c r="D711" i="7"/>
  <c r="E711" i="7" s="1"/>
  <c r="C711" i="7"/>
  <c r="D710" i="7"/>
  <c r="E710" i="7" s="1"/>
  <c r="C710" i="7"/>
  <c r="D705" i="7"/>
  <c r="E705" i="7" s="1"/>
  <c r="C705" i="7"/>
  <c r="D704" i="7"/>
  <c r="E704" i="7" s="1"/>
  <c r="C704" i="7"/>
  <c r="D703" i="7"/>
  <c r="E703" i="7" s="1"/>
  <c r="C703" i="7"/>
  <c r="D702" i="7"/>
  <c r="E702" i="7" s="1"/>
  <c r="C702" i="7"/>
  <c r="D701" i="7"/>
  <c r="E701" i="7" s="1"/>
  <c r="C701" i="7"/>
  <c r="D700" i="7"/>
  <c r="E700" i="7" s="1"/>
  <c r="C700" i="7"/>
  <c r="D699" i="7"/>
  <c r="E699" i="7" s="1"/>
  <c r="C699" i="7"/>
  <c r="D698" i="7"/>
  <c r="E698" i="7" s="1"/>
  <c r="C698" i="7"/>
  <c r="D697" i="7"/>
  <c r="E697" i="7" s="1"/>
  <c r="C697" i="7"/>
  <c r="D696" i="7"/>
  <c r="E696" i="7" s="1"/>
  <c r="C696" i="7"/>
  <c r="D691" i="7"/>
  <c r="E691" i="7" s="1"/>
  <c r="C691" i="7"/>
  <c r="D690" i="7"/>
  <c r="E690" i="7" s="1"/>
  <c r="C690" i="7"/>
  <c r="D689" i="7"/>
  <c r="E689" i="7" s="1"/>
  <c r="C689" i="7"/>
  <c r="D688" i="7"/>
  <c r="E688" i="7" s="1"/>
  <c r="C688" i="7"/>
  <c r="D687" i="7"/>
  <c r="E687" i="7" s="1"/>
  <c r="C687" i="7"/>
  <c r="D686" i="7"/>
  <c r="C686" i="7"/>
  <c r="D685" i="7"/>
  <c r="E685" i="7" s="1"/>
  <c r="C685" i="7"/>
  <c r="D684" i="7"/>
  <c r="E684" i="7" s="1"/>
  <c r="C684" i="7"/>
  <c r="D683" i="7"/>
  <c r="E683" i="7" s="1"/>
  <c r="C683" i="7"/>
  <c r="D682" i="7"/>
  <c r="E682" i="7" s="1"/>
  <c r="C682" i="7"/>
  <c r="D677" i="7"/>
  <c r="E677" i="7" s="1"/>
  <c r="C677" i="7"/>
  <c r="D676" i="7"/>
  <c r="E676" i="7" s="1"/>
  <c r="C676" i="7"/>
  <c r="D675" i="7"/>
  <c r="E675" i="7" s="1"/>
  <c r="C675" i="7"/>
  <c r="D674" i="7"/>
  <c r="E674" i="7" s="1"/>
  <c r="C674" i="7"/>
  <c r="D673" i="7"/>
  <c r="E673" i="7" s="1"/>
  <c r="C673" i="7"/>
  <c r="D672" i="7"/>
  <c r="E672" i="7" s="1"/>
  <c r="C672" i="7"/>
  <c r="D671" i="7"/>
  <c r="E671" i="7" s="1"/>
  <c r="C671" i="7"/>
  <c r="D670" i="7"/>
  <c r="E670" i="7" s="1"/>
  <c r="C670" i="7"/>
  <c r="D669" i="7"/>
  <c r="E669" i="7" s="1"/>
  <c r="C669" i="7"/>
  <c r="E627" i="7"/>
  <c r="E850" i="7" s="1"/>
  <c r="E626" i="7"/>
  <c r="E849" i="7" s="1"/>
  <c r="E625" i="7"/>
  <c r="E848" i="7" s="1"/>
  <c r="E624" i="7"/>
  <c r="E847" i="7" s="1"/>
  <c r="E623" i="7"/>
  <c r="E846" i="7" s="1"/>
  <c r="E622" i="7"/>
  <c r="E845" i="7" s="1"/>
  <c r="E621" i="7"/>
  <c r="E844" i="7" s="1"/>
  <c r="E620" i="7"/>
  <c r="E843" i="7" s="1"/>
  <c r="E619" i="7"/>
  <c r="E842" i="7" s="1"/>
  <c r="E615" i="7"/>
  <c r="E614" i="7"/>
  <c r="E613" i="7"/>
  <c r="E612" i="7"/>
  <c r="E611" i="7"/>
  <c r="E607" i="7"/>
  <c r="E606" i="7"/>
  <c r="E605" i="7"/>
  <c r="E604" i="7"/>
  <c r="E603" i="7"/>
  <c r="E602" i="7"/>
  <c r="E601" i="7"/>
  <c r="E600" i="7"/>
  <c r="E599" i="7"/>
  <c r="E595" i="7"/>
  <c r="E594" i="7"/>
  <c r="E593" i="7"/>
  <c r="E592" i="7"/>
  <c r="E591" i="7"/>
  <c r="E590" i="7"/>
  <c r="E589" i="7"/>
  <c r="E588" i="7"/>
  <c r="E587" i="7"/>
  <c r="E583" i="7"/>
  <c r="E582" i="7"/>
  <c r="E581" i="7"/>
  <c r="E580" i="7"/>
  <c r="E579" i="7"/>
  <c r="E578" i="7"/>
  <c r="E577" i="7"/>
  <c r="E576" i="7"/>
  <c r="E575" i="7"/>
  <c r="E571" i="7"/>
  <c r="E570" i="7"/>
  <c r="E569" i="7"/>
  <c r="E568" i="7"/>
  <c r="E567" i="7"/>
  <c r="E566" i="7"/>
  <c r="E565" i="7"/>
  <c r="E564" i="7"/>
  <c r="E563" i="7"/>
  <c r="E559" i="7"/>
  <c r="E558" i="7"/>
  <c r="E557" i="7"/>
  <c r="E556" i="7"/>
  <c r="E555" i="7"/>
  <c r="E554" i="7"/>
  <c r="E553" i="7"/>
  <c r="E552" i="7"/>
  <c r="E551" i="7"/>
  <c r="E547" i="7"/>
  <c r="E546" i="7"/>
  <c r="E545" i="7"/>
  <c r="E544" i="7"/>
  <c r="E543" i="7"/>
  <c r="E542" i="7"/>
  <c r="E541" i="7"/>
  <c r="E540" i="7"/>
  <c r="E539" i="7"/>
  <c r="E535" i="7"/>
  <c r="E534" i="7"/>
  <c r="E533" i="7"/>
  <c r="E532" i="7"/>
  <c r="E531" i="7"/>
  <c r="E530" i="7"/>
  <c r="E529" i="7"/>
  <c r="E528" i="7"/>
  <c r="E527" i="7"/>
  <c r="E523" i="7"/>
  <c r="E522" i="7"/>
  <c r="E521" i="7"/>
  <c r="E520" i="7"/>
  <c r="E519" i="7"/>
  <c r="E518" i="7"/>
  <c r="E517" i="7"/>
  <c r="E516" i="7"/>
  <c r="E515" i="7"/>
  <c r="E511" i="7"/>
  <c r="E510" i="7"/>
  <c r="E509" i="7"/>
  <c r="E508" i="7"/>
  <c r="E507" i="7"/>
  <c r="E506" i="7"/>
  <c r="E505" i="7"/>
  <c r="E504" i="7"/>
  <c r="E503" i="7"/>
  <c r="E499" i="7"/>
  <c r="E498" i="7"/>
  <c r="E497" i="7"/>
  <c r="E496" i="7"/>
  <c r="E495" i="7"/>
  <c r="E494" i="7"/>
  <c r="E493" i="7"/>
  <c r="E492" i="7"/>
  <c r="E491" i="7"/>
  <c r="E487" i="7"/>
  <c r="E486" i="7"/>
  <c r="E485" i="7"/>
  <c r="E484" i="7"/>
  <c r="E483" i="7"/>
  <c r="E482" i="7"/>
  <c r="E481" i="7"/>
  <c r="E480" i="7"/>
  <c r="E479" i="7"/>
  <c r="E475" i="7"/>
  <c r="E474" i="7"/>
  <c r="E473" i="7"/>
  <c r="E472" i="7"/>
  <c r="E471" i="7"/>
  <c r="E470" i="7"/>
  <c r="E469" i="7"/>
  <c r="E468" i="7"/>
  <c r="E467" i="7"/>
  <c r="E466" i="7"/>
  <c r="E465" i="7"/>
  <c r="E464" i="7"/>
  <c r="E460" i="7"/>
  <c r="E459" i="7"/>
  <c r="E458" i="7"/>
  <c r="E457" i="7"/>
  <c r="E456" i="7"/>
  <c r="E455" i="7"/>
  <c r="E454" i="7"/>
  <c r="E453" i="7"/>
  <c r="E452" i="7"/>
  <c r="E448" i="7"/>
  <c r="E447" i="7"/>
  <c r="E446" i="7"/>
  <c r="E445" i="7"/>
  <c r="E444" i="7"/>
  <c r="E443" i="7"/>
  <c r="E442" i="7"/>
  <c r="E441" i="7"/>
  <c r="E440" i="7"/>
  <c r="E436" i="7"/>
  <c r="E435" i="7"/>
  <c r="E434" i="7"/>
  <c r="E433" i="7"/>
  <c r="E429" i="7"/>
  <c r="E428" i="7"/>
  <c r="E424" i="7"/>
  <c r="E423" i="7"/>
  <c r="E422" i="7"/>
  <c r="E421" i="7"/>
  <c r="E420" i="7"/>
  <c r="E419" i="7"/>
  <c r="E418" i="7"/>
  <c r="E417" i="7"/>
  <c r="E416" i="7"/>
  <c r="E412" i="7"/>
  <c r="E411" i="7"/>
  <c r="E410" i="7"/>
  <c r="E409" i="7"/>
  <c r="E408" i="7"/>
  <c r="E407" i="7"/>
  <c r="E406" i="7"/>
  <c r="E405" i="7"/>
  <c r="E404" i="7"/>
  <c r="E400" i="7"/>
  <c r="E399" i="7"/>
  <c r="E398" i="7"/>
  <c r="E397" i="7"/>
  <c r="E396" i="7"/>
  <c r="E395" i="7"/>
  <c r="E394" i="7"/>
  <c r="E393" i="7"/>
  <c r="E392" i="7"/>
  <c r="E388" i="7"/>
  <c r="E387" i="7"/>
  <c r="E386" i="7"/>
  <c r="E385" i="7"/>
  <c r="E384" i="7"/>
  <c r="E383" i="7"/>
  <c r="E382" i="7"/>
  <c r="E381" i="7"/>
  <c r="E380" i="7"/>
  <c r="E376" i="7"/>
  <c r="E375" i="7"/>
  <c r="E374" i="7"/>
  <c r="E373" i="7"/>
  <c r="E372" i="7"/>
  <c r="E371" i="7"/>
  <c r="E370" i="7"/>
  <c r="E369" i="7"/>
  <c r="E368" i="7"/>
  <c r="E364" i="7"/>
  <c r="E363" i="7"/>
  <c r="E362" i="7"/>
  <c r="E361" i="7"/>
  <c r="E360" i="7"/>
  <c r="E359" i="7"/>
  <c r="E358" i="7"/>
  <c r="E357" i="7"/>
  <c r="E356" i="7"/>
  <c r="E352" i="7"/>
  <c r="E351" i="7"/>
  <c r="B351" i="7"/>
  <c r="E350" i="7"/>
  <c r="B350" i="7"/>
  <c r="E349" i="7"/>
  <c r="B349" i="7"/>
  <c r="E348" i="7"/>
  <c r="B348" i="7"/>
  <c r="E347" i="7"/>
  <c r="E346" i="7"/>
  <c r="E345" i="7"/>
  <c r="E344" i="7"/>
  <c r="E340" i="7"/>
  <c r="E339" i="7"/>
  <c r="E338" i="7"/>
  <c r="E337" i="7"/>
  <c r="E336" i="7"/>
  <c r="E335" i="7"/>
  <c r="E334" i="7"/>
  <c r="E333" i="7"/>
  <c r="E332" i="7"/>
  <c r="E328" i="7"/>
  <c r="E327" i="7"/>
  <c r="E326" i="7"/>
  <c r="E325" i="7"/>
  <c r="E324" i="7"/>
  <c r="E323" i="7"/>
  <c r="E322" i="7"/>
  <c r="E321" i="7"/>
  <c r="E320" i="7"/>
  <c r="E316" i="7"/>
  <c r="E315" i="7"/>
  <c r="E314" i="7"/>
  <c r="E313" i="7"/>
  <c r="E312" i="7"/>
  <c r="E311" i="7"/>
  <c r="E310" i="7"/>
  <c r="E309" i="7"/>
  <c r="E308" i="7"/>
  <c r="E304" i="7"/>
  <c r="E303" i="7"/>
  <c r="E302" i="7"/>
  <c r="E301" i="7"/>
  <c r="E300" i="7"/>
  <c r="E299" i="7"/>
  <c r="E298" i="7"/>
  <c r="E297" i="7"/>
  <c r="E296" i="7"/>
  <c r="E292" i="7"/>
  <c r="E291" i="7"/>
  <c r="E290" i="7"/>
  <c r="E289" i="7"/>
  <c r="E288" i="7"/>
  <c r="E287" i="7"/>
  <c r="E286" i="7"/>
  <c r="E285" i="7"/>
  <c r="E284" i="7"/>
  <c r="E280" i="7"/>
  <c r="E279" i="7"/>
  <c r="E278" i="7"/>
  <c r="E277" i="7"/>
  <c r="E276" i="7"/>
  <c r="E275" i="7"/>
  <c r="E274" i="7"/>
  <c r="E273" i="7"/>
  <c r="E272" i="7"/>
  <c r="E268" i="7"/>
  <c r="E267" i="7"/>
  <c r="E266" i="7"/>
  <c r="E265" i="7"/>
  <c r="E264" i="7"/>
  <c r="E263" i="7"/>
  <c r="E262" i="7"/>
  <c r="E261" i="7"/>
  <c r="E260" i="7"/>
  <c r="E256" i="7"/>
  <c r="E255" i="7"/>
  <c r="E254" i="7"/>
  <c r="E253" i="7"/>
  <c r="E252" i="7"/>
  <c r="E251" i="7"/>
  <c r="E250" i="7"/>
  <c r="E249" i="7"/>
  <c r="E248" i="7"/>
  <c r="E244" i="7"/>
  <c r="E243" i="7"/>
  <c r="E242" i="7"/>
  <c r="E241" i="7"/>
  <c r="E240" i="7"/>
  <c r="E239" i="7"/>
  <c r="E238" i="7"/>
  <c r="E237" i="7"/>
  <c r="E236" i="7"/>
  <c r="E235" i="7"/>
  <c r="E230" i="7"/>
  <c r="E229" i="7"/>
  <c r="E228" i="7"/>
  <c r="E227" i="7"/>
  <c r="E226" i="7"/>
  <c r="E225" i="7"/>
  <c r="E224" i="7"/>
  <c r="E223" i="7"/>
  <c r="E222" i="7"/>
  <c r="E218" i="7"/>
  <c r="E217" i="7"/>
  <c r="E216" i="7"/>
  <c r="E215" i="7"/>
  <c r="E214" i="7"/>
  <c r="E213" i="7"/>
  <c r="E212" i="7"/>
  <c r="E211" i="7"/>
  <c r="E210" i="7"/>
  <c r="E209" i="7"/>
  <c r="E205" i="7"/>
  <c r="E204" i="7"/>
  <c r="E203" i="7"/>
  <c r="E202" i="7"/>
  <c r="E201" i="7"/>
  <c r="E200" i="7"/>
  <c r="E199" i="7"/>
  <c r="E198" i="7"/>
  <c r="E197" i="7"/>
  <c r="E196" i="7"/>
  <c r="E192" i="7"/>
  <c r="E191" i="7"/>
  <c r="E190" i="7"/>
  <c r="E189" i="7"/>
  <c r="E188" i="7"/>
  <c r="E187" i="7"/>
  <c r="E186" i="7"/>
  <c r="E185" i="7"/>
  <c r="E184" i="7"/>
  <c r="E183" i="7"/>
  <c r="E179" i="7"/>
  <c r="E178" i="7"/>
  <c r="E177" i="7"/>
  <c r="E176" i="7"/>
  <c r="E175" i="7"/>
  <c r="E174" i="7"/>
  <c r="E173" i="7"/>
  <c r="E172" i="7"/>
  <c r="E171" i="7"/>
  <c r="E170" i="7"/>
  <c r="E166" i="7"/>
  <c r="E165" i="7"/>
  <c r="E164" i="7"/>
  <c r="E163" i="7"/>
  <c r="E162" i="7"/>
  <c r="E161" i="7"/>
  <c r="E160" i="7"/>
  <c r="E159" i="7"/>
  <c r="E158" i="7"/>
  <c r="E157" i="7"/>
  <c r="E153" i="7"/>
  <c r="E152" i="7"/>
  <c r="E151" i="7"/>
  <c r="E150" i="7"/>
  <c r="E149" i="7"/>
  <c r="E148" i="7"/>
  <c r="E147" i="7"/>
  <c r="E146" i="7"/>
  <c r="E145" i="7"/>
  <c r="E141" i="7"/>
  <c r="E140" i="7"/>
  <c r="E139" i="7"/>
  <c r="E138" i="7"/>
  <c r="E137" i="7"/>
  <c r="E136" i="7"/>
  <c r="E135" i="7"/>
  <c r="E134" i="7"/>
  <c r="E133" i="7"/>
  <c r="E129" i="7"/>
  <c r="E128" i="7"/>
  <c r="E127" i="7"/>
  <c r="E126" i="7"/>
  <c r="E125" i="7"/>
  <c r="E124" i="7"/>
  <c r="E123" i="7"/>
  <c r="E122" i="7"/>
  <c r="E121" i="7"/>
  <c r="E120" i="7"/>
  <c r="E115" i="7"/>
  <c r="E114" i="7"/>
  <c r="E113" i="7"/>
  <c r="E112" i="7"/>
  <c r="E111" i="7"/>
  <c r="E110" i="7"/>
  <c r="E109" i="7"/>
  <c r="E108" i="7"/>
  <c r="E107" i="7"/>
  <c r="E106" i="7"/>
  <c r="E102" i="7"/>
  <c r="E101" i="7"/>
  <c r="E100" i="7"/>
  <c r="E99" i="7"/>
  <c r="E98" i="7"/>
  <c r="E97" i="7"/>
  <c r="E96" i="7"/>
  <c r="E95" i="7"/>
  <c r="E94" i="7"/>
  <c r="E93" i="7"/>
  <c r="E89" i="7"/>
  <c r="E88" i="7"/>
  <c r="E87" i="7"/>
  <c r="E86" i="7"/>
  <c r="E85" i="7"/>
  <c r="E84" i="7"/>
  <c r="E83" i="7"/>
  <c r="E82" i="7"/>
  <c r="E81" i="7"/>
  <c r="E80" i="7"/>
  <c r="E76" i="7"/>
  <c r="E75" i="7"/>
  <c r="E74" i="7"/>
  <c r="E73" i="7"/>
  <c r="E72" i="7"/>
  <c r="E71" i="7"/>
  <c r="E70" i="7"/>
  <c r="E69" i="7"/>
  <c r="E68" i="7"/>
  <c r="E67" i="7"/>
  <c r="E63" i="7"/>
  <c r="E62" i="7"/>
  <c r="E61" i="7"/>
  <c r="E60" i="7"/>
  <c r="E59" i="7"/>
  <c r="E58" i="7"/>
  <c r="E57" i="7"/>
  <c r="E56" i="7"/>
  <c r="E55" i="7"/>
  <c r="E54" i="7"/>
  <c r="E53" i="7"/>
  <c r="E49" i="7"/>
  <c r="E48" i="7"/>
  <c r="E47" i="7"/>
  <c r="E46" i="7"/>
  <c r="E45" i="7"/>
  <c r="E44" i="7"/>
  <c r="E43" i="7"/>
  <c r="E42" i="7"/>
  <c r="E41" i="7"/>
  <c r="E37" i="7"/>
  <c r="E36" i="7"/>
  <c r="E35" i="7"/>
  <c r="E34" i="7"/>
  <c r="E33" i="7"/>
  <c r="E32" i="7"/>
  <c r="E31" i="7"/>
  <c r="E30" i="7"/>
  <c r="E29" i="7"/>
  <c r="E25" i="7"/>
  <c r="E24" i="7"/>
  <c r="E23" i="7"/>
  <c r="E22" i="7"/>
  <c r="E21" i="7"/>
  <c r="E20" i="7"/>
  <c r="E19" i="7"/>
  <c r="E18" i="7"/>
  <c r="E17" i="7"/>
  <c r="E13" i="7"/>
  <c r="E12" i="7"/>
  <c r="E11" i="7"/>
  <c r="E10" i="7"/>
  <c r="E9" i="7"/>
  <c r="E8" i="7"/>
  <c r="E7" i="7"/>
  <c r="E6" i="7"/>
  <c r="E5" i="7"/>
  <c r="R892" i="2"/>
  <c r="Q892" i="2"/>
  <c r="P892" i="2"/>
  <c r="O892" i="2"/>
  <c r="N892" i="2"/>
  <c r="M892" i="2"/>
  <c r="L892" i="2"/>
  <c r="K892" i="2"/>
  <c r="J892" i="2"/>
  <c r="I892" i="2"/>
  <c r="H892" i="2"/>
  <c r="G892" i="2"/>
  <c r="F892" i="2"/>
  <c r="E892" i="2"/>
  <c r="D892" i="2"/>
  <c r="C892" i="2"/>
  <c r="R891" i="2"/>
  <c r="Q891" i="2"/>
  <c r="P891" i="2"/>
  <c r="O891" i="2"/>
  <c r="N891" i="2"/>
  <c r="M891" i="2"/>
  <c r="L891" i="2"/>
  <c r="K891" i="2"/>
  <c r="J891" i="2"/>
  <c r="I891" i="2"/>
  <c r="H891" i="2"/>
  <c r="G891" i="2"/>
  <c r="F891" i="2"/>
  <c r="E891" i="2"/>
  <c r="D891" i="2"/>
  <c r="C891" i="2"/>
  <c r="R890" i="2"/>
  <c r="Q890" i="2"/>
  <c r="P890" i="2"/>
  <c r="O890" i="2"/>
  <c r="N890" i="2"/>
  <c r="M890" i="2"/>
  <c r="L890" i="2"/>
  <c r="K890" i="2"/>
  <c r="J890" i="2"/>
  <c r="I890" i="2"/>
  <c r="H890" i="2"/>
  <c r="G890" i="2"/>
  <c r="F890" i="2"/>
  <c r="E890" i="2"/>
  <c r="D890" i="2"/>
  <c r="C890" i="2"/>
  <c r="R889" i="2"/>
  <c r="Q889" i="2"/>
  <c r="P889" i="2"/>
  <c r="O889" i="2"/>
  <c r="N889" i="2"/>
  <c r="M889" i="2"/>
  <c r="L889" i="2"/>
  <c r="K889" i="2"/>
  <c r="J889" i="2"/>
  <c r="I889" i="2"/>
  <c r="H889" i="2"/>
  <c r="G889" i="2"/>
  <c r="F889" i="2"/>
  <c r="E889" i="2"/>
  <c r="D889" i="2"/>
  <c r="C889" i="2"/>
  <c r="R888" i="2"/>
  <c r="Q888" i="2"/>
  <c r="P888" i="2"/>
  <c r="O888" i="2"/>
  <c r="N888" i="2"/>
  <c r="M888" i="2"/>
  <c r="L888" i="2"/>
  <c r="K888" i="2"/>
  <c r="J888" i="2"/>
  <c r="I888" i="2"/>
  <c r="H888" i="2"/>
  <c r="G888" i="2"/>
  <c r="F888" i="2"/>
  <c r="E888" i="2"/>
  <c r="D888" i="2"/>
  <c r="C888" i="2"/>
  <c r="R887" i="2"/>
  <c r="Q887" i="2"/>
  <c r="P887" i="2"/>
  <c r="O887" i="2"/>
  <c r="N887" i="2"/>
  <c r="M887" i="2"/>
  <c r="L887" i="2"/>
  <c r="K887" i="2"/>
  <c r="J887" i="2"/>
  <c r="I887" i="2"/>
  <c r="H887" i="2"/>
  <c r="G887" i="2"/>
  <c r="F887" i="2"/>
  <c r="E887" i="2"/>
  <c r="D887" i="2"/>
  <c r="C887" i="2"/>
  <c r="R886" i="2"/>
  <c r="Q886" i="2"/>
  <c r="P886" i="2"/>
  <c r="O886" i="2"/>
  <c r="N886" i="2"/>
  <c r="M886" i="2"/>
  <c r="L886" i="2"/>
  <c r="K886" i="2"/>
  <c r="J886" i="2"/>
  <c r="I886" i="2"/>
  <c r="H886" i="2"/>
  <c r="G886" i="2"/>
  <c r="F886" i="2"/>
  <c r="E886" i="2"/>
  <c r="D886" i="2"/>
  <c r="C886" i="2"/>
  <c r="R885" i="2"/>
  <c r="Q885" i="2"/>
  <c r="P885" i="2"/>
  <c r="O885" i="2"/>
  <c r="N885" i="2"/>
  <c r="M885" i="2"/>
  <c r="L885" i="2"/>
  <c r="K885" i="2"/>
  <c r="J885" i="2"/>
  <c r="I885" i="2"/>
  <c r="H885" i="2"/>
  <c r="G885" i="2"/>
  <c r="F885" i="2"/>
  <c r="E885" i="2"/>
  <c r="D885" i="2"/>
  <c r="C885" i="2"/>
  <c r="R884" i="2"/>
  <c r="Q884" i="2"/>
  <c r="P884" i="2"/>
  <c r="O884" i="2"/>
  <c r="N884" i="2"/>
  <c r="M884" i="2"/>
  <c r="L884" i="2"/>
  <c r="K884" i="2"/>
  <c r="J884" i="2"/>
  <c r="I884" i="2"/>
  <c r="H884" i="2"/>
  <c r="G884" i="2"/>
  <c r="F884" i="2"/>
  <c r="E884" i="2"/>
  <c r="D884" i="2"/>
  <c r="C884" i="2"/>
  <c r="R881" i="2"/>
  <c r="Q881" i="2"/>
  <c r="P881" i="2"/>
  <c r="O881" i="2"/>
  <c r="M881" i="2"/>
  <c r="L881" i="2"/>
  <c r="K881" i="2"/>
  <c r="J881" i="2"/>
  <c r="I881" i="2"/>
  <c r="H881" i="2"/>
  <c r="G881" i="2"/>
  <c r="F881" i="2"/>
  <c r="E881" i="2"/>
  <c r="D881" i="2"/>
  <c r="C881" i="2"/>
  <c r="R880" i="2"/>
  <c r="Q880" i="2"/>
  <c r="P880" i="2"/>
  <c r="O880" i="2"/>
  <c r="M880" i="2"/>
  <c r="L880" i="2"/>
  <c r="K880" i="2"/>
  <c r="J880" i="2"/>
  <c r="I880" i="2"/>
  <c r="H880" i="2"/>
  <c r="G880" i="2"/>
  <c r="F880" i="2"/>
  <c r="E880" i="2"/>
  <c r="D880" i="2"/>
  <c r="C880" i="2"/>
  <c r="R879" i="2"/>
  <c r="Q879" i="2"/>
  <c r="P879" i="2"/>
  <c r="O879" i="2"/>
  <c r="M879" i="2"/>
  <c r="L879" i="2"/>
  <c r="K879" i="2"/>
  <c r="J879" i="2"/>
  <c r="I879" i="2"/>
  <c r="H879" i="2"/>
  <c r="G879" i="2"/>
  <c r="F879" i="2"/>
  <c r="E879" i="2"/>
  <c r="D879" i="2"/>
  <c r="C879" i="2"/>
  <c r="R878" i="2"/>
  <c r="Q878" i="2"/>
  <c r="P878" i="2"/>
  <c r="O878" i="2"/>
  <c r="M878" i="2"/>
  <c r="L878" i="2"/>
  <c r="K878" i="2"/>
  <c r="J878" i="2"/>
  <c r="I878" i="2"/>
  <c r="H878" i="2"/>
  <c r="G878" i="2"/>
  <c r="F878" i="2"/>
  <c r="E878" i="2"/>
  <c r="D878" i="2"/>
  <c r="C878" i="2"/>
  <c r="R877" i="2"/>
  <c r="Q877" i="2"/>
  <c r="P877" i="2"/>
  <c r="O877" i="2"/>
  <c r="M877" i="2"/>
  <c r="L877" i="2"/>
  <c r="K877" i="2"/>
  <c r="J877" i="2"/>
  <c r="I877" i="2"/>
  <c r="H877" i="2"/>
  <c r="G877" i="2"/>
  <c r="F877" i="2"/>
  <c r="E877" i="2"/>
  <c r="D877" i="2"/>
  <c r="C877" i="2"/>
  <c r="R876" i="2"/>
  <c r="Q876" i="2"/>
  <c r="P876" i="2"/>
  <c r="O876" i="2"/>
  <c r="M876" i="2"/>
  <c r="L876" i="2"/>
  <c r="K876" i="2"/>
  <c r="K882" i="2" s="1"/>
  <c r="J876" i="2"/>
  <c r="I876" i="2"/>
  <c r="H876" i="2"/>
  <c r="G876" i="2"/>
  <c r="G882" i="2" s="1"/>
  <c r="F876" i="2"/>
  <c r="E876" i="2"/>
  <c r="D876" i="2"/>
  <c r="C876" i="2"/>
  <c r="C882" i="2" s="1"/>
  <c r="R875" i="2"/>
  <c r="Q875" i="2"/>
  <c r="P875" i="2"/>
  <c r="O875" i="2"/>
  <c r="M875" i="2"/>
  <c r="L875" i="2"/>
  <c r="K875" i="2"/>
  <c r="J875" i="2"/>
  <c r="I875" i="2"/>
  <c r="H875" i="2"/>
  <c r="G875" i="2"/>
  <c r="F875" i="2"/>
  <c r="E875" i="2"/>
  <c r="D875" i="2"/>
  <c r="C875" i="2"/>
  <c r="R874" i="2"/>
  <c r="Q874" i="2"/>
  <c r="P874" i="2"/>
  <c r="O874" i="2"/>
  <c r="M874" i="2"/>
  <c r="L874" i="2"/>
  <c r="K874" i="2"/>
  <c r="J874" i="2"/>
  <c r="I874" i="2"/>
  <c r="H874" i="2"/>
  <c r="G874" i="2"/>
  <c r="F874" i="2"/>
  <c r="E874" i="2"/>
  <c r="D874" i="2"/>
  <c r="C874" i="2"/>
  <c r="R873" i="2"/>
  <c r="Q873" i="2"/>
  <c r="P873" i="2"/>
  <c r="O873" i="2"/>
  <c r="M873" i="2"/>
  <c r="L873" i="2"/>
  <c r="K873" i="2"/>
  <c r="J873" i="2"/>
  <c r="I873" i="2"/>
  <c r="H873" i="2"/>
  <c r="G873" i="2"/>
  <c r="F873" i="2"/>
  <c r="E873" i="2"/>
  <c r="D873" i="2"/>
  <c r="C873" i="2"/>
  <c r="R870" i="2"/>
  <c r="Q870" i="2"/>
  <c r="P870" i="2"/>
  <c r="O870" i="2"/>
  <c r="M870" i="2"/>
  <c r="L870" i="2"/>
  <c r="K870" i="2"/>
  <c r="J870" i="2"/>
  <c r="I870" i="2"/>
  <c r="H870" i="2"/>
  <c r="G870" i="2"/>
  <c r="F870" i="2"/>
  <c r="E870" i="2"/>
  <c r="D870" i="2"/>
  <c r="C870" i="2"/>
  <c r="R869" i="2"/>
  <c r="Q869" i="2"/>
  <c r="P869" i="2"/>
  <c r="O869" i="2"/>
  <c r="N869" i="2"/>
  <c r="M869" i="2"/>
  <c r="L869" i="2"/>
  <c r="K869" i="2"/>
  <c r="J869" i="2"/>
  <c r="I869" i="2"/>
  <c r="H869" i="2"/>
  <c r="G869" i="2"/>
  <c r="F869" i="2"/>
  <c r="E869" i="2"/>
  <c r="D869" i="2"/>
  <c r="C869" i="2"/>
  <c r="R868" i="2"/>
  <c r="Q868" i="2"/>
  <c r="P868" i="2"/>
  <c r="O868" i="2"/>
  <c r="M868" i="2"/>
  <c r="L868" i="2"/>
  <c r="K868" i="2"/>
  <c r="J868" i="2"/>
  <c r="I868" i="2"/>
  <c r="H868" i="2"/>
  <c r="G868" i="2"/>
  <c r="F868" i="2"/>
  <c r="E868" i="2"/>
  <c r="D868" i="2"/>
  <c r="C868" i="2"/>
  <c r="R867" i="2"/>
  <c r="Q867" i="2"/>
  <c r="P867" i="2"/>
  <c r="O867" i="2"/>
  <c r="N867" i="2"/>
  <c r="M867" i="2"/>
  <c r="L867" i="2"/>
  <c r="K867" i="2"/>
  <c r="J867" i="2"/>
  <c r="I867" i="2"/>
  <c r="H867" i="2"/>
  <c r="G867" i="2"/>
  <c r="F867" i="2"/>
  <c r="E867" i="2"/>
  <c r="D867" i="2"/>
  <c r="C867" i="2"/>
  <c r="R866" i="2"/>
  <c r="Q866" i="2"/>
  <c r="P866" i="2"/>
  <c r="O866" i="2"/>
  <c r="M866" i="2"/>
  <c r="L866" i="2"/>
  <c r="K866" i="2"/>
  <c r="J866" i="2"/>
  <c r="I866" i="2"/>
  <c r="H866" i="2"/>
  <c r="G866" i="2"/>
  <c r="F866" i="2"/>
  <c r="E866" i="2"/>
  <c r="D866" i="2"/>
  <c r="C866" i="2"/>
  <c r="R865" i="2"/>
  <c r="Q865" i="2"/>
  <c r="P865" i="2"/>
  <c r="O865" i="2"/>
  <c r="N865" i="2"/>
  <c r="M865" i="2"/>
  <c r="M871" i="2" s="1"/>
  <c r="L865" i="2"/>
  <c r="K865" i="2"/>
  <c r="J865" i="2"/>
  <c r="I865" i="2"/>
  <c r="I871" i="2" s="1"/>
  <c r="H865" i="2"/>
  <c r="G865" i="2"/>
  <c r="F865" i="2"/>
  <c r="E865" i="2"/>
  <c r="E871" i="2" s="1"/>
  <c r="D865" i="2"/>
  <c r="C865" i="2"/>
  <c r="R864" i="2"/>
  <c r="Q864" i="2"/>
  <c r="P864" i="2"/>
  <c r="O864" i="2"/>
  <c r="M864" i="2"/>
  <c r="L864" i="2"/>
  <c r="K864" i="2"/>
  <c r="J864" i="2"/>
  <c r="I864" i="2"/>
  <c r="H864" i="2"/>
  <c r="G864" i="2"/>
  <c r="F864" i="2"/>
  <c r="E864" i="2"/>
  <c r="D864" i="2"/>
  <c r="C864" i="2"/>
  <c r="R863" i="2"/>
  <c r="Q863" i="2"/>
  <c r="P863" i="2"/>
  <c r="O863" i="2"/>
  <c r="M863" i="2"/>
  <c r="L863" i="2"/>
  <c r="K863" i="2"/>
  <c r="J863" i="2"/>
  <c r="I863" i="2"/>
  <c r="H863" i="2"/>
  <c r="G863" i="2"/>
  <c r="F863" i="2"/>
  <c r="E863" i="2"/>
  <c r="D863" i="2"/>
  <c r="C863" i="2"/>
  <c r="R862" i="2"/>
  <c r="Q862" i="2"/>
  <c r="P862" i="2"/>
  <c r="O862" i="2"/>
  <c r="M862" i="2"/>
  <c r="L862" i="2"/>
  <c r="K862" i="2"/>
  <c r="J862" i="2"/>
  <c r="I862" i="2"/>
  <c r="H862" i="2"/>
  <c r="G862" i="2"/>
  <c r="F862" i="2"/>
  <c r="E862" i="2"/>
  <c r="D862" i="2"/>
  <c r="C862" i="2"/>
  <c r="R859" i="2"/>
  <c r="Q859" i="2"/>
  <c r="P859" i="2"/>
  <c r="O859" i="2"/>
  <c r="M859" i="2"/>
  <c r="L859" i="2"/>
  <c r="K859" i="2"/>
  <c r="J859" i="2"/>
  <c r="I859" i="2"/>
  <c r="H859" i="2"/>
  <c r="G859" i="2"/>
  <c r="F859" i="2"/>
  <c r="E859" i="2"/>
  <c r="D859" i="2"/>
  <c r="C859" i="2"/>
  <c r="R858" i="2"/>
  <c r="Q858" i="2"/>
  <c r="P858" i="2"/>
  <c r="O858" i="2"/>
  <c r="M858" i="2"/>
  <c r="L858" i="2"/>
  <c r="K858" i="2"/>
  <c r="J858" i="2"/>
  <c r="I858" i="2"/>
  <c r="H858" i="2"/>
  <c r="G858" i="2"/>
  <c r="F858" i="2"/>
  <c r="E858" i="2"/>
  <c r="D858" i="2"/>
  <c r="C858" i="2"/>
  <c r="R857" i="2"/>
  <c r="Q857" i="2"/>
  <c r="P857" i="2"/>
  <c r="O857" i="2"/>
  <c r="M857" i="2"/>
  <c r="L857" i="2"/>
  <c r="K857" i="2"/>
  <c r="J857" i="2"/>
  <c r="I857" i="2"/>
  <c r="H857" i="2"/>
  <c r="G857" i="2"/>
  <c r="F857" i="2"/>
  <c r="E857" i="2"/>
  <c r="D857" i="2"/>
  <c r="C857" i="2"/>
  <c r="R856" i="2"/>
  <c r="Q856" i="2"/>
  <c r="P856" i="2"/>
  <c r="O856" i="2"/>
  <c r="N856" i="2"/>
  <c r="M856" i="2"/>
  <c r="L856" i="2"/>
  <c r="K856" i="2"/>
  <c r="J856" i="2"/>
  <c r="I856" i="2"/>
  <c r="H856" i="2"/>
  <c r="G856" i="2"/>
  <c r="F856" i="2"/>
  <c r="E856" i="2"/>
  <c r="D856" i="2"/>
  <c r="C856" i="2"/>
  <c r="R855" i="2"/>
  <c r="Q855" i="2"/>
  <c r="P855" i="2"/>
  <c r="O855" i="2"/>
  <c r="M855" i="2"/>
  <c r="L855" i="2"/>
  <c r="K855" i="2"/>
  <c r="J855" i="2"/>
  <c r="I855" i="2"/>
  <c r="H855" i="2"/>
  <c r="G855" i="2"/>
  <c r="F855" i="2"/>
  <c r="E855" i="2"/>
  <c r="D855" i="2"/>
  <c r="C855" i="2"/>
  <c r="R854" i="2"/>
  <c r="Q854" i="2"/>
  <c r="P854" i="2"/>
  <c r="O854" i="2"/>
  <c r="N854" i="2"/>
  <c r="M854" i="2"/>
  <c r="L854" i="2"/>
  <c r="K854" i="2"/>
  <c r="J854" i="2"/>
  <c r="J860" i="2" s="1"/>
  <c r="I854" i="2"/>
  <c r="H854" i="2"/>
  <c r="G854" i="2"/>
  <c r="F854" i="2"/>
  <c r="F860" i="2" s="1"/>
  <c r="E854" i="2"/>
  <c r="D854" i="2"/>
  <c r="C854" i="2"/>
  <c r="R853" i="2"/>
  <c r="Q853" i="2"/>
  <c r="P853" i="2"/>
  <c r="O853" i="2"/>
  <c r="M853" i="2"/>
  <c r="L853" i="2"/>
  <c r="K853" i="2"/>
  <c r="J853" i="2"/>
  <c r="I853" i="2"/>
  <c r="H853" i="2"/>
  <c r="G853" i="2"/>
  <c r="F853" i="2"/>
  <c r="E853" i="2"/>
  <c r="D853" i="2"/>
  <c r="C853" i="2"/>
  <c r="R852" i="2"/>
  <c r="Q852" i="2"/>
  <c r="P852" i="2"/>
  <c r="O852" i="2"/>
  <c r="M852" i="2"/>
  <c r="L852" i="2"/>
  <c r="K852" i="2"/>
  <c r="J852" i="2"/>
  <c r="I852" i="2"/>
  <c r="H852" i="2"/>
  <c r="G852" i="2"/>
  <c r="F852" i="2"/>
  <c r="E852" i="2"/>
  <c r="D852" i="2"/>
  <c r="C852" i="2"/>
  <c r="R851" i="2"/>
  <c r="Q851" i="2"/>
  <c r="P851" i="2"/>
  <c r="O851" i="2"/>
  <c r="M851" i="2"/>
  <c r="L851" i="2"/>
  <c r="K851" i="2"/>
  <c r="J851" i="2"/>
  <c r="I851" i="2"/>
  <c r="H851" i="2"/>
  <c r="G851" i="2"/>
  <c r="F851" i="2"/>
  <c r="E851" i="2"/>
  <c r="D851" i="2"/>
  <c r="C851" i="2"/>
  <c r="R848" i="2"/>
  <c r="Q848" i="2"/>
  <c r="P848" i="2"/>
  <c r="O848" i="2"/>
  <c r="M848" i="2"/>
  <c r="L848" i="2"/>
  <c r="K848" i="2"/>
  <c r="J848" i="2"/>
  <c r="I848" i="2"/>
  <c r="H848" i="2"/>
  <c r="G848" i="2"/>
  <c r="F848" i="2"/>
  <c r="E848" i="2"/>
  <c r="D848" i="2"/>
  <c r="C848" i="2"/>
  <c r="R847" i="2"/>
  <c r="Q847" i="2"/>
  <c r="P847" i="2"/>
  <c r="O847" i="2"/>
  <c r="N847" i="2"/>
  <c r="M847" i="2"/>
  <c r="L847" i="2"/>
  <c r="K847" i="2"/>
  <c r="J847" i="2"/>
  <c r="I847" i="2"/>
  <c r="H847" i="2"/>
  <c r="G847" i="2"/>
  <c r="F847" i="2"/>
  <c r="E847" i="2"/>
  <c r="D847" i="2"/>
  <c r="C847" i="2"/>
  <c r="R846" i="2"/>
  <c r="Q846" i="2"/>
  <c r="P846" i="2"/>
  <c r="O846" i="2"/>
  <c r="M846" i="2"/>
  <c r="L846" i="2"/>
  <c r="K846" i="2"/>
  <c r="J846" i="2"/>
  <c r="I846" i="2"/>
  <c r="H846" i="2"/>
  <c r="G846" i="2"/>
  <c r="F846" i="2"/>
  <c r="E846" i="2"/>
  <c r="D846" i="2"/>
  <c r="C846" i="2"/>
  <c r="R845" i="2"/>
  <c r="Q845" i="2"/>
  <c r="P845" i="2"/>
  <c r="O845" i="2"/>
  <c r="N845" i="2"/>
  <c r="M845" i="2"/>
  <c r="L845" i="2"/>
  <c r="K845" i="2"/>
  <c r="J845" i="2"/>
  <c r="I845" i="2"/>
  <c r="H845" i="2"/>
  <c r="G845" i="2"/>
  <c r="F845" i="2"/>
  <c r="E845" i="2"/>
  <c r="D845" i="2"/>
  <c r="C845" i="2"/>
  <c r="R844" i="2"/>
  <c r="Q844" i="2"/>
  <c r="P844" i="2"/>
  <c r="O844" i="2"/>
  <c r="M844" i="2"/>
  <c r="L844" i="2"/>
  <c r="K844" i="2"/>
  <c r="J844" i="2"/>
  <c r="I844" i="2"/>
  <c r="H844" i="2"/>
  <c r="G844" i="2"/>
  <c r="F844" i="2"/>
  <c r="E844" i="2"/>
  <c r="D844" i="2"/>
  <c r="C844" i="2"/>
  <c r="R843" i="2"/>
  <c r="Q843" i="2"/>
  <c r="P843" i="2"/>
  <c r="O843" i="2"/>
  <c r="N843" i="2"/>
  <c r="M843" i="2"/>
  <c r="L843" i="2"/>
  <c r="L849" i="2" s="1"/>
  <c r="K843" i="2"/>
  <c r="J843" i="2"/>
  <c r="I843" i="2"/>
  <c r="H843" i="2"/>
  <c r="H849" i="2" s="1"/>
  <c r="G843" i="2"/>
  <c r="F843" i="2"/>
  <c r="E843" i="2"/>
  <c r="D843" i="2"/>
  <c r="D849" i="2" s="1"/>
  <c r="C843" i="2"/>
  <c r="R842" i="2"/>
  <c r="Q842" i="2"/>
  <c r="P842" i="2"/>
  <c r="O842" i="2"/>
  <c r="M842" i="2"/>
  <c r="L842" i="2"/>
  <c r="K842" i="2"/>
  <c r="J842" i="2"/>
  <c r="I842" i="2"/>
  <c r="H842" i="2"/>
  <c r="G842" i="2"/>
  <c r="F842" i="2"/>
  <c r="E842" i="2"/>
  <c r="D842" i="2"/>
  <c r="C842" i="2"/>
  <c r="R841" i="2"/>
  <c r="Q841" i="2"/>
  <c r="P841" i="2"/>
  <c r="O841" i="2"/>
  <c r="M841" i="2"/>
  <c r="L841" i="2"/>
  <c r="K841" i="2"/>
  <c r="J841" i="2"/>
  <c r="I841" i="2"/>
  <c r="H841" i="2"/>
  <c r="G841" i="2"/>
  <c r="F841" i="2"/>
  <c r="E841" i="2"/>
  <c r="D841" i="2"/>
  <c r="C841" i="2"/>
  <c r="R840" i="2"/>
  <c r="Q840" i="2"/>
  <c r="P840" i="2"/>
  <c r="O840" i="2"/>
  <c r="M840" i="2"/>
  <c r="L840" i="2"/>
  <c r="K840" i="2"/>
  <c r="J840" i="2"/>
  <c r="I840" i="2"/>
  <c r="H840" i="2"/>
  <c r="G840" i="2"/>
  <c r="F840" i="2"/>
  <c r="E840" i="2"/>
  <c r="D840" i="2"/>
  <c r="C840" i="2"/>
  <c r="R837" i="2"/>
  <c r="Q837" i="2"/>
  <c r="P837" i="2"/>
  <c r="O837" i="2"/>
  <c r="M837" i="2"/>
  <c r="L837" i="2"/>
  <c r="K837" i="2"/>
  <c r="J837" i="2"/>
  <c r="I837" i="2"/>
  <c r="H837" i="2"/>
  <c r="G837" i="2"/>
  <c r="F837" i="2"/>
  <c r="E837" i="2"/>
  <c r="D837" i="2"/>
  <c r="C837" i="2"/>
  <c r="R836" i="2"/>
  <c r="Q836" i="2"/>
  <c r="P836" i="2"/>
  <c r="O836" i="2"/>
  <c r="N836" i="2"/>
  <c r="M836" i="2"/>
  <c r="L836" i="2"/>
  <c r="K836" i="2"/>
  <c r="J836" i="2"/>
  <c r="I836" i="2"/>
  <c r="H836" i="2"/>
  <c r="G836" i="2"/>
  <c r="F836" i="2"/>
  <c r="E836" i="2"/>
  <c r="D836" i="2"/>
  <c r="C836" i="2"/>
  <c r="R835" i="2"/>
  <c r="Q835" i="2"/>
  <c r="P835" i="2"/>
  <c r="O835" i="2"/>
  <c r="M835" i="2"/>
  <c r="L835" i="2"/>
  <c r="K835" i="2"/>
  <c r="J835" i="2"/>
  <c r="I835" i="2"/>
  <c r="H835" i="2"/>
  <c r="G835" i="2"/>
  <c r="F835" i="2"/>
  <c r="E835" i="2"/>
  <c r="D835" i="2"/>
  <c r="C835" i="2"/>
  <c r="R834" i="2"/>
  <c r="Q834" i="2"/>
  <c r="P834" i="2"/>
  <c r="O834" i="2"/>
  <c r="N834" i="2"/>
  <c r="M834" i="2"/>
  <c r="L834" i="2"/>
  <c r="K834" i="2"/>
  <c r="J834" i="2"/>
  <c r="I834" i="2"/>
  <c r="H834" i="2"/>
  <c r="G834" i="2"/>
  <c r="F834" i="2"/>
  <c r="E834" i="2"/>
  <c r="D834" i="2"/>
  <c r="C834" i="2"/>
  <c r="R833" i="2"/>
  <c r="Q833" i="2"/>
  <c r="P833" i="2"/>
  <c r="O833" i="2"/>
  <c r="M833" i="2"/>
  <c r="L833" i="2"/>
  <c r="K833" i="2"/>
  <c r="J833" i="2"/>
  <c r="I833" i="2"/>
  <c r="H833" i="2"/>
  <c r="G833" i="2"/>
  <c r="F833" i="2"/>
  <c r="E833" i="2"/>
  <c r="D833" i="2"/>
  <c r="C833" i="2"/>
  <c r="R832" i="2"/>
  <c r="Q832" i="2"/>
  <c r="P832" i="2"/>
  <c r="O832" i="2"/>
  <c r="N832" i="2"/>
  <c r="M832" i="2"/>
  <c r="L832" i="2"/>
  <c r="K832" i="2"/>
  <c r="K838" i="2" s="1"/>
  <c r="J832" i="2"/>
  <c r="I832" i="2"/>
  <c r="H832" i="2"/>
  <c r="G832" i="2"/>
  <c r="G838" i="2" s="1"/>
  <c r="F832" i="2"/>
  <c r="E832" i="2"/>
  <c r="D832" i="2"/>
  <c r="C832" i="2"/>
  <c r="C838" i="2" s="1"/>
  <c r="R831" i="2"/>
  <c r="Q831" i="2"/>
  <c r="P831" i="2"/>
  <c r="O831" i="2"/>
  <c r="M831" i="2"/>
  <c r="L831" i="2"/>
  <c r="K831" i="2"/>
  <c r="J831" i="2"/>
  <c r="I831" i="2"/>
  <c r="H831" i="2"/>
  <c r="G831" i="2"/>
  <c r="F831" i="2"/>
  <c r="E831" i="2"/>
  <c r="D831" i="2"/>
  <c r="C831" i="2"/>
  <c r="R830" i="2"/>
  <c r="Q830" i="2"/>
  <c r="P830" i="2"/>
  <c r="O830" i="2"/>
  <c r="M830" i="2"/>
  <c r="L830" i="2"/>
  <c r="K830" i="2"/>
  <c r="J830" i="2"/>
  <c r="I830" i="2"/>
  <c r="H830" i="2"/>
  <c r="G830" i="2"/>
  <c r="F830" i="2"/>
  <c r="E830" i="2"/>
  <c r="D830" i="2"/>
  <c r="C830" i="2"/>
  <c r="R829" i="2"/>
  <c r="Q829" i="2"/>
  <c r="P829" i="2"/>
  <c r="O829" i="2"/>
  <c r="M829" i="2"/>
  <c r="L829" i="2"/>
  <c r="K829" i="2"/>
  <c r="J829" i="2"/>
  <c r="I829" i="2"/>
  <c r="H829" i="2"/>
  <c r="G829" i="2"/>
  <c r="F829" i="2"/>
  <c r="E829" i="2"/>
  <c r="D829" i="2"/>
  <c r="C829" i="2"/>
  <c r="R826" i="2"/>
  <c r="Q826" i="2"/>
  <c r="P826" i="2"/>
  <c r="O826" i="2"/>
  <c r="M826" i="2"/>
  <c r="L826" i="2"/>
  <c r="K826" i="2"/>
  <c r="J826" i="2"/>
  <c r="I826" i="2"/>
  <c r="H826" i="2"/>
  <c r="G826" i="2"/>
  <c r="F826" i="2"/>
  <c r="E826" i="2"/>
  <c r="D826" i="2"/>
  <c r="C826" i="2"/>
  <c r="R825" i="2"/>
  <c r="Q825" i="2"/>
  <c r="P825" i="2"/>
  <c r="O825" i="2"/>
  <c r="M825" i="2"/>
  <c r="L825" i="2"/>
  <c r="K825" i="2"/>
  <c r="J825" i="2"/>
  <c r="I825" i="2"/>
  <c r="H825" i="2"/>
  <c r="G825" i="2"/>
  <c r="F825" i="2"/>
  <c r="E825" i="2"/>
  <c r="D825" i="2"/>
  <c r="C825" i="2"/>
  <c r="R824" i="2"/>
  <c r="Q824" i="2"/>
  <c r="P824" i="2"/>
  <c r="O824" i="2"/>
  <c r="M824" i="2"/>
  <c r="L824" i="2"/>
  <c r="K824" i="2"/>
  <c r="J824" i="2"/>
  <c r="I824" i="2"/>
  <c r="H824" i="2"/>
  <c r="G824" i="2"/>
  <c r="F824" i="2"/>
  <c r="E824" i="2"/>
  <c r="D824" i="2"/>
  <c r="C824" i="2"/>
  <c r="R823" i="2"/>
  <c r="Q823" i="2"/>
  <c r="P823" i="2"/>
  <c r="O823" i="2"/>
  <c r="M823" i="2"/>
  <c r="L823" i="2"/>
  <c r="K823" i="2"/>
  <c r="J823" i="2"/>
  <c r="I823" i="2"/>
  <c r="H823" i="2"/>
  <c r="G823" i="2"/>
  <c r="F823" i="2"/>
  <c r="E823" i="2"/>
  <c r="D823" i="2"/>
  <c r="C823" i="2"/>
  <c r="R822" i="2"/>
  <c r="Q822" i="2"/>
  <c r="P822" i="2"/>
  <c r="O822" i="2"/>
  <c r="M822" i="2"/>
  <c r="L822" i="2"/>
  <c r="K822" i="2"/>
  <c r="J822" i="2"/>
  <c r="I822" i="2"/>
  <c r="H822" i="2"/>
  <c r="G822" i="2"/>
  <c r="F822" i="2"/>
  <c r="E822" i="2"/>
  <c r="D822" i="2"/>
  <c r="C822" i="2"/>
  <c r="R821" i="2"/>
  <c r="Q821" i="2"/>
  <c r="P821" i="2"/>
  <c r="O821" i="2"/>
  <c r="M821" i="2"/>
  <c r="L821" i="2"/>
  <c r="K821" i="2"/>
  <c r="J821" i="2"/>
  <c r="J827" i="2" s="1"/>
  <c r="I821" i="2"/>
  <c r="H821" i="2"/>
  <c r="G821" i="2"/>
  <c r="F821" i="2"/>
  <c r="F827" i="2" s="1"/>
  <c r="E821" i="2"/>
  <c r="D821" i="2"/>
  <c r="C821" i="2"/>
  <c r="R820" i="2"/>
  <c r="Q820" i="2"/>
  <c r="P820" i="2"/>
  <c r="O820" i="2"/>
  <c r="M820" i="2"/>
  <c r="L820" i="2"/>
  <c r="K820" i="2"/>
  <c r="J820" i="2"/>
  <c r="I820" i="2"/>
  <c r="H820" i="2"/>
  <c r="G820" i="2"/>
  <c r="F820" i="2"/>
  <c r="E820" i="2"/>
  <c r="D820" i="2"/>
  <c r="C820" i="2"/>
  <c r="R819" i="2"/>
  <c r="Q819" i="2"/>
  <c r="P819" i="2"/>
  <c r="O819" i="2"/>
  <c r="M819" i="2"/>
  <c r="L819" i="2"/>
  <c r="K819" i="2"/>
  <c r="J819" i="2"/>
  <c r="I819" i="2"/>
  <c r="H819" i="2"/>
  <c r="G819" i="2"/>
  <c r="F819" i="2"/>
  <c r="E819" i="2"/>
  <c r="D819" i="2"/>
  <c r="C819" i="2"/>
  <c r="R818" i="2"/>
  <c r="Q818" i="2"/>
  <c r="P818" i="2"/>
  <c r="O818" i="2"/>
  <c r="M818" i="2"/>
  <c r="L818" i="2"/>
  <c r="K818" i="2"/>
  <c r="J818" i="2"/>
  <c r="I818" i="2"/>
  <c r="H818" i="2"/>
  <c r="G818" i="2"/>
  <c r="F818" i="2"/>
  <c r="E818" i="2"/>
  <c r="D818" i="2"/>
  <c r="C818" i="2"/>
  <c r="R815" i="2"/>
  <c r="Q815" i="2"/>
  <c r="P815" i="2"/>
  <c r="O815" i="2"/>
  <c r="M815" i="2"/>
  <c r="L815" i="2"/>
  <c r="K815" i="2"/>
  <c r="J815" i="2"/>
  <c r="I815" i="2"/>
  <c r="H815" i="2"/>
  <c r="G815" i="2"/>
  <c r="F815" i="2"/>
  <c r="E815" i="2"/>
  <c r="D815" i="2"/>
  <c r="C815" i="2"/>
  <c r="R814" i="2"/>
  <c r="Q814" i="2"/>
  <c r="P814" i="2"/>
  <c r="O814" i="2"/>
  <c r="N814" i="2"/>
  <c r="M814" i="2"/>
  <c r="L814" i="2"/>
  <c r="K814" i="2"/>
  <c r="J814" i="2"/>
  <c r="I814" i="2"/>
  <c r="H814" i="2"/>
  <c r="G814" i="2"/>
  <c r="F814" i="2"/>
  <c r="E814" i="2"/>
  <c r="D814" i="2"/>
  <c r="C814" i="2"/>
  <c r="R813" i="2"/>
  <c r="Q813" i="2"/>
  <c r="P813" i="2"/>
  <c r="O813" i="2"/>
  <c r="N813" i="2"/>
  <c r="M813" i="2"/>
  <c r="L813" i="2"/>
  <c r="K813" i="2"/>
  <c r="J813" i="2"/>
  <c r="I813" i="2"/>
  <c r="H813" i="2"/>
  <c r="G813" i="2"/>
  <c r="F813" i="2"/>
  <c r="E813" i="2"/>
  <c r="D813" i="2"/>
  <c r="C813" i="2"/>
  <c r="R812" i="2"/>
  <c r="Q812" i="2"/>
  <c r="P812" i="2"/>
  <c r="O812" i="2"/>
  <c r="N812" i="2"/>
  <c r="M812" i="2"/>
  <c r="L812" i="2"/>
  <c r="K812" i="2"/>
  <c r="J812" i="2"/>
  <c r="I812" i="2"/>
  <c r="H812" i="2"/>
  <c r="G812" i="2"/>
  <c r="F812" i="2"/>
  <c r="E812" i="2"/>
  <c r="D812" i="2"/>
  <c r="C812" i="2"/>
  <c r="R811" i="2"/>
  <c r="Q811" i="2"/>
  <c r="P811" i="2"/>
  <c r="O811" i="2"/>
  <c r="M811" i="2"/>
  <c r="L811" i="2"/>
  <c r="K811" i="2"/>
  <c r="J811" i="2"/>
  <c r="I811" i="2"/>
  <c r="H811" i="2"/>
  <c r="G811" i="2"/>
  <c r="F811" i="2"/>
  <c r="E811" i="2"/>
  <c r="D811" i="2"/>
  <c r="C811" i="2"/>
  <c r="R810" i="2"/>
  <c r="Q810" i="2"/>
  <c r="P810" i="2"/>
  <c r="O810" i="2"/>
  <c r="N810" i="2"/>
  <c r="M810" i="2"/>
  <c r="M816" i="2" s="1"/>
  <c r="L810" i="2"/>
  <c r="L816" i="2" s="1"/>
  <c r="K810" i="2"/>
  <c r="J810" i="2"/>
  <c r="I810" i="2"/>
  <c r="I816" i="2" s="1"/>
  <c r="H810" i="2"/>
  <c r="H816" i="2" s="1"/>
  <c r="G810" i="2"/>
  <c r="F810" i="2"/>
  <c r="E810" i="2"/>
  <c r="E816" i="2" s="1"/>
  <c r="D810" i="2"/>
  <c r="D816" i="2" s="1"/>
  <c r="C810" i="2"/>
  <c r="R809" i="2"/>
  <c r="Q809" i="2"/>
  <c r="P809" i="2"/>
  <c r="O809" i="2"/>
  <c r="M809" i="2"/>
  <c r="L809" i="2"/>
  <c r="K809" i="2"/>
  <c r="J809" i="2"/>
  <c r="I809" i="2"/>
  <c r="H809" i="2"/>
  <c r="G809" i="2"/>
  <c r="F809" i="2"/>
  <c r="E809" i="2"/>
  <c r="D809" i="2"/>
  <c r="C809" i="2"/>
  <c r="R808" i="2"/>
  <c r="Q808" i="2"/>
  <c r="P808" i="2"/>
  <c r="O808" i="2"/>
  <c r="M808" i="2"/>
  <c r="L808" i="2"/>
  <c r="K808" i="2"/>
  <c r="J808" i="2"/>
  <c r="I808" i="2"/>
  <c r="H808" i="2"/>
  <c r="G808" i="2"/>
  <c r="F808" i="2"/>
  <c r="E808" i="2"/>
  <c r="D808" i="2"/>
  <c r="C808" i="2"/>
  <c r="R807" i="2"/>
  <c r="Q807" i="2"/>
  <c r="P807" i="2"/>
  <c r="O807" i="2"/>
  <c r="M807" i="2"/>
  <c r="L807" i="2"/>
  <c r="K807" i="2"/>
  <c r="J807" i="2"/>
  <c r="I807" i="2"/>
  <c r="H807" i="2"/>
  <c r="G807" i="2"/>
  <c r="F807" i="2"/>
  <c r="E807" i="2"/>
  <c r="D807" i="2"/>
  <c r="C807" i="2"/>
  <c r="R804" i="2"/>
  <c r="Q804" i="2"/>
  <c r="P804" i="2"/>
  <c r="O804" i="2"/>
  <c r="N804" i="2"/>
  <c r="M804" i="2"/>
  <c r="L804" i="2"/>
  <c r="K804" i="2"/>
  <c r="J804" i="2"/>
  <c r="I804" i="2"/>
  <c r="H804" i="2"/>
  <c r="G804" i="2"/>
  <c r="F804" i="2"/>
  <c r="E804" i="2"/>
  <c r="D804" i="2"/>
  <c r="C804" i="2"/>
  <c r="R803" i="2"/>
  <c r="Q803" i="2"/>
  <c r="P803" i="2"/>
  <c r="O803" i="2"/>
  <c r="N803" i="2"/>
  <c r="M803" i="2"/>
  <c r="L803" i="2"/>
  <c r="K803" i="2"/>
  <c r="J803" i="2"/>
  <c r="I803" i="2"/>
  <c r="H803" i="2"/>
  <c r="G803" i="2"/>
  <c r="F803" i="2"/>
  <c r="E803" i="2"/>
  <c r="D803" i="2"/>
  <c r="C803" i="2"/>
  <c r="R802" i="2"/>
  <c r="Q802" i="2"/>
  <c r="P802" i="2"/>
  <c r="O802" i="2"/>
  <c r="N802" i="2"/>
  <c r="M802" i="2"/>
  <c r="L802" i="2"/>
  <c r="K802" i="2"/>
  <c r="J802" i="2"/>
  <c r="I802" i="2"/>
  <c r="H802" i="2"/>
  <c r="G802" i="2"/>
  <c r="F802" i="2"/>
  <c r="E802" i="2"/>
  <c r="D802" i="2"/>
  <c r="C802" i="2"/>
  <c r="R801" i="2"/>
  <c r="Q801" i="2"/>
  <c r="P801" i="2"/>
  <c r="O801" i="2"/>
  <c r="N801" i="2"/>
  <c r="M801" i="2"/>
  <c r="L801" i="2"/>
  <c r="K801" i="2"/>
  <c r="J801" i="2"/>
  <c r="I801" i="2"/>
  <c r="H801" i="2"/>
  <c r="G801" i="2"/>
  <c r="F801" i="2"/>
  <c r="E801" i="2"/>
  <c r="D801" i="2"/>
  <c r="C801" i="2"/>
  <c r="R800" i="2"/>
  <c r="Q800" i="2"/>
  <c r="P800" i="2"/>
  <c r="O800" i="2"/>
  <c r="N800" i="2"/>
  <c r="M800" i="2"/>
  <c r="L800" i="2"/>
  <c r="K800" i="2"/>
  <c r="J800" i="2"/>
  <c r="I800" i="2"/>
  <c r="H800" i="2"/>
  <c r="G800" i="2"/>
  <c r="F800" i="2"/>
  <c r="E800" i="2"/>
  <c r="D800" i="2"/>
  <c r="C800" i="2"/>
  <c r="R799" i="2"/>
  <c r="R805" i="2" s="1"/>
  <c r="Q799" i="2"/>
  <c r="Q805" i="2" s="1"/>
  <c r="P799" i="2"/>
  <c r="P805" i="2" s="1"/>
  <c r="O799" i="2"/>
  <c r="O805" i="2" s="1"/>
  <c r="N799" i="2"/>
  <c r="M799" i="2"/>
  <c r="M805" i="2" s="1"/>
  <c r="L799" i="2"/>
  <c r="L805" i="2" s="1"/>
  <c r="K799" i="2"/>
  <c r="K805" i="2" s="1"/>
  <c r="J799" i="2"/>
  <c r="J805" i="2" s="1"/>
  <c r="I799" i="2"/>
  <c r="I805" i="2" s="1"/>
  <c r="H799" i="2"/>
  <c r="H805" i="2" s="1"/>
  <c r="G799" i="2"/>
  <c r="G805" i="2" s="1"/>
  <c r="F799" i="2"/>
  <c r="F805" i="2" s="1"/>
  <c r="E799" i="2"/>
  <c r="E805" i="2" s="1"/>
  <c r="D799" i="2"/>
  <c r="D805" i="2" s="1"/>
  <c r="C799" i="2"/>
  <c r="C805" i="2" s="1"/>
  <c r="R798" i="2"/>
  <c r="Q798" i="2"/>
  <c r="P798" i="2"/>
  <c r="O798" i="2"/>
  <c r="M798" i="2"/>
  <c r="L798" i="2"/>
  <c r="K798" i="2"/>
  <c r="J798" i="2"/>
  <c r="I798" i="2"/>
  <c r="H798" i="2"/>
  <c r="G798" i="2"/>
  <c r="F798" i="2"/>
  <c r="E798" i="2"/>
  <c r="D798" i="2"/>
  <c r="C798" i="2"/>
  <c r="R797" i="2"/>
  <c r="Q797" i="2"/>
  <c r="P797" i="2"/>
  <c r="O797" i="2"/>
  <c r="M797" i="2"/>
  <c r="L797" i="2"/>
  <c r="K797" i="2"/>
  <c r="J797" i="2"/>
  <c r="I797" i="2"/>
  <c r="H797" i="2"/>
  <c r="G797" i="2"/>
  <c r="F797" i="2"/>
  <c r="E797" i="2"/>
  <c r="D797" i="2"/>
  <c r="C797" i="2"/>
  <c r="R796" i="2"/>
  <c r="Q796" i="2"/>
  <c r="P796" i="2"/>
  <c r="O796" i="2"/>
  <c r="M796" i="2"/>
  <c r="L796" i="2"/>
  <c r="K796" i="2"/>
  <c r="J796" i="2"/>
  <c r="I796" i="2"/>
  <c r="H796" i="2"/>
  <c r="G796" i="2"/>
  <c r="F796" i="2"/>
  <c r="E796" i="2"/>
  <c r="D796" i="2"/>
  <c r="C796" i="2"/>
  <c r="R795" i="2"/>
  <c r="Q795" i="2"/>
  <c r="P795" i="2"/>
  <c r="O795" i="2"/>
  <c r="M795" i="2"/>
  <c r="L795" i="2"/>
  <c r="K795" i="2"/>
  <c r="J795" i="2"/>
  <c r="I795" i="2"/>
  <c r="H795" i="2"/>
  <c r="G795" i="2"/>
  <c r="F795" i="2"/>
  <c r="E795" i="2"/>
  <c r="D795" i="2"/>
  <c r="C795" i="2"/>
  <c r="R792" i="2"/>
  <c r="Q792" i="2"/>
  <c r="P792" i="2"/>
  <c r="O792" i="2"/>
  <c r="N792" i="2"/>
  <c r="M792" i="2"/>
  <c r="L792" i="2"/>
  <c r="K792" i="2"/>
  <c r="J792" i="2"/>
  <c r="I792" i="2"/>
  <c r="H792" i="2"/>
  <c r="G792" i="2"/>
  <c r="F792" i="2"/>
  <c r="E792" i="2"/>
  <c r="D792" i="2"/>
  <c r="C792" i="2"/>
  <c r="R791" i="2"/>
  <c r="Q791" i="2"/>
  <c r="P791" i="2"/>
  <c r="O791" i="2"/>
  <c r="N791" i="2"/>
  <c r="M791" i="2"/>
  <c r="L791" i="2"/>
  <c r="K791" i="2"/>
  <c r="J791" i="2"/>
  <c r="I791" i="2"/>
  <c r="H791" i="2"/>
  <c r="G791" i="2"/>
  <c r="F791" i="2"/>
  <c r="E791" i="2"/>
  <c r="D791" i="2"/>
  <c r="C791" i="2"/>
  <c r="R790" i="2"/>
  <c r="Q790" i="2"/>
  <c r="P790" i="2"/>
  <c r="O790" i="2"/>
  <c r="M790" i="2"/>
  <c r="L790" i="2"/>
  <c r="K790" i="2"/>
  <c r="J790" i="2"/>
  <c r="I790" i="2"/>
  <c r="H790" i="2"/>
  <c r="G790" i="2"/>
  <c r="F790" i="2"/>
  <c r="E790" i="2"/>
  <c r="D790" i="2"/>
  <c r="C790" i="2"/>
  <c r="R789" i="2"/>
  <c r="Q789" i="2"/>
  <c r="P789" i="2"/>
  <c r="O789" i="2"/>
  <c r="N789" i="2"/>
  <c r="M789" i="2"/>
  <c r="L789" i="2"/>
  <c r="K789" i="2"/>
  <c r="J789" i="2"/>
  <c r="I789" i="2"/>
  <c r="H789" i="2"/>
  <c r="G789" i="2"/>
  <c r="F789" i="2"/>
  <c r="E789" i="2"/>
  <c r="D789" i="2"/>
  <c r="C789" i="2"/>
  <c r="R788" i="2"/>
  <c r="Q788" i="2"/>
  <c r="P788" i="2"/>
  <c r="O788" i="2"/>
  <c r="M788" i="2"/>
  <c r="L788" i="2"/>
  <c r="K788" i="2"/>
  <c r="J788" i="2"/>
  <c r="I788" i="2"/>
  <c r="H788" i="2"/>
  <c r="G788" i="2"/>
  <c r="F788" i="2"/>
  <c r="E788" i="2"/>
  <c r="D788" i="2"/>
  <c r="C788" i="2"/>
  <c r="R787" i="2"/>
  <c r="Q787" i="2"/>
  <c r="P787" i="2"/>
  <c r="O787" i="2"/>
  <c r="N787" i="2"/>
  <c r="M787" i="2"/>
  <c r="L787" i="2"/>
  <c r="L793" i="2" s="1"/>
  <c r="K787" i="2"/>
  <c r="J787" i="2"/>
  <c r="I787" i="2"/>
  <c r="H787" i="2"/>
  <c r="H793" i="2" s="1"/>
  <c r="G787" i="2"/>
  <c r="F787" i="2"/>
  <c r="E787" i="2"/>
  <c r="D787" i="2"/>
  <c r="D793" i="2" s="1"/>
  <c r="C787" i="2"/>
  <c r="R786" i="2"/>
  <c r="Q786" i="2"/>
  <c r="P786" i="2"/>
  <c r="O786" i="2"/>
  <c r="M786" i="2"/>
  <c r="L786" i="2"/>
  <c r="K786" i="2"/>
  <c r="J786" i="2"/>
  <c r="I786" i="2"/>
  <c r="H786" i="2"/>
  <c r="G786" i="2"/>
  <c r="F786" i="2"/>
  <c r="E786" i="2"/>
  <c r="D786" i="2"/>
  <c r="C786" i="2"/>
  <c r="R785" i="2"/>
  <c r="Q785" i="2"/>
  <c r="P785" i="2"/>
  <c r="O785" i="2"/>
  <c r="M785" i="2"/>
  <c r="L785" i="2"/>
  <c r="K785" i="2"/>
  <c r="J785" i="2"/>
  <c r="I785" i="2"/>
  <c r="H785" i="2"/>
  <c r="G785" i="2"/>
  <c r="F785" i="2"/>
  <c r="E785" i="2"/>
  <c r="D785" i="2"/>
  <c r="C785" i="2"/>
  <c r="R784" i="2"/>
  <c r="Q784" i="2"/>
  <c r="P784" i="2"/>
  <c r="O784" i="2"/>
  <c r="M784" i="2"/>
  <c r="L784" i="2"/>
  <c r="K784" i="2"/>
  <c r="J784" i="2"/>
  <c r="I784" i="2"/>
  <c r="H784" i="2"/>
  <c r="G784" i="2"/>
  <c r="F784" i="2"/>
  <c r="E784" i="2"/>
  <c r="D784" i="2"/>
  <c r="C784" i="2"/>
  <c r="R783" i="2"/>
  <c r="Q783" i="2"/>
  <c r="P783" i="2"/>
  <c r="O783" i="2"/>
  <c r="M783" i="2"/>
  <c r="L783" i="2"/>
  <c r="K783" i="2"/>
  <c r="J783" i="2"/>
  <c r="I783" i="2"/>
  <c r="H783" i="2"/>
  <c r="G783" i="2"/>
  <c r="F783" i="2"/>
  <c r="E783" i="2"/>
  <c r="D783" i="2"/>
  <c r="C783" i="2"/>
  <c r="R780" i="2"/>
  <c r="Q780" i="2"/>
  <c r="P780" i="2"/>
  <c r="O780" i="2"/>
  <c r="N780" i="2"/>
  <c r="M780" i="2"/>
  <c r="L780" i="2"/>
  <c r="K780" i="2"/>
  <c r="J780" i="2"/>
  <c r="I780" i="2"/>
  <c r="H780" i="2"/>
  <c r="G780" i="2"/>
  <c r="F780" i="2"/>
  <c r="E780" i="2"/>
  <c r="D780" i="2"/>
  <c r="C780" i="2"/>
  <c r="R779" i="2"/>
  <c r="Q779" i="2"/>
  <c r="P779" i="2"/>
  <c r="O779" i="2"/>
  <c r="N779" i="2"/>
  <c r="M779" i="2"/>
  <c r="L779" i="2"/>
  <c r="K779" i="2"/>
  <c r="J779" i="2"/>
  <c r="I779" i="2"/>
  <c r="H779" i="2"/>
  <c r="G779" i="2"/>
  <c r="F779" i="2"/>
  <c r="E779" i="2"/>
  <c r="D779" i="2"/>
  <c r="C779" i="2"/>
  <c r="R778" i="2"/>
  <c r="Q778" i="2"/>
  <c r="P778" i="2"/>
  <c r="O778" i="2"/>
  <c r="N778" i="2"/>
  <c r="M778" i="2"/>
  <c r="L778" i="2"/>
  <c r="K778" i="2"/>
  <c r="J778" i="2"/>
  <c r="I778" i="2"/>
  <c r="H778" i="2"/>
  <c r="G778" i="2"/>
  <c r="F778" i="2"/>
  <c r="E778" i="2"/>
  <c r="D778" i="2"/>
  <c r="C778" i="2"/>
  <c r="R777" i="2"/>
  <c r="Q777" i="2"/>
  <c r="P777" i="2"/>
  <c r="O777" i="2"/>
  <c r="N777" i="2"/>
  <c r="M777" i="2"/>
  <c r="L777" i="2"/>
  <c r="K777" i="2"/>
  <c r="J777" i="2"/>
  <c r="I777" i="2"/>
  <c r="H777" i="2"/>
  <c r="G777" i="2"/>
  <c r="F777" i="2"/>
  <c r="E777" i="2"/>
  <c r="D777" i="2"/>
  <c r="C777" i="2"/>
  <c r="R776" i="2"/>
  <c r="Q776" i="2"/>
  <c r="P776" i="2"/>
  <c r="O776" i="2"/>
  <c r="N776" i="2"/>
  <c r="M776" i="2"/>
  <c r="L776" i="2"/>
  <c r="K776" i="2"/>
  <c r="J776" i="2"/>
  <c r="I776" i="2"/>
  <c r="H776" i="2"/>
  <c r="G776" i="2"/>
  <c r="F776" i="2"/>
  <c r="E776" i="2"/>
  <c r="D776" i="2"/>
  <c r="C776" i="2"/>
  <c r="R775" i="2"/>
  <c r="R781" i="2" s="1"/>
  <c r="Q775" i="2"/>
  <c r="Q781" i="2" s="1"/>
  <c r="P775" i="2"/>
  <c r="P781" i="2" s="1"/>
  <c r="O775" i="2"/>
  <c r="O781" i="2" s="1"/>
  <c r="N775" i="2"/>
  <c r="M775" i="2"/>
  <c r="M781" i="2" s="1"/>
  <c r="L775" i="2"/>
  <c r="L781" i="2" s="1"/>
  <c r="K775" i="2"/>
  <c r="K781" i="2" s="1"/>
  <c r="J775" i="2"/>
  <c r="J781" i="2" s="1"/>
  <c r="I775" i="2"/>
  <c r="I781" i="2" s="1"/>
  <c r="H775" i="2"/>
  <c r="H781" i="2" s="1"/>
  <c r="G775" i="2"/>
  <c r="G781" i="2" s="1"/>
  <c r="F775" i="2"/>
  <c r="F781" i="2" s="1"/>
  <c r="E775" i="2"/>
  <c r="E781" i="2" s="1"/>
  <c r="D775" i="2"/>
  <c r="D781" i="2" s="1"/>
  <c r="C775" i="2"/>
  <c r="C781" i="2" s="1"/>
  <c r="R774" i="2"/>
  <c r="Q774" i="2"/>
  <c r="P774" i="2"/>
  <c r="O774" i="2"/>
  <c r="M774" i="2"/>
  <c r="L774" i="2"/>
  <c r="K774" i="2"/>
  <c r="J774" i="2"/>
  <c r="I774" i="2"/>
  <c r="H774" i="2"/>
  <c r="G774" i="2"/>
  <c r="F774" i="2"/>
  <c r="E774" i="2"/>
  <c r="D774" i="2"/>
  <c r="C774" i="2"/>
  <c r="R773" i="2"/>
  <c r="Q773" i="2"/>
  <c r="P773" i="2"/>
  <c r="O773" i="2"/>
  <c r="M773" i="2"/>
  <c r="L773" i="2"/>
  <c r="K773" i="2"/>
  <c r="J773" i="2"/>
  <c r="I773" i="2"/>
  <c r="H773" i="2"/>
  <c r="G773" i="2"/>
  <c r="F773" i="2"/>
  <c r="E773" i="2"/>
  <c r="D773" i="2"/>
  <c r="C773" i="2"/>
  <c r="R772" i="2"/>
  <c r="Q772" i="2"/>
  <c r="P772" i="2"/>
  <c r="O772" i="2"/>
  <c r="M772" i="2"/>
  <c r="L772" i="2"/>
  <c r="K772" i="2"/>
  <c r="J772" i="2"/>
  <c r="I772" i="2"/>
  <c r="H772" i="2"/>
  <c r="G772" i="2"/>
  <c r="F772" i="2"/>
  <c r="E772" i="2"/>
  <c r="D772" i="2"/>
  <c r="C772" i="2"/>
  <c r="R771" i="2"/>
  <c r="Q771" i="2"/>
  <c r="P771" i="2"/>
  <c r="O771" i="2"/>
  <c r="M771" i="2"/>
  <c r="L771" i="2"/>
  <c r="K771" i="2"/>
  <c r="J771" i="2"/>
  <c r="I771" i="2"/>
  <c r="H771" i="2"/>
  <c r="G771" i="2"/>
  <c r="F771" i="2"/>
  <c r="E771" i="2"/>
  <c r="D771" i="2"/>
  <c r="C771" i="2"/>
  <c r="P768" i="2"/>
  <c r="O768" i="2"/>
  <c r="M768" i="2"/>
  <c r="L768" i="2"/>
  <c r="K768" i="2"/>
  <c r="J768" i="2"/>
  <c r="I768" i="2"/>
  <c r="H768" i="2"/>
  <c r="G768" i="2"/>
  <c r="F768" i="2"/>
  <c r="E768" i="2"/>
  <c r="D768" i="2"/>
  <c r="C768" i="2"/>
  <c r="P767" i="2"/>
  <c r="O767" i="2"/>
  <c r="N767" i="2"/>
  <c r="M767" i="2"/>
  <c r="L767" i="2"/>
  <c r="K767" i="2"/>
  <c r="J767" i="2"/>
  <c r="I767" i="2"/>
  <c r="H767" i="2"/>
  <c r="G767" i="2"/>
  <c r="F767" i="2"/>
  <c r="E767" i="2"/>
  <c r="D767" i="2"/>
  <c r="C767" i="2"/>
  <c r="P766" i="2"/>
  <c r="O766" i="2"/>
  <c r="N766" i="2"/>
  <c r="M766" i="2"/>
  <c r="L766" i="2"/>
  <c r="K766" i="2"/>
  <c r="J766" i="2"/>
  <c r="I766" i="2"/>
  <c r="H766" i="2"/>
  <c r="G766" i="2"/>
  <c r="F766" i="2"/>
  <c r="E766" i="2"/>
  <c r="D766" i="2"/>
  <c r="C766" i="2"/>
  <c r="P765" i="2"/>
  <c r="O765" i="2"/>
  <c r="N765" i="2"/>
  <c r="M765" i="2"/>
  <c r="L765" i="2"/>
  <c r="K765" i="2"/>
  <c r="J765" i="2"/>
  <c r="I765" i="2"/>
  <c r="H765" i="2"/>
  <c r="G765" i="2"/>
  <c r="F765" i="2"/>
  <c r="E765" i="2"/>
  <c r="D765" i="2"/>
  <c r="C765" i="2"/>
  <c r="P764" i="2"/>
  <c r="O764" i="2"/>
  <c r="N764" i="2"/>
  <c r="M764" i="2"/>
  <c r="L764" i="2"/>
  <c r="K764" i="2"/>
  <c r="J764" i="2"/>
  <c r="I764" i="2"/>
  <c r="H764" i="2"/>
  <c r="G764" i="2"/>
  <c r="F764" i="2"/>
  <c r="E764" i="2"/>
  <c r="D764" i="2"/>
  <c r="C764" i="2"/>
  <c r="P763" i="2"/>
  <c r="O763" i="2"/>
  <c r="N763" i="2"/>
  <c r="M763" i="2"/>
  <c r="M769" i="2" s="1"/>
  <c r="L763" i="2"/>
  <c r="L769" i="2" s="1"/>
  <c r="K763" i="2"/>
  <c r="J763" i="2"/>
  <c r="I763" i="2"/>
  <c r="I769" i="2" s="1"/>
  <c r="H763" i="2"/>
  <c r="H769" i="2" s="1"/>
  <c r="G763" i="2"/>
  <c r="F763" i="2"/>
  <c r="E763" i="2"/>
  <c r="E769" i="2" s="1"/>
  <c r="D763" i="2"/>
  <c r="D769" i="2" s="1"/>
  <c r="C763" i="2"/>
  <c r="P762" i="2"/>
  <c r="O762" i="2"/>
  <c r="N762" i="2"/>
  <c r="M762" i="2"/>
  <c r="L762" i="2"/>
  <c r="K762" i="2"/>
  <c r="J762" i="2"/>
  <c r="I762" i="2"/>
  <c r="H762" i="2"/>
  <c r="G762" i="2"/>
  <c r="F762" i="2"/>
  <c r="E762" i="2"/>
  <c r="D762" i="2"/>
  <c r="C762" i="2"/>
  <c r="P761" i="2"/>
  <c r="O761" i="2"/>
  <c r="M761" i="2"/>
  <c r="L761" i="2"/>
  <c r="K761" i="2"/>
  <c r="J761" i="2"/>
  <c r="I761" i="2"/>
  <c r="H761" i="2"/>
  <c r="G761" i="2"/>
  <c r="F761" i="2"/>
  <c r="E761" i="2"/>
  <c r="D761" i="2"/>
  <c r="C761" i="2"/>
  <c r="P760" i="2"/>
  <c r="O760" i="2"/>
  <c r="N760" i="2"/>
  <c r="M760" i="2"/>
  <c r="L760" i="2"/>
  <c r="K760" i="2"/>
  <c r="J760" i="2"/>
  <c r="I760" i="2"/>
  <c r="H760" i="2"/>
  <c r="G760" i="2"/>
  <c r="F760" i="2"/>
  <c r="E760" i="2"/>
  <c r="D760" i="2"/>
  <c r="C760" i="2"/>
  <c r="P759" i="2"/>
  <c r="O759" i="2"/>
  <c r="N759" i="2"/>
  <c r="M759" i="2"/>
  <c r="L759" i="2"/>
  <c r="K759" i="2"/>
  <c r="J759" i="2"/>
  <c r="I759" i="2"/>
  <c r="H759" i="2"/>
  <c r="G759" i="2"/>
  <c r="F759" i="2"/>
  <c r="E759" i="2"/>
  <c r="D759" i="2"/>
  <c r="C759" i="2"/>
  <c r="P756" i="2"/>
  <c r="O756" i="2"/>
  <c r="N756" i="2"/>
  <c r="M756" i="2"/>
  <c r="L756" i="2"/>
  <c r="K756" i="2"/>
  <c r="J756" i="2"/>
  <c r="I756" i="2"/>
  <c r="H756" i="2"/>
  <c r="G756" i="2"/>
  <c r="F756" i="2"/>
  <c r="E756" i="2"/>
  <c r="D756" i="2"/>
  <c r="C756" i="2"/>
  <c r="P755" i="2"/>
  <c r="O755" i="2"/>
  <c r="N755" i="2"/>
  <c r="M755" i="2"/>
  <c r="L755" i="2"/>
  <c r="K755" i="2"/>
  <c r="J755" i="2"/>
  <c r="I755" i="2"/>
  <c r="H755" i="2"/>
  <c r="G755" i="2"/>
  <c r="F755" i="2"/>
  <c r="E755" i="2"/>
  <c r="D755" i="2"/>
  <c r="C755" i="2"/>
  <c r="P754" i="2"/>
  <c r="O754" i="2"/>
  <c r="N754" i="2"/>
  <c r="M754" i="2"/>
  <c r="L754" i="2"/>
  <c r="K754" i="2"/>
  <c r="J754" i="2"/>
  <c r="I754" i="2"/>
  <c r="H754" i="2"/>
  <c r="G754" i="2"/>
  <c r="F754" i="2"/>
  <c r="E754" i="2"/>
  <c r="D754" i="2"/>
  <c r="C754" i="2"/>
  <c r="P753" i="2"/>
  <c r="O753" i="2"/>
  <c r="N753" i="2"/>
  <c r="M753" i="2"/>
  <c r="L753" i="2"/>
  <c r="K753" i="2"/>
  <c r="J753" i="2"/>
  <c r="I753" i="2"/>
  <c r="H753" i="2"/>
  <c r="G753" i="2"/>
  <c r="F753" i="2"/>
  <c r="E753" i="2"/>
  <c r="D753" i="2"/>
  <c r="C753" i="2"/>
  <c r="P752" i="2"/>
  <c r="O752" i="2"/>
  <c r="N752" i="2"/>
  <c r="M752" i="2"/>
  <c r="L752" i="2"/>
  <c r="K752" i="2"/>
  <c r="J752" i="2"/>
  <c r="I752" i="2"/>
  <c r="H752" i="2"/>
  <c r="G752" i="2"/>
  <c r="F752" i="2"/>
  <c r="E752" i="2"/>
  <c r="D752" i="2"/>
  <c r="C752" i="2"/>
  <c r="P751" i="2"/>
  <c r="O751" i="2"/>
  <c r="N751" i="2"/>
  <c r="M751" i="2"/>
  <c r="L751" i="2"/>
  <c r="L757" i="2" s="1"/>
  <c r="K751" i="2"/>
  <c r="K757" i="2" s="1"/>
  <c r="J751" i="2"/>
  <c r="I751" i="2"/>
  <c r="H751" i="2"/>
  <c r="H757" i="2" s="1"/>
  <c r="G751" i="2"/>
  <c r="G757" i="2" s="1"/>
  <c r="F751" i="2"/>
  <c r="E751" i="2"/>
  <c r="D751" i="2"/>
  <c r="D757" i="2" s="1"/>
  <c r="C751" i="2"/>
  <c r="P750" i="2"/>
  <c r="O750" i="2"/>
  <c r="M750" i="2"/>
  <c r="L750" i="2"/>
  <c r="K750" i="2"/>
  <c r="J750" i="2"/>
  <c r="I750" i="2"/>
  <c r="H750" i="2"/>
  <c r="G750" i="2"/>
  <c r="F750" i="2"/>
  <c r="E750" i="2"/>
  <c r="D750" i="2"/>
  <c r="C750" i="2"/>
  <c r="P749" i="2"/>
  <c r="O749" i="2"/>
  <c r="M749" i="2"/>
  <c r="L749" i="2"/>
  <c r="K749" i="2"/>
  <c r="J749" i="2"/>
  <c r="I749" i="2"/>
  <c r="H749" i="2"/>
  <c r="G749" i="2"/>
  <c r="F749" i="2"/>
  <c r="E749" i="2"/>
  <c r="D749" i="2"/>
  <c r="C749" i="2"/>
  <c r="P748" i="2"/>
  <c r="O748" i="2"/>
  <c r="M748" i="2"/>
  <c r="L748" i="2"/>
  <c r="K748" i="2"/>
  <c r="J748" i="2"/>
  <c r="I748" i="2"/>
  <c r="H748" i="2"/>
  <c r="G748" i="2"/>
  <c r="F748" i="2"/>
  <c r="E748" i="2"/>
  <c r="D748" i="2"/>
  <c r="C748" i="2"/>
  <c r="G622" i="2"/>
  <c r="F622" i="2"/>
  <c r="E622" i="2"/>
  <c r="F609" i="2"/>
  <c r="G609" i="2" s="1"/>
  <c r="E609" i="2"/>
  <c r="F596" i="2"/>
  <c r="E596" i="2"/>
  <c r="G596" i="2" s="1"/>
  <c r="G583" i="2"/>
  <c r="F583" i="2"/>
  <c r="E583" i="2"/>
  <c r="F570" i="2"/>
  <c r="G570" i="2" s="1"/>
  <c r="E570" i="2"/>
  <c r="F557" i="2"/>
  <c r="E557" i="2"/>
  <c r="G557" i="2" s="1"/>
  <c r="F544" i="2"/>
  <c r="E544" i="2"/>
  <c r="G531" i="2"/>
  <c r="F531" i="2"/>
  <c r="E531" i="2"/>
  <c r="F515" i="2"/>
  <c r="G515" i="2" s="1"/>
  <c r="E515" i="2"/>
  <c r="F502" i="2"/>
  <c r="E502" i="2"/>
  <c r="G502" i="2" s="1"/>
  <c r="F489" i="2"/>
  <c r="E489" i="2"/>
  <c r="F476" i="2"/>
  <c r="E476" i="2"/>
  <c r="G476" i="2" s="1"/>
  <c r="G463" i="2"/>
  <c r="F463" i="2"/>
  <c r="E463" i="2"/>
  <c r="G450" i="2"/>
  <c r="F450" i="2"/>
  <c r="E450" i="2"/>
  <c r="F437" i="2"/>
  <c r="E437" i="2"/>
  <c r="G437" i="2" s="1"/>
  <c r="F424" i="2"/>
  <c r="E424" i="2"/>
  <c r="G424" i="2" s="1"/>
  <c r="G411" i="2"/>
  <c r="F411" i="2"/>
  <c r="E411" i="2"/>
  <c r="F398" i="2"/>
  <c r="G398" i="2" s="1"/>
  <c r="E398" i="2"/>
  <c r="B396" i="2"/>
  <c r="B395" i="2"/>
  <c r="B394" i="2"/>
  <c r="B393" i="2"/>
  <c r="F385" i="2"/>
  <c r="E385" i="2"/>
  <c r="G385" i="2" s="1"/>
  <c r="G372" i="2"/>
  <c r="F372" i="2"/>
  <c r="E372" i="2"/>
  <c r="F359" i="2"/>
  <c r="G359" i="2" s="1"/>
  <c r="E359" i="2"/>
  <c r="F346" i="2"/>
  <c r="E346" i="2"/>
  <c r="G346" i="2" s="1"/>
  <c r="F333" i="2"/>
  <c r="E333" i="2"/>
  <c r="G320" i="2"/>
  <c r="F320" i="2"/>
  <c r="E320" i="2"/>
  <c r="F307" i="2"/>
  <c r="G307" i="2" s="1"/>
  <c r="E307" i="2"/>
  <c r="F294" i="2"/>
  <c r="E294" i="2"/>
  <c r="G294" i="2" s="1"/>
  <c r="F281" i="2"/>
  <c r="E281" i="2"/>
  <c r="F267" i="2"/>
  <c r="E267" i="2"/>
  <c r="G267" i="2" s="1"/>
  <c r="G253" i="2"/>
  <c r="F253" i="2"/>
  <c r="E253" i="2"/>
  <c r="F239" i="2"/>
  <c r="E239" i="2"/>
  <c r="F225" i="2"/>
  <c r="E225" i="2"/>
  <c r="G225" i="2" s="1"/>
  <c r="G211" i="2"/>
  <c r="F211" i="2"/>
  <c r="E211" i="2"/>
  <c r="F197" i="2"/>
  <c r="E197" i="2"/>
  <c r="F183" i="2"/>
  <c r="E183" i="2"/>
  <c r="G183" i="2" s="1"/>
  <c r="G170" i="2"/>
  <c r="F170" i="2"/>
  <c r="E170" i="2"/>
  <c r="G157" i="2"/>
  <c r="F157" i="2"/>
  <c r="E157" i="2"/>
  <c r="F143" i="2"/>
  <c r="E143" i="2"/>
  <c r="G143" i="2" s="1"/>
  <c r="F128" i="2"/>
  <c r="E128" i="2"/>
  <c r="G128" i="2" s="1"/>
  <c r="G114" i="2"/>
  <c r="F114" i="2"/>
  <c r="E114" i="2"/>
  <c r="Q113" i="2"/>
  <c r="Q112" i="2"/>
  <c r="Q111" i="2"/>
  <c r="Q110" i="2"/>
  <c r="Q109" i="2"/>
  <c r="Q108" i="2"/>
  <c r="F100" i="2"/>
  <c r="E100" i="2"/>
  <c r="G100" i="2" s="1"/>
  <c r="G85" i="2"/>
  <c r="F85" i="2"/>
  <c r="E85" i="2"/>
  <c r="F69" i="2"/>
  <c r="G69" i="2" s="1"/>
  <c r="E69" i="2"/>
  <c r="F50" i="2"/>
  <c r="E50" i="2"/>
  <c r="G50" i="2" s="1"/>
  <c r="G32" i="2"/>
  <c r="F32" i="2"/>
  <c r="E32" i="2"/>
  <c r="F14" i="2"/>
  <c r="G14" i="2" s="1"/>
  <c r="E14" i="2"/>
  <c r="P2848" i="1"/>
  <c r="O2848" i="1"/>
  <c r="N2848" i="1"/>
  <c r="J2848" i="1"/>
  <c r="I2848" i="1"/>
  <c r="H2848" i="1"/>
  <c r="G2848" i="1"/>
  <c r="F2848" i="1"/>
  <c r="E2848" i="1"/>
  <c r="P2847" i="1"/>
  <c r="O2847" i="1"/>
  <c r="N2847" i="1"/>
  <c r="J2847" i="1"/>
  <c r="I2847" i="1"/>
  <c r="H2847" i="1"/>
  <c r="G2847" i="1"/>
  <c r="F2847" i="1"/>
  <c r="E2847" i="1"/>
  <c r="P2846" i="1"/>
  <c r="O2846" i="1"/>
  <c r="N2846" i="1"/>
  <c r="J2846" i="1"/>
  <c r="I2846" i="1"/>
  <c r="H2846" i="1"/>
  <c r="G2846" i="1"/>
  <c r="F2846" i="1"/>
  <c r="E2846" i="1"/>
  <c r="P2845" i="1"/>
  <c r="O2845" i="1"/>
  <c r="N2845" i="1"/>
  <c r="J2845" i="1"/>
  <c r="I2845" i="1"/>
  <c r="H2845" i="1"/>
  <c r="G2845" i="1"/>
  <c r="F2845" i="1"/>
  <c r="E2845" i="1"/>
  <c r="P2844" i="1"/>
  <c r="O2844" i="1"/>
  <c r="N2844" i="1"/>
  <c r="J2844" i="1"/>
  <c r="I2844" i="1"/>
  <c r="H2844" i="1"/>
  <c r="G2844" i="1"/>
  <c r="F2844" i="1"/>
  <c r="E2844" i="1"/>
  <c r="P2843" i="1"/>
  <c r="O2843" i="1"/>
  <c r="N2843" i="1"/>
  <c r="J2843" i="1"/>
  <c r="I2843" i="1"/>
  <c r="H2843" i="1"/>
  <c r="G2843" i="1"/>
  <c r="F2843" i="1"/>
  <c r="E2843" i="1"/>
  <c r="J2842" i="1"/>
  <c r="I2842" i="1"/>
  <c r="H2842" i="1"/>
  <c r="G2842" i="1"/>
  <c r="F2842" i="1"/>
  <c r="E2842" i="1"/>
  <c r="J2841" i="1"/>
  <c r="I2841" i="1"/>
  <c r="H2841" i="1"/>
  <c r="G2841" i="1"/>
  <c r="F2841" i="1"/>
  <c r="E2841" i="1"/>
  <c r="J2840" i="1"/>
  <c r="I2840" i="1"/>
  <c r="H2840" i="1"/>
  <c r="G2840" i="1"/>
  <c r="F2840" i="1"/>
  <c r="E2840" i="1"/>
  <c r="J2839" i="1"/>
  <c r="I2839" i="1"/>
  <c r="H2839" i="1"/>
  <c r="G2839" i="1"/>
  <c r="F2839" i="1"/>
  <c r="E2839" i="1"/>
  <c r="J2838" i="1"/>
  <c r="I2838" i="1"/>
  <c r="H2838" i="1"/>
  <c r="G2838" i="1"/>
  <c r="F2838" i="1"/>
  <c r="E2838" i="1"/>
  <c r="R456" i="1"/>
  <c r="K2846" i="1" l="1"/>
  <c r="L2840" i="1"/>
  <c r="L2842" i="1"/>
  <c r="K2844" i="1"/>
  <c r="E739" i="3"/>
  <c r="C751" i="3"/>
  <c r="G751" i="3"/>
  <c r="E763" i="3"/>
  <c r="E787" i="3"/>
  <c r="D798" i="3"/>
  <c r="E831" i="3"/>
  <c r="D842" i="3"/>
  <c r="C854" i="3"/>
  <c r="G854" i="3"/>
  <c r="K2848" i="1"/>
  <c r="K2838" i="1"/>
  <c r="K2840" i="1"/>
  <c r="K2842" i="1"/>
  <c r="L2844" i="1"/>
  <c r="J2850" i="1"/>
  <c r="L2846" i="1"/>
  <c r="K2839" i="1"/>
  <c r="K2841" i="1"/>
  <c r="K2843" i="1"/>
  <c r="E2850" i="1"/>
  <c r="K2847" i="1"/>
  <c r="H2850" i="1"/>
  <c r="F2850" i="1"/>
  <c r="L2839" i="1"/>
  <c r="L2841" i="1"/>
  <c r="L2843" i="1"/>
  <c r="L2845" i="1"/>
  <c r="L2847" i="1"/>
  <c r="L2848" i="1"/>
  <c r="C799" i="7"/>
  <c r="C825" i="7"/>
  <c r="C809" i="3"/>
  <c r="G809" i="3"/>
  <c r="D831" i="3"/>
  <c r="P882" i="2"/>
  <c r="I2850" i="1"/>
  <c r="K2845" i="1"/>
  <c r="G2850" i="1"/>
  <c r="G333" i="2"/>
  <c r="G544" i="2"/>
  <c r="L2838" i="1"/>
  <c r="G281" i="2"/>
  <c r="G489" i="2"/>
  <c r="C769" i="2"/>
  <c r="E793" i="2"/>
  <c r="I793" i="2"/>
  <c r="M793" i="2"/>
  <c r="D893" i="2"/>
  <c r="H893" i="2"/>
  <c r="L893" i="2"/>
  <c r="P893" i="2"/>
  <c r="Z121" i="4"/>
  <c r="Z135" i="4"/>
  <c r="Z149" i="4"/>
  <c r="Z165" i="4"/>
  <c r="Z179" i="4"/>
  <c r="Z193" i="4"/>
  <c r="F816" i="2"/>
  <c r="J816" i="2"/>
  <c r="G827" i="2"/>
  <c r="K827" i="2"/>
  <c r="D838" i="2"/>
  <c r="H838" i="2"/>
  <c r="L838" i="2"/>
  <c r="P838" i="2"/>
  <c r="E849" i="2"/>
  <c r="I849" i="2"/>
  <c r="M849" i="2"/>
  <c r="Q849" i="2"/>
  <c r="C860" i="2"/>
  <c r="G860" i="2"/>
  <c r="K860" i="2"/>
  <c r="F871" i="2"/>
  <c r="J871" i="2"/>
  <c r="D882" i="2"/>
  <c r="H882" i="2"/>
  <c r="L882" i="2"/>
  <c r="Q882" i="2"/>
  <c r="E893" i="2"/>
  <c r="I893" i="2"/>
  <c r="M893" i="2"/>
  <c r="Q893" i="2"/>
  <c r="F739" i="3"/>
  <c r="D751" i="3"/>
  <c r="D775" i="3"/>
  <c r="C775" i="3"/>
  <c r="G775" i="3"/>
  <c r="F787" i="3"/>
  <c r="D787" i="3"/>
  <c r="E798" i="3"/>
  <c r="C820" i="3"/>
  <c r="G820" i="3"/>
  <c r="F820" i="3"/>
  <c r="F831" i="3"/>
  <c r="E842" i="3"/>
  <c r="Z14" i="4"/>
  <c r="V31" i="4"/>
  <c r="V63" i="4"/>
  <c r="AA121" i="4"/>
  <c r="AA135" i="4"/>
  <c r="AA149" i="4"/>
  <c r="AA165" i="4"/>
  <c r="AA179" i="4"/>
  <c r="AA193" i="4"/>
  <c r="E757" i="2"/>
  <c r="I757" i="2"/>
  <c r="M757" i="2"/>
  <c r="F769" i="2"/>
  <c r="J769" i="2"/>
  <c r="F793" i="2"/>
  <c r="J793" i="2"/>
  <c r="C816" i="2"/>
  <c r="G816" i="2"/>
  <c r="K816" i="2"/>
  <c r="D827" i="2"/>
  <c r="H827" i="2"/>
  <c r="L827" i="2"/>
  <c r="E838" i="2"/>
  <c r="I838" i="2"/>
  <c r="M838" i="2"/>
  <c r="F849" i="2"/>
  <c r="J849" i="2"/>
  <c r="D860" i="2"/>
  <c r="H860" i="2"/>
  <c r="L860" i="2"/>
  <c r="C871" i="2"/>
  <c r="G871" i="2"/>
  <c r="K871" i="2"/>
  <c r="E882" i="2"/>
  <c r="I882" i="2"/>
  <c r="M882" i="2"/>
  <c r="R882" i="2"/>
  <c r="R893" i="2"/>
  <c r="C739" i="3"/>
  <c r="G739" i="3"/>
  <c r="C763" i="3"/>
  <c r="G763" i="3"/>
  <c r="F763" i="3"/>
  <c r="E775" i="3"/>
  <c r="C787" i="3"/>
  <c r="G787" i="3"/>
  <c r="E809" i="3"/>
  <c r="D809" i="3"/>
  <c r="D820" i="3"/>
  <c r="C831" i="3"/>
  <c r="G831" i="3"/>
  <c r="E854" i="3"/>
  <c r="D854" i="3"/>
  <c r="Z47" i="4"/>
  <c r="Z79" i="4"/>
  <c r="Z94" i="4"/>
  <c r="Z109" i="4"/>
  <c r="F757" i="2"/>
  <c r="J757" i="2"/>
  <c r="G769" i="2"/>
  <c r="K769" i="2"/>
  <c r="G793" i="2"/>
  <c r="K793" i="2"/>
  <c r="E827" i="2"/>
  <c r="I827" i="2"/>
  <c r="M827" i="2"/>
  <c r="F838" i="2"/>
  <c r="J838" i="2"/>
  <c r="G849" i="2"/>
  <c r="K849" i="2"/>
  <c r="E860" i="2"/>
  <c r="I860" i="2"/>
  <c r="M860" i="2"/>
  <c r="D871" i="2"/>
  <c r="H871" i="2"/>
  <c r="L871" i="2"/>
  <c r="F882" i="2"/>
  <c r="J882" i="2"/>
  <c r="O882" i="2"/>
  <c r="G893" i="2"/>
  <c r="O893" i="2"/>
  <c r="D739" i="3"/>
  <c r="F751" i="3"/>
  <c r="E751" i="3"/>
  <c r="D763" i="3"/>
  <c r="F775" i="3"/>
  <c r="C798" i="3"/>
  <c r="G798" i="3"/>
  <c r="F798" i="3"/>
  <c r="F809" i="3"/>
  <c r="E820" i="3"/>
  <c r="C842" i="3"/>
  <c r="G842" i="3"/>
  <c r="F842" i="3"/>
  <c r="F854" i="3"/>
  <c r="C827" i="2"/>
  <c r="C849" i="2"/>
  <c r="P871" i="2"/>
  <c r="P757" i="2"/>
  <c r="Q793" i="2"/>
  <c r="C793" i="2"/>
  <c r="R860" i="2"/>
  <c r="P816" i="2"/>
  <c r="Q827" i="2"/>
  <c r="J893" i="2"/>
  <c r="N893" i="2"/>
  <c r="R793" i="2"/>
  <c r="O860" i="2"/>
  <c r="Q838" i="2"/>
  <c r="R849" i="2"/>
  <c r="F893" i="2"/>
  <c r="Q816" i="2"/>
  <c r="R827" i="2"/>
  <c r="Q871" i="2"/>
  <c r="C893" i="2"/>
  <c r="K893" i="2"/>
  <c r="O769" i="2"/>
  <c r="O793" i="2"/>
  <c r="R816" i="2"/>
  <c r="O827" i="2"/>
  <c r="R838" i="2"/>
  <c r="O849" i="2"/>
  <c r="P860" i="2"/>
  <c r="R871" i="2"/>
  <c r="C757" i="2"/>
  <c r="O757" i="2"/>
  <c r="P769" i="2"/>
  <c r="P793" i="2"/>
  <c r="O816" i="2"/>
  <c r="P827" i="2"/>
  <c r="O838" i="2"/>
  <c r="P849" i="2"/>
  <c r="Q860" i="2"/>
  <c r="O871" i="2"/>
  <c r="C760" i="7"/>
  <c r="C786" i="7"/>
  <c r="C812" i="7"/>
  <c r="C706" i="7"/>
  <c r="C678" i="7"/>
  <c r="D692" i="7"/>
  <c r="E692" i="7" s="1"/>
  <c r="C692" i="7"/>
  <c r="C720" i="7"/>
  <c r="D734" i="7"/>
  <c r="E734" i="7" s="1"/>
  <c r="C734" i="7"/>
  <c r="D720" i="7"/>
  <c r="E720" i="7" s="1"/>
  <c r="E686" i="7"/>
  <c r="E731" i="7"/>
  <c r="D760" i="7"/>
  <c r="E760" i="7" s="1"/>
  <c r="D786" i="7"/>
  <c r="E786" i="7" s="1"/>
  <c r="D812" i="7"/>
  <c r="E812" i="7" s="1"/>
  <c r="D706" i="7"/>
  <c r="E706" i="7" s="1"/>
  <c r="D747" i="7"/>
  <c r="E747" i="7" s="1"/>
  <c r="D773" i="7"/>
  <c r="E773" i="7" s="1"/>
  <c r="D799" i="7"/>
  <c r="E799" i="7" s="1"/>
  <c r="D825" i="7"/>
  <c r="E825" i="7" s="1"/>
  <c r="D678" i="7"/>
  <c r="E678" i="7" s="1"/>
  <c r="L2850" i="1" l="1"/>
  <c r="K2850" i="1"/>
  <c r="Z19" i="5"/>
</calcChain>
</file>

<file path=xl/sharedStrings.xml><?xml version="1.0" encoding="utf-8"?>
<sst xmlns="http://schemas.openxmlformats.org/spreadsheetml/2006/main" count="10361" uniqueCount="415">
  <si>
    <t>%</t>
  </si>
  <si>
    <t>&lt;0.001</t>
  </si>
  <si>
    <t>&lt;0.003</t>
  </si>
  <si>
    <t>&lt;1.0</t>
  </si>
  <si>
    <t>µS/cm</t>
  </si>
  <si>
    <t>200.0#</t>
  </si>
  <si>
    <t>ag</t>
  </si>
  <si>
    <t>Alamo River</t>
  </si>
  <si>
    <t>Alamo River, Red Hill</t>
  </si>
  <si>
    <t>Alkalinity</t>
  </si>
  <si>
    <t>Analyst:</t>
  </si>
  <si>
    <t>bf</t>
  </si>
  <si>
    <t>Ca</t>
  </si>
  <si>
    <t>Chl a (ug/L)</t>
  </si>
  <si>
    <t>Chl.</t>
  </si>
  <si>
    <t>Cl</t>
  </si>
  <si>
    <t>CO3</t>
  </si>
  <si>
    <t>Date</t>
  </si>
  <si>
    <t>Date Analyzed:</t>
  </si>
  <si>
    <t>Depth</t>
  </si>
  <si>
    <t>Detection limit:</t>
  </si>
  <si>
    <t>DO</t>
  </si>
  <si>
    <t>DO%</t>
  </si>
  <si>
    <t>EPA Method:</t>
  </si>
  <si>
    <t>HCO3</t>
  </si>
  <si>
    <t>jh</t>
  </si>
  <si>
    <t>K</t>
  </si>
  <si>
    <t>Lab EC</t>
  </si>
  <si>
    <t>m</t>
  </si>
  <si>
    <t>mas</t>
  </si>
  <si>
    <t>meters</t>
  </si>
  <si>
    <t xml:space="preserve">Mg </t>
  </si>
  <si>
    <t>mg/l</t>
  </si>
  <si>
    <t>mS/cm</t>
  </si>
  <si>
    <t>mv</t>
  </si>
  <si>
    <t>Na</t>
  </si>
  <si>
    <t>New River</t>
  </si>
  <si>
    <t>NH3-N</t>
  </si>
  <si>
    <t>NO3+NO2-N</t>
  </si>
  <si>
    <t>NTU</t>
  </si>
  <si>
    <t>øC</t>
  </si>
  <si>
    <t>O-P (total)</t>
  </si>
  <si>
    <t>ORP</t>
  </si>
  <si>
    <t>pH</t>
  </si>
  <si>
    <t>Rep 1</t>
  </si>
  <si>
    <t>Rep 2</t>
  </si>
  <si>
    <t>Salton Sea Profiles</t>
  </si>
  <si>
    <t>Salton Sea Se Concentration</t>
  </si>
  <si>
    <t>Sample Date</t>
  </si>
  <si>
    <t>Sample ID</t>
  </si>
  <si>
    <t>Sampling Site</t>
  </si>
  <si>
    <t>Sat</t>
  </si>
  <si>
    <t>Secchi Depth</t>
  </si>
  <si>
    <t>SO4</t>
  </si>
  <si>
    <t>SpCond</t>
  </si>
  <si>
    <t>SS-1</t>
  </si>
  <si>
    <t>SS1, bottom</t>
  </si>
  <si>
    <t>SS1, surface</t>
  </si>
  <si>
    <t>SS-2</t>
  </si>
  <si>
    <t>SS2, bottom</t>
  </si>
  <si>
    <t>SS2, surface</t>
  </si>
  <si>
    <t>SS-3</t>
  </si>
  <si>
    <t>SS3, bottom</t>
  </si>
  <si>
    <t>SS3, surface</t>
  </si>
  <si>
    <t>Station</t>
  </si>
  <si>
    <t>TDS</t>
  </si>
  <si>
    <t>Temp</t>
  </si>
  <si>
    <t>T-P</t>
  </si>
  <si>
    <t>TSS</t>
  </si>
  <si>
    <t>Turbidity</t>
  </si>
  <si>
    <t>ug/L</t>
  </si>
  <si>
    <t>Units</t>
  </si>
  <si>
    <t>Whitewater River</t>
  </si>
  <si>
    <t>SS-1 surface</t>
  </si>
  <si>
    <t>SS-1 bottom</t>
  </si>
  <si>
    <t>SS-2 surface</t>
  </si>
  <si>
    <t>SS-2 bottom</t>
  </si>
  <si>
    <t>SS-3 surface</t>
  </si>
  <si>
    <t>SS-3 bottom</t>
  </si>
  <si>
    <t>Boise Lab</t>
  </si>
  <si>
    <t>SS2, bottom - Rep</t>
  </si>
  <si>
    <t>Total Se</t>
  </si>
  <si>
    <t>Total Diss. Se</t>
  </si>
  <si>
    <t>Total  Se (sed.)</t>
  </si>
  <si>
    <t>(ug/L)</t>
  </si>
  <si>
    <t>(ug/g)</t>
  </si>
  <si>
    <t>Diss. Selenite</t>
  </si>
  <si>
    <t>&lt;1.00</t>
  </si>
  <si>
    <t>&lt;0.40</t>
  </si>
  <si>
    <t>Missing data (7.27)</t>
  </si>
  <si>
    <t>SS-3:</t>
  </si>
  <si>
    <t>&lt; 0.001</t>
  </si>
  <si>
    <t>&lt;0.400</t>
  </si>
  <si>
    <t>&lt;0.1</t>
  </si>
  <si>
    <t>Not Sampled</t>
  </si>
  <si>
    <t>NG</t>
  </si>
  <si>
    <t>(mg/L)</t>
  </si>
  <si>
    <t>--</t>
  </si>
  <si>
    <t>Sum of Ions</t>
  </si>
  <si>
    <t>Blank</t>
  </si>
  <si>
    <t>Brawley Wetlands Intake</t>
  </si>
  <si>
    <t>&lt; 0.5</t>
  </si>
  <si>
    <t>&lt; 0.4</t>
  </si>
  <si>
    <t>&lt; 0.1</t>
  </si>
  <si>
    <t>&lt; 0.2</t>
  </si>
  <si>
    <t>&lt; 1</t>
  </si>
  <si>
    <t>&lt; 2</t>
  </si>
  <si>
    <t>TOC</t>
  </si>
  <si>
    <t>DOC</t>
  </si>
  <si>
    <t>mg/L</t>
  </si>
  <si>
    <t>Brawley Wetlands</t>
  </si>
  <si>
    <t>&lt;0.800</t>
  </si>
  <si>
    <t>TKN</t>
  </si>
  <si>
    <t>0.624**</t>
  </si>
  <si>
    <t>0.660***</t>
  </si>
  <si>
    <t>TN</t>
  </si>
  <si>
    <t>TN**</t>
  </si>
  <si>
    <t>Boulder City Lab</t>
  </si>
  <si>
    <t>Chl a</t>
  </si>
  <si>
    <t>surface</t>
  </si>
  <si>
    <t>bottom</t>
  </si>
  <si>
    <t>Pheo (ug/L)</t>
  </si>
  <si>
    <t>No profiles - instrument malfuncion</t>
  </si>
  <si>
    <t>DO probe not working</t>
  </si>
  <si>
    <t>probe</t>
  </si>
  <si>
    <t>not</t>
  </si>
  <si>
    <t>working</t>
  </si>
  <si>
    <t>Salton Sea profiles for DO and ORP from UCR</t>
  </si>
  <si>
    <t>*</t>
  </si>
  <si>
    <t>&lt; 5</t>
  </si>
  <si>
    <t>lost in shipment</t>
  </si>
  <si>
    <t>YSI Probe</t>
  </si>
  <si>
    <t>No sample</t>
  </si>
  <si>
    <t>Year</t>
  </si>
  <si>
    <t>Lab pH</t>
  </si>
  <si>
    <t>Location</t>
  </si>
  <si>
    <t>SS-1 (Surface)</t>
  </si>
  <si>
    <t>SS-1 (Bottom)</t>
  </si>
  <si>
    <t>SS-2 (Surface)</t>
  </si>
  <si>
    <t>SS-2 (Bottom)</t>
  </si>
  <si>
    <t>SS-3 (Surface)</t>
  </si>
  <si>
    <t>SS-3 (Bottom)</t>
  </si>
  <si>
    <t>Ortho-P</t>
  </si>
  <si>
    <t>Total P</t>
  </si>
  <si>
    <t>NO3/NO2-N</t>
  </si>
  <si>
    <t>TKN/TN</t>
  </si>
  <si>
    <t>SD</t>
  </si>
  <si>
    <r>
      <t>Chl.</t>
    </r>
    <r>
      <rPr>
        <b/>
        <i/>
        <sz val="10"/>
        <rFont val="Arial"/>
        <family val="2"/>
      </rPr>
      <t xml:space="preserve"> a</t>
    </r>
  </si>
  <si>
    <t>Diss. Se</t>
  </si>
  <si>
    <t>Sed. Se</t>
  </si>
  <si>
    <t>Whole Sea Average</t>
  </si>
  <si>
    <t>–</t>
  </si>
  <si>
    <t>Mud Volcano</t>
  </si>
  <si>
    <t>Salton Sea Ions and General Chemistry</t>
  </si>
  <si>
    <t>Salton Sea Nutrient Concentrations</t>
  </si>
  <si>
    <t>Turbidity probe not functioning correctly</t>
  </si>
  <si>
    <t>December 2009 profiles lost due to logger error</t>
  </si>
  <si>
    <t>All Sea temperatures between 14-14.5 C and all DO &gt; 90% saturation</t>
  </si>
  <si>
    <t>Very low DO (~60% saturation in Whitewater River)</t>
  </si>
  <si>
    <t>ALkaLinity</t>
  </si>
  <si>
    <t>CL</t>
  </si>
  <si>
    <t>August 2009 profiles lost due to logger error</t>
  </si>
  <si>
    <t>DO generally &lt;1 mg/L at the three Salton Sea stations</t>
  </si>
  <si>
    <t>Turbidity probe not working</t>
  </si>
  <si>
    <t>DO probe erratic, some values are questionable</t>
  </si>
  <si>
    <t>*Bottles leaked, may be in error (not included in average)</t>
  </si>
  <si>
    <t>DO for Salton Sea stations is questionable</t>
  </si>
  <si>
    <t>No ORP</t>
  </si>
  <si>
    <t>Probe</t>
  </si>
  <si>
    <t>&lt; 0.07</t>
  </si>
  <si>
    <t>&lt;0.8</t>
  </si>
  <si>
    <t>&lt;0.2</t>
  </si>
  <si>
    <t>&lt; 0.007</t>
  </si>
  <si>
    <t>Turbidity probe not working correctly</t>
  </si>
  <si>
    <t>`</t>
  </si>
  <si>
    <t>North Shore State Park</t>
  </si>
  <si>
    <t>Obsidian Butte</t>
  </si>
  <si>
    <t>&lt; 0.009</t>
  </si>
  <si>
    <t>Whole Sea</t>
  </si>
  <si>
    <t>2005 Average</t>
  </si>
  <si>
    <t>2006 Average</t>
  </si>
  <si>
    <t>2008 Average</t>
  </si>
  <si>
    <t>2007 Average</t>
  </si>
  <si>
    <t>2009 Average</t>
  </si>
  <si>
    <t>2010 Average</t>
  </si>
  <si>
    <t>2011 Average</t>
  </si>
  <si>
    <t>2012 Average</t>
  </si>
  <si>
    <t>2013 Average</t>
  </si>
  <si>
    <t>Surface</t>
  </si>
  <si>
    <t>Bottom</t>
  </si>
  <si>
    <t>*Data appears erroneous, not used in calculations</t>
  </si>
  <si>
    <t>Time</t>
  </si>
  <si>
    <t>Weather</t>
  </si>
  <si>
    <t>Wind</t>
  </si>
  <si>
    <t>Air Temp</t>
  </si>
  <si>
    <t>Coordinates (WGS84)</t>
  </si>
  <si>
    <t>Hot, slight breeze</t>
  </si>
  <si>
    <t>Warm, hazy, breezy</t>
  </si>
  <si>
    <t>Hot, hazy, slight breeze</t>
  </si>
  <si>
    <t>Hot, breezy, mostly cloudy</t>
  </si>
  <si>
    <t>Calm</t>
  </si>
  <si>
    <t>Mostly cloudy, slight breeze</t>
  </si>
  <si>
    <t>Sunny, hot, calm</t>
  </si>
  <si>
    <t>Sunny, hot</t>
  </si>
  <si>
    <t>Sunny, hot, breezy</t>
  </si>
  <si>
    <t>probe not</t>
  </si>
  <si>
    <t>properly</t>
  </si>
  <si>
    <t>hh:mm:ss</t>
  </si>
  <si>
    <t>Chlorophyll samples lost in lab accident</t>
  </si>
  <si>
    <t>Sunny and calm</t>
  </si>
  <si>
    <t>Sunny, slight breeze</t>
  </si>
  <si>
    <t>Sunny and breezy</t>
  </si>
  <si>
    <t>NW6</t>
  </si>
  <si>
    <t>W14</t>
  </si>
  <si>
    <t>NW14</t>
  </si>
  <si>
    <t>Windy</t>
  </si>
  <si>
    <t>Sunny</t>
  </si>
  <si>
    <t>NW8</t>
  </si>
  <si>
    <t>W6</t>
  </si>
  <si>
    <t>W3</t>
  </si>
  <si>
    <t>Hot, calm, and hazy</t>
  </si>
  <si>
    <t>Not accessable</t>
  </si>
  <si>
    <t>Sunny and hazy</t>
  </si>
  <si>
    <t>SE5</t>
  </si>
  <si>
    <t>SE3</t>
  </si>
  <si>
    <t>Partly cloudy and breezy</t>
  </si>
  <si>
    <t>Hazy and breezy</t>
  </si>
  <si>
    <t>Hot and humid</t>
  </si>
  <si>
    <t>No longer collected</t>
  </si>
  <si>
    <t>NW2</t>
  </si>
  <si>
    <t>NW3</t>
  </si>
  <si>
    <t>NE3</t>
  </si>
  <si>
    <t>Mostly sunny</t>
  </si>
  <si>
    <t>Partly cloudy</t>
  </si>
  <si>
    <t>Mostly cloudy</t>
  </si>
  <si>
    <t>SW3</t>
  </si>
  <si>
    <t>W2</t>
  </si>
  <si>
    <t>S4</t>
  </si>
  <si>
    <t>S2</t>
  </si>
  <si>
    <t>S3</t>
  </si>
  <si>
    <t>Cloudy, light rain</t>
  </si>
  <si>
    <t>NW7</t>
  </si>
  <si>
    <t>NW4</t>
  </si>
  <si>
    <t>N2</t>
  </si>
  <si>
    <t>E2</t>
  </si>
  <si>
    <t>SW2</t>
  </si>
  <si>
    <t>Cloudy</t>
  </si>
  <si>
    <t>SE10</t>
  </si>
  <si>
    <t>NW5</t>
  </si>
  <si>
    <t>SW3.8</t>
  </si>
  <si>
    <t>SW1.2</t>
  </si>
  <si>
    <t>N1.9</t>
  </si>
  <si>
    <t>SW1.9</t>
  </si>
  <si>
    <t>SW1.5</t>
  </si>
  <si>
    <t>S2.3</t>
  </si>
  <si>
    <t>S1.0</t>
  </si>
  <si>
    <t>S2.5</t>
  </si>
  <si>
    <t>W1.4</t>
  </si>
  <si>
    <t>N5.7</t>
  </si>
  <si>
    <t>N2.7</t>
  </si>
  <si>
    <t>E3.5</t>
  </si>
  <si>
    <t>SE1.9</t>
  </si>
  <si>
    <t>S4.2</t>
  </si>
  <si>
    <t>NE1.2</t>
  </si>
  <si>
    <t>N5.1</t>
  </si>
  <si>
    <t>N7.5</t>
  </si>
  <si>
    <t>W13.6</t>
  </si>
  <si>
    <t>W11.4</t>
  </si>
  <si>
    <t>N4.7</t>
  </si>
  <si>
    <t>S2.6</t>
  </si>
  <si>
    <t>N2.0</t>
  </si>
  <si>
    <t>NW6.0</t>
  </si>
  <si>
    <t>NW6.2</t>
  </si>
  <si>
    <t>W3.9</t>
  </si>
  <si>
    <t>W1.0</t>
  </si>
  <si>
    <t>S5</t>
  </si>
  <si>
    <t>S7</t>
  </si>
  <si>
    <t>SW5</t>
  </si>
  <si>
    <t>N4</t>
  </si>
  <si>
    <t>W1</t>
  </si>
  <si>
    <t>W1.2</t>
  </si>
  <si>
    <t>N1</t>
  </si>
  <si>
    <t>S1.5</t>
  </si>
  <si>
    <t>E1.0</t>
  </si>
  <si>
    <t>N2.5</t>
  </si>
  <si>
    <t>S1.4</t>
  </si>
  <si>
    <t>S2.9</t>
  </si>
  <si>
    <t>N0.9</t>
  </si>
  <si>
    <t>SE2.6</t>
  </si>
  <si>
    <t>N1.1</t>
  </si>
  <si>
    <t>N3</t>
  </si>
  <si>
    <t>N5</t>
  </si>
  <si>
    <t>S1</t>
  </si>
  <si>
    <t>W10</t>
  </si>
  <si>
    <t>N12</t>
  </si>
  <si>
    <t>N8</t>
  </si>
  <si>
    <t>SW2.0</t>
  </si>
  <si>
    <t>SW2.8</t>
  </si>
  <si>
    <t>W17</t>
  </si>
  <si>
    <t>W15</t>
  </si>
  <si>
    <t>W5</t>
  </si>
  <si>
    <t>W2.5</t>
  </si>
  <si>
    <t>W1.5</t>
  </si>
  <si>
    <t>SW1</t>
  </si>
  <si>
    <t>SE1.5</t>
  </si>
  <si>
    <t>S2.1</t>
  </si>
  <si>
    <t>SW1.7</t>
  </si>
  <si>
    <t>SW3.7</t>
  </si>
  <si>
    <t>SE0.6</t>
  </si>
  <si>
    <t>SE1.1</t>
  </si>
  <si>
    <t>SE3.7</t>
  </si>
  <si>
    <t>SE2.5</t>
  </si>
  <si>
    <t>SE0.7</t>
  </si>
  <si>
    <t>S4.5</t>
  </si>
  <si>
    <t>S1.1</t>
  </si>
  <si>
    <t>SE1</t>
  </si>
  <si>
    <t>SE2</t>
  </si>
  <si>
    <t>N3.4</t>
  </si>
  <si>
    <t>N10.1</t>
  </si>
  <si>
    <t>NW6.9</t>
  </si>
  <si>
    <t>N6.2</t>
  </si>
  <si>
    <t>NW2.2</t>
  </si>
  <si>
    <t>SS3 bottom</t>
  </si>
  <si>
    <t>2014 Average</t>
  </si>
  <si>
    <t>AR</t>
  </si>
  <si>
    <t>NR</t>
  </si>
  <si>
    <t>WR</t>
  </si>
  <si>
    <t>YSI 6820 - no turbidity or ORP</t>
  </si>
  <si>
    <t>SE2.4</t>
  </si>
  <si>
    <t>SE2.1</t>
  </si>
  <si>
    <t>SE2.7</t>
  </si>
  <si>
    <t>SE2.3</t>
  </si>
  <si>
    <t>-</t>
  </si>
  <si>
    <t>SE3.3</t>
  </si>
  <si>
    <t>E3.4</t>
  </si>
  <si>
    <t>.28.1</t>
  </si>
  <si>
    <t>SS1</t>
  </si>
  <si>
    <t>SS2</t>
  </si>
  <si>
    <t>0.013 j</t>
  </si>
  <si>
    <t>&lt; 0.008</t>
  </si>
  <si>
    <t>Salinity</t>
  </si>
  <si>
    <t>ppt</t>
  </si>
  <si>
    <t>Annual averages</t>
  </si>
  <si>
    <t>ANNUAL AVERAGES</t>
  </si>
  <si>
    <t xml:space="preserve">SS-1 Bottom </t>
  </si>
  <si>
    <t>2015 Average</t>
  </si>
  <si>
    <t>11/xx/2016</t>
  </si>
  <si>
    <t>not collected due to weather conditions</t>
  </si>
  <si>
    <t>White River</t>
  </si>
  <si>
    <t>Salton Sea Site 1 Surface</t>
  </si>
  <si>
    <t>Salton Sea Site 1 Bottom</t>
  </si>
  <si>
    <t>Salton Sea Site 2 Surface</t>
  </si>
  <si>
    <t>Salton Sea Site 2 Bottom</t>
  </si>
  <si>
    <t>Salton Sea Site 3 Surface</t>
  </si>
  <si>
    <t>Salton Sea Site 3 Bottom</t>
  </si>
  <si>
    <t>2015</t>
  </si>
  <si>
    <t>2014</t>
  </si>
  <si>
    <t>2013</t>
  </si>
  <si>
    <t>2012</t>
  </si>
  <si>
    <t>2011</t>
  </si>
  <si>
    <t>2010</t>
  </si>
  <si>
    <t>2009</t>
  </si>
  <si>
    <t>2008</t>
  </si>
  <si>
    <t>2007</t>
  </si>
  <si>
    <t>2006</t>
  </si>
  <si>
    <t>2005</t>
  </si>
  <si>
    <t>J= estimated value that lies above the method detection limit and below the reporting limit.</t>
  </si>
  <si>
    <t>AVERAGES:</t>
  </si>
  <si>
    <t>2016 Average</t>
  </si>
  <si>
    <t>&lt;1.33</t>
  </si>
  <si>
    <t>ND</t>
  </si>
  <si>
    <t>not collected due to weather</t>
  </si>
  <si>
    <t>1W</t>
  </si>
  <si>
    <t>2NW</t>
  </si>
  <si>
    <t>1N</t>
  </si>
  <si>
    <t>1S</t>
  </si>
  <si>
    <t>Average across SS samples</t>
  </si>
  <si>
    <t>2017 (through June)</t>
  </si>
  <si>
    <t>2017 (March and June)</t>
  </si>
  <si>
    <t>2017 Average</t>
  </si>
  <si>
    <t>10% cloud cover</t>
  </si>
  <si>
    <t>20% cloud cover</t>
  </si>
  <si>
    <t>1NW</t>
  </si>
  <si>
    <t>2.2NE</t>
  </si>
  <si>
    <t>0% cloud cover, smog</t>
  </si>
  <si>
    <t>LC Lab</t>
  </si>
  <si>
    <t>&lt; 1.4</t>
  </si>
  <si>
    <t>LC Contract Lab</t>
  </si>
  <si>
    <t>O-P (diss)</t>
  </si>
  <si>
    <t>2018 Average</t>
  </si>
  <si>
    <t>2.6S</t>
  </si>
  <si>
    <t>1.7S</t>
  </si>
  <si>
    <t>0% cloud cover, hazy</t>
  </si>
  <si>
    <t>2018 (Sept and Dec)</t>
  </si>
  <si>
    <t>Comments</t>
  </si>
  <si>
    <t>Profile not collected due to instrument malfunction</t>
  </si>
  <si>
    <t>One time us of LC lab, several analytes not included in this event</t>
  </si>
  <si>
    <t>ORP, TSS, DOC, Diss. Selenite, TKN not collected on this event</t>
  </si>
  <si>
    <t>&lt;1.4</t>
  </si>
  <si>
    <t>&lt; 0.015</t>
  </si>
  <si>
    <t>NO3</t>
  </si>
  <si>
    <t>New River*</t>
  </si>
  <si>
    <t>Whitewater River*</t>
  </si>
  <si>
    <t>Alamo River*</t>
  </si>
  <si>
    <t>*SC not functioning</t>
  </si>
  <si>
    <t>&lt;1.15</t>
  </si>
  <si>
    <t>&lt;1.14</t>
  </si>
  <si>
    <t>&lt;1.19</t>
  </si>
  <si>
    <t>&lt;0.25</t>
  </si>
  <si>
    <t>&lt;0.98</t>
  </si>
  <si>
    <t>Chl dups not collected on this event.</t>
  </si>
  <si>
    <t>SC for inflow sites was not properly functioning</t>
  </si>
  <si>
    <t>Not updated</t>
  </si>
  <si>
    <t>&lt;50</t>
  </si>
  <si>
    <t>&lt;22.2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</si>
</sst>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7" formatCode="&quot;$&quot;#,##0.00_);\(&quot;$&quot;#,##0.00\)"/>
    <numFmt numFmtId="42" formatCode="_(&quot;$&quot;* #,##0_);_(&quot;$&quot;* \(#,##0\);_(&quot;$&quot;* &quot;-&quot;_);_(@_)"/>
    <numFmt numFmtId="164" formatCode="0.0"/>
    <numFmt numFmtId="165" formatCode="0.000"/>
    <numFmt numFmtId="166" formatCode="0.0000"/>
    <numFmt numFmtId="167" formatCode="[$-409]d\-mmm\-yyyy;@"/>
    <numFmt numFmtId="168" formatCode="mm/dd/yy;@"/>
    <numFmt numFmtId="169" formatCode="0.0_)"/>
    <numFmt numFmtId="170" formatCode="m/d/yy;@"/>
    <numFmt numFmtId="171" formatCode="0_)"/>
    <numFmt numFmtId="172" formatCode="0.00_)"/>
    <numFmt numFmtId="173" formatCode="m/d/yyyy;@"/>
    <numFmt numFmtId="174" formatCode="0.00000"/>
    <numFmt numFmtId="175" formatCode="h:mm:ss;@"/>
    <numFmt numFmtId="176" formatCode="[$-409]d\-mmm\-yy;@"/>
    <numFmt numFmtId="177" formatCode="[$-409]h:mm\ AM/PM;@"/>
    <numFmt numFmtId="178" formatCode="#,##0.0_);\(#,##0.0\)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Helv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Helv"/>
    </font>
    <font>
      <sz val="10"/>
      <name val="Arial"/>
      <family val="2"/>
    </font>
    <font>
      <sz val="10"/>
      <name val="Arial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32">
    <xf numFmtId="0" fontId="0" fillId="0" borderId="0"/>
    <xf numFmtId="7" fontId="8" fillId="0" borderId="0"/>
    <xf numFmtId="3" fontId="8" fillId="0" borderId="0"/>
    <xf numFmtId="42" fontId="8" fillId="0" borderId="0"/>
    <xf numFmtId="0" fontId="8" fillId="0" borderId="0"/>
    <xf numFmtId="2" fontId="13" fillId="0" borderId="0"/>
    <xf numFmtId="2" fontId="14" fillId="0" borderId="0"/>
    <xf numFmtId="0" fontId="15" fillId="0" borderId="0" applyNumberFormat="0" applyFill="0" applyBorder="0" applyAlignment="0" applyProtection="0"/>
    <xf numFmtId="0" fontId="16" fillId="0" borderId="29" applyNumberFormat="0" applyFill="0" applyAlignment="0" applyProtection="0"/>
    <xf numFmtId="0" fontId="17" fillId="0" borderId="30" applyNumberFormat="0" applyFill="0" applyAlignment="0" applyProtection="0"/>
    <xf numFmtId="0" fontId="18" fillId="0" borderId="31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5" borderId="32" applyNumberFormat="0" applyAlignment="0" applyProtection="0"/>
    <xf numFmtId="0" fontId="23" fillId="6" borderId="33" applyNumberFormat="0" applyAlignment="0" applyProtection="0"/>
    <xf numFmtId="0" fontId="24" fillId="6" borderId="32" applyNumberFormat="0" applyAlignment="0" applyProtection="0"/>
    <xf numFmtId="0" fontId="25" fillId="0" borderId="34" applyNumberFormat="0" applyFill="0" applyAlignment="0" applyProtection="0"/>
    <xf numFmtId="0" fontId="26" fillId="7" borderId="3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7" applyNumberFormat="0" applyFill="0" applyAlignment="0" applyProtection="0"/>
    <xf numFmtId="0" fontId="3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0" fillId="32" borderId="0" applyNumberFormat="0" applyBorder="0" applyAlignment="0" applyProtection="0"/>
    <xf numFmtId="0" fontId="4" fillId="0" borderId="0"/>
    <xf numFmtId="0" fontId="4" fillId="8" borderId="36" applyNumberFormat="0" applyFont="0" applyAlignment="0" applyProtection="0"/>
    <xf numFmtId="2" fontId="14" fillId="0" borderId="0"/>
    <xf numFmtId="7" fontId="6" fillId="0" borderId="0"/>
    <xf numFmtId="3" fontId="6" fillId="0" borderId="0"/>
    <xf numFmtId="42" fontId="6" fillId="0" borderId="0"/>
    <xf numFmtId="2" fontId="6" fillId="0" borderId="0"/>
    <xf numFmtId="2" fontId="6" fillId="0" borderId="0"/>
    <xf numFmtId="2" fontId="14" fillId="0" borderId="0"/>
    <xf numFmtId="2" fontId="6" fillId="0" borderId="0"/>
    <xf numFmtId="2" fontId="14" fillId="0" borderId="0"/>
    <xf numFmtId="2" fontId="14" fillId="0" borderId="0"/>
    <xf numFmtId="2" fontId="14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2" fontId="14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2" fontId="14" fillId="0" borderId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36" applyNumberFormat="0" applyFont="0" applyAlignment="0" applyProtection="0"/>
    <xf numFmtId="2" fontId="6" fillId="0" borderId="0"/>
    <xf numFmtId="2" fontId="6" fillId="0" borderId="0"/>
    <xf numFmtId="2" fontId="14" fillId="0" borderId="0"/>
    <xf numFmtId="2" fontId="6" fillId="0" borderId="0"/>
    <xf numFmtId="2" fontId="6" fillId="0" borderId="0"/>
    <xf numFmtId="2" fontId="6" fillId="0" borderId="0"/>
    <xf numFmtId="2" fontId="14" fillId="0" borderId="0"/>
    <xf numFmtId="2" fontId="6" fillId="0" borderId="0"/>
    <xf numFmtId="2" fontId="6" fillId="0" borderId="0"/>
    <xf numFmtId="2" fontId="6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4" fillId="0" borderId="0"/>
    <xf numFmtId="7" fontId="6" fillId="0" borderId="0"/>
    <xf numFmtId="0" fontId="2" fillId="0" borderId="0"/>
    <xf numFmtId="0" fontId="2" fillId="8" borderId="36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36" applyNumberFormat="0" applyFont="0" applyAlignment="0" applyProtection="0"/>
    <xf numFmtId="0" fontId="1" fillId="0" borderId="0"/>
    <xf numFmtId="0" fontId="1" fillId="8" borderId="3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6" fillId="0" borderId="0"/>
  </cellStyleXfs>
  <cellXfs count="669">
    <xf numFmtId="0" fontId="0" fillId="0" borderId="0" xfId="0"/>
    <xf numFmtId="0" fontId="5" fillId="0" borderId="0" xfId="2" applyNumberFormat="1" applyFont="1" applyAlignment="1">
      <alignment horizontal="center"/>
    </xf>
    <xf numFmtId="14" fontId="8" fillId="0" borderId="0" xfId="2" applyNumberFormat="1" applyAlignment="1">
      <alignment horizontal="center"/>
    </xf>
    <xf numFmtId="0" fontId="8" fillId="0" borderId="0" xfId="2" applyNumberFormat="1" applyAlignment="1">
      <alignment horizontal="center"/>
    </xf>
    <xf numFmtId="2" fontId="8" fillId="0" borderId="0" xfId="2" applyNumberFormat="1" applyAlignment="1">
      <alignment horizontal="center"/>
    </xf>
    <xf numFmtId="0" fontId="5" fillId="0" borderId="0" xfId="2" applyNumberFormat="1" applyFont="1"/>
    <xf numFmtId="1" fontId="8" fillId="0" borderId="0" xfId="2" applyNumberFormat="1"/>
    <xf numFmtId="1" fontId="5" fillId="0" borderId="0" xfId="2" applyNumberFormat="1" applyFont="1" applyAlignment="1">
      <alignment horizontal="center"/>
    </xf>
    <xf numFmtId="1" fontId="8" fillId="0" borderId="0" xfId="2" applyNumberFormat="1" applyAlignment="1">
      <alignment horizontal="center"/>
    </xf>
    <xf numFmtId="0" fontId="8" fillId="0" borderId="0" xfId="2" applyNumberFormat="1"/>
    <xf numFmtId="0" fontId="8" fillId="0" borderId="0" xfId="2" applyNumberFormat="1" applyAlignment="1">
      <alignment horizontal="left"/>
    </xf>
    <xf numFmtId="165" fontId="8" fillId="0" borderId="0" xfId="2" applyNumberFormat="1" applyAlignment="1">
      <alignment horizontal="center" vertical="center"/>
    </xf>
    <xf numFmtId="165" fontId="8" fillId="0" borderId="0" xfId="2" applyNumberFormat="1" applyAlignment="1">
      <alignment horizontal="center"/>
    </xf>
    <xf numFmtId="14" fontId="8" fillId="0" borderId="1" xfId="2" applyNumberFormat="1" applyBorder="1" applyAlignment="1">
      <alignment horizontal="center"/>
    </xf>
    <xf numFmtId="165" fontId="8" fillId="0" borderId="2" xfId="2" applyNumberFormat="1" applyBorder="1" applyAlignment="1">
      <alignment horizontal="center"/>
    </xf>
    <xf numFmtId="165" fontId="8" fillId="0" borderId="3" xfId="2" applyNumberFormat="1" applyBorder="1" applyAlignment="1">
      <alignment horizontal="center"/>
    </xf>
    <xf numFmtId="164" fontId="8" fillId="0" borderId="4" xfId="2" applyNumberFormat="1" applyBorder="1" applyAlignment="1">
      <alignment horizontal="center"/>
    </xf>
    <xf numFmtId="164" fontId="8" fillId="0" borderId="0" xfId="1" applyNumberFormat="1" applyAlignment="1">
      <alignment horizontal="center" vertical="top"/>
    </xf>
    <xf numFmtId="0" fontId="8" fillId="0" borderId="0" xfId="1" applyNumberFormat="1" applyAlignment="1">
      <alignment vertical="top"/>
    </xf>
    <xf numFmtId="0" fontId="8" fillId="0" borderId="0" xfId="1" applyNumberFormat="1" applyAlignment="1">
      <alignment horizontal="right" vertical="top"/>
    </xf>
    <xf numFmtId="2" fontId="8" fillId="0" borderId="0" xfId="1" applyNumberFormat="1" applyAlignment="1">
      <alignment horizontal="center" vertical="top"/>
    </xf>
    <xf numFmtId="164" fontId="5" fillId="0" borderId="0" xfId="1" applyNumberFormat="1" applyFont="1" applyAlignment="1">
      <alignment horizontal="center" vertical="top"/>
    </xf>
    <xf numFmtId="165" fontId="8" fillId="0" borderId="0" xfId="1" applyNumberFormat="1" applyAlignment="1">
      <alignment horizontal="right" vertical="top"/>
    </xf>
    <xf numFmtId="164" fontId="8" fillId="0" borderId="5" xfId="2" applyNumberFormat="1" applyBorder="1" applyAlignment="1">
      <alignment horizontal="center"/>
    </xf>
    <xf numFmtId="165" fontId="8" fillId="0" borderId="6" xfId="2" applyNumberFormat="1" applyBorder="1" applyAlignment="1">
      <alignment horizontal="center"/>
    </xf>
    <xf numFmtId="14" fontId="8" fillId="0" borderId="7" xfId="2" applyNumberFormat="1" applyBorder="1"/>
    <xf numFmtId="0" fontId="8" fillId="0" borderId="8" xfId="2" applyNumberFormat="1" applyBorder="1"/>
    <xf numFmtId="0" fontId="8" fillId="0" borderId="9" xfId="2" applyNumberFormat="1" applyBorder="1"/>
    <xf numFmtId="2" fontId="8" fillId="0" borderId="0" xfId="1" applyNumberFormat="1" applyAlignment="1">
      <alignment horizontal="right" vertical="top"/>
    </xf>
    <xf numFmtId="164" fontId="0" fillId="0" borderId="0" xfId="0" applyNumberFormat="1" applyAlignment="1">
      <alignment vertical="top"/>
    </xf>
    <xf numFmtId="0" fontId="8" fillId="0" borderId="10" xfId="2" applyNumberFormat="1" applyBorder="1" applyAlignment="1">
      <alignment horizontal="left"/>
    </xf>
    <xf numFmtId="0" fontId="8" fillId="0" borderId="10" xfId="2" applyNumberFormat="1" applyBorder="1"/>
    <xf numFmtId="14" fontId="8" fillId="0" borderId="11" xfId="2" applyNumberFormat="1" applyBorder="1" applyAlignment="1">
      <alignment horizontal="center"/>
    </xf>
    <xf numFmtId="0" fontId="5" fillId="0" borderId="12" xfId="2" applyNumberFormat="1" applyFont="1" applyBorder="1"/>
    <xf numFmtId="0" fontId="5" fillId="0" borderId="9" xfId="2" applyNumberFormat="1" applyFont="1" applyBorder="1"/>
    <xf numFmtId="165" fontId="5" fillId="0" borderId="0" xfId="2" applyNumberFormat="1" applyFont="1" applyAlignment="1">
      <alignment horizontal="center" vertical="center"/>
    </xf>
    <xf numFmtId="165" fontId="5" fillId="0" borderId="13" xfId="2" applyNumberFormat="1" applyFont="1" applyBorder="1" applyAlignment="1">
      <alignment horizontal="center" vertical="center"/>
    </xf>
    <xf numFmtId="165" fontId="5" fillId="0" borderId="14" xfId="2" applyNumberFormat="1" applyFont="1" applyBorder="1" applyAlignment="1">
      <alignment horizontal="center" vertical="center"/>
    </xf>
    <xf numFmtId="2" fontId="5" fillId="0" borderId="0" xfId="2" applyNumberFormat="1" applyFont="1" applyAlignment="1">
      <alignment horizontal="center" vertical="center"/>
    </xf>
    <xf numFmtId="2" fontId="5" fillId="0" borderId="13" xfId="2" applyNumberFormat="1" applyFont="1" applyBorder="1" applyAlignment="1">
      <alignment horizontal="center" vertical="center"/>
    </xf>
    <xf numFmtId="0" fontId="5" fillId="0" borderId="14" xfId="2" applyNumberFormat="1" applyFont="1" applyBorder="1" applyAlignment="1">
      <alignment horizontal="center"/>
    </xf>
    <xf numFmtId="164" fontId="0" fillId="0" borderId="0" xfId="0" applyNumberFormat="1"/>
    <xf numFmtId="1" fontId="0" fillId="0" borderId="0" xfId="0" applyNumberFormat="1"/>
    <xf numFmtId="0" fontId="0" fillId="0" borderId="0" xfId="0" applyAlignment="1">
      <alignment horizontal="left"/>
    </xf>
    <xf numFmtId="166" fontId="8" fillId="0" borderId="0" xfId="1" applyNumberFormat="1" applyAlignment="1">
      <alignment horizontal="right" vertical="top"/>
    </xf>
    <xf numFmtId="167" fontId="0" fillId="0" borderId="0" xfId="0" applyNumberFormat="1"/>
    <xf numFmtId="167" fontId="8" fillId="0" borderId="0" xfId="2" applyNumberFormat="1" applyAlignment="1">
      <alignment horizontal="center"/>
    </xf>
    <xf numFmtId="167" fontId="0" fillId="0" borderId="13" xfId="0" applyNumberFormat="1" applyBorder="1"/>
    <xf numFmtId="167" fontId="5" fillId="0" borderId="14" xfId="2" applyNumberFormat="1" applyFont="1" applyBorder="1"/>
    <xf numFmtId="167" fontId="8" fillId="0" borderId="15" xfId="2" applyNumberFormat="1" applyBorder="1" applyAlignment="1">
      <alignment horizontal="center"/>
    </xf>
    <xf numFmtId="167" fontId="0" fillId="0" borderId="16" xfId="0" applyNumberFormat="1" applyBorder="1"/>
    <xf numFmtId="167" fontId="8" fillId="0" borderId="17" xfId="2" applyNumberFormat="1" applyBorder="1" applyAlignment="1">
      <alignment horizontal="center"/>
    </xf>
    <xf numFmtId="167" fontId="8" fillId="0" borderId="0" xfId="2" applyNumberFormat="1"/>
    <xf numFmtId="168" fontId="8" fillId="0" borderId="1" xfId="2" applyNumberFormat="1" applyBorder="1" applyAlignment="1">
      <alignment horizontal="center"/>
    </xf>
    <xf numFmtId="0" fontId="0" fillId="0" borderId="0" xfId="0" applyBorder="1"/>
    <xf numFmtId="0" fontId="0" fillId="0" borderId="0" xfId="2" applyNumberFormat="1" applyFont="1" applyAlignment="1">
      <alignment horizontal="left"/>
    </xf>
    <xf numFmtId="167" fontId="5" fillId="0" borderId="0" xfId="2" applyNumberFormat="1" applyFont="1" applyAlignment="1">
      <alignment horizontal="center" vertical="center"/>
    </xf>
    <xf numFmtId="165" fontId="5" fillId="0" borderId="5" xfId="2" applyNumberFormat="1" applyFont="1" applyBorder="1" applyAlignment="1">
      <alignment horizontal="center" vertical="center"/>
    </xf>
    <xf numFmtId="2" fontId="0" fillId="0" borderId="0" xfId="0" applyNumberFormat="1"/>
    <xf numFmtId="165" fontId="0" fillId="0" borderId="0" xfId="0" applyNumberFormat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2" fontId="5" fillId="0" borderId="18" xfId="2" applyNumberFormat="1" applyFont="1" applyBorder="1" applyAlignment="1">
      <alignment horizontal="center" vertical="center"/>
    </xf>
    <xf numFmtId="0" fontId="5" fillId="0" borderId="5" xfId="2" applyNumberFormat="1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8" fillId="0" borderId="0" xfId="2" applyNumberFormat="1" applyAlignment="1">
      <alignment horizontal="right"/>
    </xf>
    <xf numFmtId="2" fontId="8" fillId="0" borderId="0" xfId="2" applyNumberFormat="1" applyAlignment="1">
      <alignment horizontal="right"/>
    </xf>
    <xf numFmtId="164" fontId="8" fillId="0" borderId="0" xfId="2" applyNumberFormat="1"/>
    <xf numFmtId="164" fontId="8" fillId="0" borderId="0" xfId="2" applyNumberFormat="1" applyAlignment="1">
      <alignment horizontal="right"/>
    </xf>
    <xf numFmtId="14" fontId="0" fillId="0" borderId="0" xfId="0" applyNumberFormat="1" applyAlignment="1">
      <alignment horizontal="left"/>
    </xf>
    <xf numFmtId="1" fontId="0" fillId="0" borderId="0" xfId="0" applyNumberFormat="1" applyAlignment="1">
      <alignment horizontal="right"/>
    </xf>
    <xf numFmtId="1" fontId="0" fillId="0" borderId="0" xfId="0" applyNumberFormat="1" applyBorder="1" applyAlignment="1">
      <alignment horizontal="right"/>
    </xf>
    <xf numFmtId="1" fontId="8" fillId="0" borderId="0" xfId="1" applyNumberFormat="1" applyAlignment="1">
      <alignment horizontal="right" vertical="top"/>
    </xf>
    <xf numFmtId="164" fontId="8" fillId="0" borderId="0" xfId="1" applyNumberFormat="1" applyAlignment="1">
      <alignment horizontal="right" vertical="top"/>
    </xf>
    <xf numFmtId="165" fontId="6" fillId="0" borderId="0" xfId="0" applyNumberFormat="1" applyFont="1" applyFill="1" applyBorder="1" applyAlignment="1">
      <alignment horizontal="right"/>
    </xf>
    <xf numFmtId="2" fontId="8" fillId="0" borderId="6" xfId="2" applyNumberFormat="1" applyBorder="1" applyAlignment="1">
      <alignment horizontal="right"/>
    </xf>
    <xf numFmtId="164" fontId="8" fillId="0" borderId="6" xfId="2" applyNumberFormat="1" applyBorder="1" applyAlignment="1">
      <alignment horizontal="right"/>
    </xf>
    <xf numFmtId="165" fontId="8" fillId="0" borderId="6" xfId="2" applyNumberFormat="1" applyBorder="1" applyAlignment="1">
      <alignment horizontal="right"/>
    </xf>
    <xf numFmtId="165" fontId="6" fillId="0" borderId="6" xfId="0" applyNumberFormat="1" applyFont="1" applyFill="1" applyBorder="1" applyAlignment="1">
      <alignment horizontal="right"/>
    </xf>
    <xf numFmtId="167" fontId="0" fillId="0" borderId="0" xfId="0" applyNumberFormat="1" applyBorder="1"/>
    <xf numFmtId="167" fontId="0" fillId="0" borderId="14" xfId="0" applyNumberFormat="1" applyBorder="1"/>
    <xf numFmtId="165" fontId="6" fillId="0" borderId="5" xfId="0" applyNumberFormat="1" applyFont="1" applyFill="1" applyBorder="1" applyAlignment="1">
      <alignment horizontal="right"/>
    </xf>
    <xf numFmtId="0" fontId="0" fillId="0" borderId="10" xfId="0" applyBorder="1"/>
    <xf numFmtId="0" fontId="0" fillId="0" borderId="9" xfId="0" applyBorder="1"/>
    <xf numFmtId="0" fontId="0" fillId="0" borderId="10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165" fontId="8" fillId="0" borderId="0" xfId="2" applyNumberFormat="1" applyBorder="1" applyAlignment="1">
      <alignment horizontal="right" vertical="center"/>
    </xf>
    <xf numFmtId="2" fontId="8" fillId="0" borderId="0" xfId="2" applyNumberForma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14" xfId="0" applyBorder="1"/>
    <xf numFmtId="0" fontId="0" fillId="0" borderId="12" xfId="0" applyBorder="1"/>
    <xf numFmtId="1" fontId="0" fillId="0" borderId="14" xfId="0" applyNumberFormat="1" applyBorder="1" applyAlignment="1">
      <alignment horizontal="right"/>
    </xf>
    <xf numFmtId="1" fontId="0" fillId="0" borderId="0" xfId="0" applyNumberFormat="1" applyFill="1" applyBorder="1" applyAlignment="1">
      <alignment horizontal="right"/>
    </xf>
    <xf numFmtId="0" fontId="0" fillId="0" borderId="0" xfId="0" quotePrefix="1" applyAlignment="1">
      <alignment horizontal="right"/>
    </xf>
    <xf numFmtId="0" fontId="0" fillId="0" borderId="14" xfId="0" applyBorder="1" applyAlignment="1">
      <alignment horizontal="right"/>
    </xf>
    <xf numFmtId="164" fontId="7" fillId="0" borderId="0" xfId="0" applyNumberFormat="1" applyFont="1" applyBorder="1"/>
    <xf numFmtId="164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ill="1" applyAlignment="1">
      <alignment horizontal="left"/>
    </xf>
    <xf numFmtId="0" fontId="0" fillId="0" borderId="9" xfId="0" applyFill="1" applyBorder="1"/>
    <xf numFmtId="0" fontId="5" fillId="0" borderId="14" xfId="2" applyNumberFormat="1" applyFont="1" applyFill="1" applyBorder="1" applyAlignment="1">
      <alignment horizontal="center"/>
    </xf>
    <xf numFmtId="2" fontId="5" fillId="0" borderId="13" xfId="2" applyNumberFormat="1" applyFont="1" applyFill="1" applyBorder="1" applyAlignment="1">
      <alignment horizontal="center" vertical="center"/>
    </xf>
    <xf numFmtId="167" fontId="5" fillId="0" borderId="0" xfId="2" applyNumberFormat="1" applyFont="1" applyAlignment="1">
      <alignment horizontal="center"/>
    </xf>
    <xf numFmtId="0" fontId="0" fillId="0" borderId="0" xfId="2" applyNumberFormat="1" applyFont="1"/>
    <xf numFmtId="2" fontId="5" fillId="0" borderId="0" xfId="2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8" fillId="0" borderId="0" xfId="2" applyNumberFormat="1"/>
    <xf numFmtId="164" fontId="5" fillId="0" borderId="0" xfId="2" applyNumberFormat="1" applyFont="1" applyAlignment="1">
      <alignment horizontal="center"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center"/>
    </xf>
    <xf numFmtId="2" fontId="0" fillId="0" borderId="0" xfId="0" quotePrefix="1" applyNumberFormat="1" applyAlignment="1">
      <alignment horizontal="right"/>
    </xf>
    <xf numFmtId="165" fontId="5" fillId="0" borderId="18" xfId="2" applyNumberFormat="1" applyFont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/>
    </xf>
    <xf numFmtId="165" fontId="6" fillId="0" borderId="14" xfId="0" applyNumberFormat="1" applyFont="1" applyFill="1" applyBorder="1" applyAlignment="1">
      <alignment horizontal="center"/>
    </xf>
    <xf numFmtId="0" fontId="0" fillId="0" borderId="0" xfId="0" applyFill="1" applyBorder="1"/>
    <xf numFmtId="0" fontId="0" fillId="0" borderId="13" xfId="0" applyBorder="1"/>
    <xf numFmtId="165" fontId="8" fillId="0" borderId="0" xfId="2" applyNumberFormat="1" applyAlignment="1">
      <alignment horizontal="right"/>
    </xf>
    <xf numFmtId="2" fontId="6" fillId="0" borderId="0" xfId="0" applyNumberFormat="1" applyFont="1" applyFill="1" applyAlignment="1" applyProtection="1">
      <alignment horizontal="center" vertical="center"/>
    </xf>
    <xf numFmtId="2" fontId="0" fillId="0" borderId="0" xfId="2" applyNumberFormat="1" applyFont="1" applyAlignment="1">
      <alignment horizontal="left"/>
    </xf>
    <xf numFmtId="0" fontId="8" fillId="0" borderId="0" xfId="4" applyFill="1" applyBorder="1"/>
    <xf numFmtId="0" fontId="8" fillId="0" borderId="0" xfId="4"/>
    <xf numFmtId="0" fontId="8" fillId="0" borderId="0" xfId="4" applyBorder="1"/>
    <xf numFmtId="0" fontId="6" fillId="0" borderId="0" xfId="0" applyFont="1"/>
    <xf numFmtId="2" fontId="0" fillId="0" borderId="0" xfId="2" applyNumberFormat="1" applyFont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2" fontId="6" fillId="0" borderId="18" xfId="0" applyNumberFormat="1" applyFont="1" applyFill="1" applyBorder="1" applyAlignment="1">
      <alignment horizontal="center"/>
    </xf>
    <xf numFmtId="2" fontId="6" fillId="0" borderId="6" xfId="0" applyNumberFormat="1" applyFont="1" applyFill="1" applyBorder="1" applyAlignment="1">
      <alignment horizontal="center"/>
    </xf>
    <xf numFmtId="164" fontId="6" fillId="0" borderId="6" xfId="0" applyNumberFormat="1" applyFont="1" applyFill="1" applyBorder="1" applyAlignment="1">
      <alignment horizontal="center"/>
    </xf>
    <xf numFmtId="165" fontId="8" fillId="0" borderId="0" xfId="2" applyNumberFormat="1" applyBorder="1" applyAlignment="1">
      <alignment horizontal="center" vertical="center"/>
    </xf>
    <xf numFmtId="165" fontId="8" fillId="0" borderId="0" xfId="2" applyNumberFormat="1" applyBorder="1" applyAlignment="1">
      <alignment horizontal="center"/>
    </xf>
    <xf numFmtId="165" fontId="8" fillId="0" borderId="14" xfId="2" applyNumberFormat="1" applyBorder="1" applyAlignment="1">
      <alignment horizontal="center"/>
    </xf>
    <xf numFmtId="14" fontId="8" fillId="0" borderId="15" xfId="2" applyNumberFormat="1" applyBorder="1" applyAlignment="1">
      <alignment horizontal="center"/>
    </xf>
    <xf numFmtId="165" fontId="8" fillId="0" borderId="16" xfId="2" applyNumberFormat="1" applyBorder="1" applyAlignment="1">
      <alignment horizontal="center"/>
    </xf>
    <xf numFmtId="164" fontId="8" fillId="0" borderId="23" xfId="2" applyNumberFormat="1" applyBorder="1" applyAlignment="1">
      <alignment horizontal="center"/>
    </xf>
    <xf numFmtId="165" fontId="8" fillId="0" borderId="5" xfId="2" applyNumberFormat="1" applyBorder="1" applyAlignment="1">
      <alignment horizontal="right"/>
    </xf>
    <xf numFmtId="2" fontId="6" fillId="0" borderId="5" xfId="0" applyNumberFormat="1" applyFont="1" applyFill="1" applyBorder="1" applyAlignment="1">
      <alignment horizontal="center"/>
    </xf>
    <xf numFmtId="2" fontId="8" fillId="0" borderId="13" xfId="2" applyNumberFormat="1" applyBorder="1" applyAlignment="1">
      <alignment horizontal="center"/>
    </xf>
    <xf numFmtId="2" fontId="8" fillId="0" borderId="0" xfId="2" applyNumberFormat="1" applyBorder="1" applyAlignment="1">
      <alignment horizontal="center"/>
    </xf>
    <xf numFmtId="164" fontId="8" fillId="0" borderId="0" xfId="2" applyNumberFormat="1" applyBorder="1" applyAlignment="1">
      <alignment horizontal="center"/>
    </xf>
    <xf numFmtId="164" fontId="8" fillId="0" borderId="18" xfId="2" applyNumberFormat="1" applyBorder="1" applyAlignment="1">
      <alignment horizontal="center"/>
    </xf>
    <xf numFmtId="164" fontId="8" fillId="0" borderId="6" xfId="2" applyNumberFormat="1" applyBorder="1" applyAlignment="1">
      <alignment horizontal="center"/>
    </xf>
    <xf numFmtId="2" fontId="8" fillId="0" borderId="6" xfId="2" applyNumberFormat="1" applyBorder="1" applyAlignment="1">
      <alignment horizontal="center"/>
    </xf>
    <xf numFmtId="2" fontId="8" fillId="0" borderId="5" xfId="2" applyNumberFormat="1" applyBorder="1" applyAlignment="1">
      <alignment horizontal="center"/>
    </xf>
    <xf numFmtId="164" fontId="0" fillId="0" borderId="14" xfId="0" applyNumberFormat="1" applyBorder="1"/>
    <xf numFmtId="1" fontId="8" fillId="0" borderId="0" xfId="2" applyNumberFormat="1" applyAlignment="1">
      <alignment horizontal="right"/>
    </xf>
    <xf numFmtId="2" fontId="6" fillId="0" borderId="0" xfId="0" applyNumberFormat="1" applyFont="1" applyFill="1" applyAlignment="1" applyProtection="1">
      <alignment horizontal="right" vertical="center"/>
    </xf>
    <xf numFmtId="0" fontId="6" fillId="0" borderId="0" xfId="0" applyFont="1" applyAlignment="1">
      <alignment horizontal="right"/>
    </xf>
    <xf numFmtId="2" fontId="6" fillId="0" borderId="0" xfId="0" applyNumberFormat="1" applyFont="1" applyFill="1" applyAlignment="1" applyProtection="1">
      <alignment horizontal="right"/>
    </xf>
    <xf numFmtId="0" fontId="6" fillId="0" borderId="0" xfId="0" applyFont="1" applyAlignment="1" applyProtection="1">
      <alignment horizontal="right"/>
    </xf>
    <xf numFmtId="0" fontId="6" fillId="0" borderId="0" xfId="0" applyNumberFormat="1" applyFont="1" applyFill="1" applyAlignment="1" applyProtection="1">
      <alignment horizontal="right"/>
    </xf>
    <xf numFmtId="2" fontId="6" fillId="0" borderId="0" xfId="0" applyNumberFormat="1" applyFont="1" applyFill="1" applyAlignment="1" applyProtection="1">
      <alignment vertical="center"/>
    </xf>
    <xf numFmtId="0" fontId="0" fillId="0" borderId="0" xfId="0" applyAlignment="1"/>
    <xf numFmtId="1" fontId="8" fillId="0" borderId="0" xfId="2" applyNumberFormat="1" applyAlignment="1"/>
    <xf numFmtId="0" fontId="0" fillId="0" borderId="0" xfId="0" applyFill="1" applyBorder="1" applyAlignment="1">
      <alignment horizontal="right"/>
    </xf>
    <xf numFmtId="0" fontId="5" fillId="0" borderId="14" xfId="2" applyNumberFormat="1" applyFont="1" applyBorder="1"/>
    <xf numFmtId="0" fontId="5" fillId="0" borderId="12" xfId="2" applyNumberFormat="1" applyFont="1" applyBorder="1" applyAlignment="1">
      <alignment horizontal="center"/>
    </xf>
    <xf numFmtId="0" fontId="5" fillId="0" borderId="13" xfId="2" applyNumberFormat="1" applyFont="1" applyBorder="1" applyAlignment="1">
      <alignment horizontal="center"/>
    </xf>
    <xf numFmtId="0" fontId="5" fillId="0" borderId="0" xfId="0" applyFont="1" applyAlignment="1">
      <alignment horizontal="centerContinuous"/>
    </xf>
    <xf numFmtId="2" fontId="5" fillId="0" borderId="0" xfId="0" applyNumberFormat="1" applyFont="1" applyAlignment="1">
      <alignment horizontal="centerContinuous"/>
    </xf>
    <xf numFmtId="1" fontId="5" fillId="0" borderId="0" xfId="0" applyNumberFormat="1" applyFont="1" applyAlignment="1">
      <alignment horizontal="distributed"/>
    </xf>
    <xf numFmtId="164" fontId="0" fillId="0" borderId="0" xfId="2" applyNumberFormat="1" applyFont="1"/>
    <xf numFmtId="1" fontId="0" fillId="0" borderId="0" xfId="2" applyNumberFormat="1" applyFont="1" applyAlignment="1">
      <alignment horizontal="center"/>
    </xf>
    <xf numFmtId="0" fontId="9" fillId="0" borderId="0" xfId="0" applyFont="1" applyFill="1" applyAlignment="1" applyProtection="1">
      <alignment horizontal="center"/>
    </xf>
    <xf numFmtId="0" fontId="9" fillId="0" borderId="0" xfId="0" applyFont="1" applyFill="1" applyAlignment="1">
      <alignment horizontal="center"/>
    </xf>
    <xf numFmtId="0" fontId="12" fillId="0" borderId="0" xfId="0" applyFont="1" applyFill="1" applyAlignment="1" applyProtection="1">
      <alignment horizontal="center"/>
    </xf>
    <xf numFmtId="1" fontId="0" fillId="0" borderId="0" xfId="0" applyNumberFormat="1" applyBorder="1"/>
    <xf numFmtId="167" fontId="0" fillId="0" borderId="25" xfId="0" applyNumberFormat="1" applyBorder="1"/>
    <xf numFmtId="0" fontId="0" fillId="0" borderId="25" xfId="0" applyBorder="1"/>
    <xf numFmtId="165" fontId="6" fillId="0" borderId="25" xfId="0" applyNumberFormat="1" applyFont="1" applyFill="1" applyBorder="1" applyAlignment="1">
      <alignment horizontal="center"/>
    </xf>
    <xf numFmtId="2" fontId="6" fillId="0" borderId="24" xfId="0" applyNumberFormat="1" applyFont="1" applyFill="1" applyBorder="1" applyAlignment="1">
      <alignment horizontal="center"/>
    </xf>
    <xf numFmtId="2" fontId="6" fillId="0" borderId="25" xfId="0" applyNumberFormat="1" applyFont="1" applyFill="1" applyBorder="1" applyAlignment="1">
      <alignment horizontal="center"/>
    </xf>
    <xf numFmtId="167" fontId="0" fillId="0" borderId="0" xfId="0" applyNumberFormat="1" applyAlignment="1"/>
    <xf numFmtId="167" fontId="5" fillId="0" borderId="0" xfId="2" applyNumberFormat="1" applyFont="1" applyAlignment="1"/>
    <xf numFmtId="167" fontId="8" fillId="0" borderId="0" xfId="2" applyNumberFormat="1" applyAlignment="1"/>
    <xf numFmtId="22" fontId="0" fillId="0" borderId="0" xfId="0" applyNumberFormat="1" applyAlignment="1"/>
    <xf numFmtId="14" fontId="0" fillId="0" borderId="0" xfId="0" applyNumberFormat="1" applyAlignment="1"/>
    <xf numFmtId="0" fontId="0" fillId="0" borderId="0" xfId="0" applyAlignment="1">
      <alignment horizontal="center"/>
    </xf>
    <xf numFmtId="22" fontId="0" fillId="0" borderId="0" xfId="0" applyNumberFormat="1"/>
    <xf numFmtId="22" fontId="0" fillId="0" borderId="0" xfId="0" applyNumberFormat="1" applyAlignment="1">
      <alignment horizontal="right"/>
    </xf>
    <xf numFmtId="167" fontId="0" fillId="0" borderId="0" xfId="0" applyNumberFormat="1" applyAlignment="1">
      <alignment horizontal="right"/>
    </xf>
    <xf numFmtId="0" fontId="9" fillId="0" borderId="0" xfId="0" applyFont="1" applyAlignment="1" applyProtection="1">
      <alignment horizontal="right"/>
    </xf>
    <xf numFmtId="0" fontId="9" fillId="0" borderId="0" xfId="0" applyFont="1" applyFill="1" applyAlignment="1" applyProtection="1">
      <alignment horizontal="right"/>
    </xf>
    <xf numFmtId="164" fontId="6" fillId="0" borderId="0" xfId="0" applyNumberFormat="1" applyFont="1" applyFill="1" applyAlignment="1" applyProtection="1">
      <alignment horizontal="right" vertical="center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5" fontId="0" fillId="0" borderId="0" xfId="2" applyNumberFormat="1" applyFont="1" applyAlignment="1">
      <alignment horizontal="left"/>
    </xf>
    <xf numFmtId="164" fontId="6" fillId="0" borderId="26" xfId="0" applyNumberFormat="1" applyFont="1" applyFill="1" applyBorder="1" applyAlignment="1">
      <alignment horizontal="center"/>
    </xf>
    <xf numFmtId="2" fontId="6" fillId="0" borderId="27" xfId="0" applyNumberFormat="1" applyFont="1" applyFill="1" applyBorder="1" applyAlignment="1">
      <alignment horizontal="center"/>
    </xf>
    <xf numFmtId="164" fontId="6" fillId="0" borderId="27" xfId="0" applyNumberFormat="1" applyFont="1" applyFill="1" applyBorder="1" applyAlignment="1">
      <alignment horizontal="center"/>
    </xf>
    <xf numFmtId="165" fontId="5" fillId="0" borderId="28" xfId="2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65" fontId="5" fillId="0" borderId="24" xfId="2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0" fillId="0" borderId="0" xfId="0" applyNumberFormat="1" applyBorder="1" applyAlignment="1">
      <alignment horizontal="centerContinuous"/>
    </xf>
    <xf numFmtId="0" fontId="0" fillId="0" borderId="0" xfId="0" applyAlignment="1">
      <alignment horizontal="centerContinuous"/>
    </xf>
    <xf numFmtId="164" fontId="6" fillId="0" borderId="0" xfId="2" quotePrefix="1" applyNumberFormat="1" applyFont="1" applyAlignment="1">
      <alignment horizontal="right"/>
    </xf>
    <xf numFmtId="170" fontId="0" fillId="0" borderId="0" xfId="0" applyNumberFormat="1" applyFill="1" applyAlignment="1">
      <alignment horizontal="center"/>
    </xf>
    <xf numFmtId="164" fontId="6" fillId="0" borderId="18" xfId="0" applyNumberFormat="1" applyFont="1" applyFill="1" applyBorder="1" applyAlignment="1">
      <alignment horizontal="center"/>
    </xf>
    <xf numFmtId="170" fontId="0" fillId="0" borderId="25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8" fillId="0" borderId="0" xfId="2" applyNumberFormat="1" applyFill="1"/>
    <xf numFmtId="0" fontId="6" fillId="0" borderId="0" xfId="0" applyFont="1" applyFill="1" applyAlignment="1" applyProtection="1">
      <alignment horizontal="right"/>
    </xf>
    <xf numFmtId="169" fontId="6" fillId="0" borderId="0" xfId="0" applyNumberFormat="1" applyFont="1" applyFill="1" applyAlignment="1" applyProtection="1">
      <alignment horizontal="right"/>
    </xf>
    <xf numFmtId="169" fontId="6" fillId="0" borderId="0" xfId="0" applyNumberFormat="1" applyFont="1" applyFill="1" applyBorder="1" applyAlignment="1" applyProtection="1">
      <alignment horizontal="right"/>
    </xf>
    <xf numFmtId="171" fontId="6" fillId="0" borderId="0" xfId="0" applyNumberFormat="1" applyFont="1" applyFill="1" applyAlignment="1" applyProtection="1">
      <alignment horizontal="right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 applyProtection="1">
      <alignment horizontal="right"/>
    </xf>
    <xf numFmtId="0" fontId="0" fillId="0" borderId="0" xfId="0" applyAlignment="1">
      <alignment horizontal="center"/>
    </xf>
    <xf numFmtId="167" fontId="6" fillId="0" borderId="0" xfId="0" applyNumberFormat="1" applyFont="1" applyAlignment="1"/>
    <xf numFmtId="0" fontId="6" fillId="0" borderId="0" xfId="0" applyFont="1" applyFill="1" applyAlignment="1" applyProtection="1">
      <alignment horizontal="center"/>
    </xf>
    <xf numFmtId="0" fontId="0" fillId="0" borderId="0" xfId="0" applyAlignment="1">
      <alignment horizontal="center"/>
    </xf>
    <xf numFmtId="0" fontId="5" fillId="0" borderId="25" xfId="2" applyNumberFormat="1" applyFont="1" applyBorder="1" applyAlignment="1">
      <alignment horizontal="center"/>
    </xf>
    <xf numFmtId="167" fontId="5" fillId="0" borderId="25" xfId="2" applyNumberFormat="1" applyFont="1" applyBorder="1"/>
    <xf numFmtId="0" fontId="8" fillId="0" borderId="0" xfId="2" applyNumberFormat="1" applyFill="1" applyAlignment="1">
      <alignment horizontal="left"/>
    </xf>
    <xf numFmtId="165" fontId="6" fillId="0" borderId="0" xfId="5" applyNumberFormat="1" applyFont="1" applyFill="1" applyBorder="1" applyAlignment="1">
      <alignment horizontal="center"/>
    </xf>
    <xf numFmtId="2" fontId="6" fillId="0" borderId="0" xfId="5" applyNumberFormat="1" applyFont="1" applyFill="1" applyBorder="1" applyAlignment="1">
      <alignment horizontal="center"/>
    </xf>
    <xf numFmtId="164" fontId="6" fillId="0" borderId="0" xfId="5" applyNumberFormat="1" applyFont="1" applyFill="1" applyBorder="1" applyAlignment="1">
      <alignment horizontal="center"/>
    </xf>
    <xf numFmtId="2" fontId="6" fillId="0" borderId="18" xfId="5" applyNumberFormat="1" applyFont="1" applyFill="1" applyBorder="1" applyAlignment="1">
      <alignment horizontal="center"/>
    </xf>
    <xf numFmtId="2" fontId="6" fillId="0" borderId="6" xfId="5" applyNumberFormat="1" applyFont="1" applyFill="1" applyBorder="1" applyAlignment="1">
      <alignment horizontal="center"/>
    </xf>
    <xf numFmtId="164" fontId="6" fillId="0" borderId="6" xfId="5" applyNumberFormat="1" applyFont="1" applyFill="1" applyBorder="1" applyAlignment="1">
      <alignment horizontal="center"/>
    </xf>
    <xf numFmtId="165" fontId="6" fillId="0" borderId="25" xfId="5" applyNumberFormat="1" applyFont="1" applyFill="1" applyBorder="1" applyAlignment="1">
      <alignment horizontal="center"/>
    </xf>
    <xf numFmtId="2" fontId="6" fillId="0" borderId="24" xfId="5" applyNumberFormat="1" applyFont="1" applyFill="1" applyBorder="1" applyAlignment="1">
      <alignment horizontal="center"/>
    </xf>
    <xf numFmtId="2" fontId="8" fillId="0" borderId="0" xfId="2" applyNumberFormat="1" applyBorder="1" applyAlignment="1">
      <alignment horizontal="center" vertical="center"/>
    </xf>
    <xf numFmtId="165" fontId="6" fillId="0" borderId="6" xfId="0" applyNumberFormat="1" applyFont="1" applyFill="1" applyBorder="1" applyAlignment="1">
      <alignment horizontal="center"/>
    </xf>
    <xf numFmtId="2" fontId="8" fillId="0" borderId="14" xfId="2" applyNumberFormat="1" applyBorder="1" applyAlignment="1">
      <alignment horizontal="center"/>
    </xf>
    <xf numFmtId="165" fontId="6" fillId="0" borderId="5" xfId="0" applyNumberFormat="1" applyFon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5" fontId="8" fillId="0" borderId="5" xfId="2" applyNumberFormat="1" applyBorder="1" applyAlignment="1">
      <alignment horizontal="center"/>
    </xf>
    <xf numFmtId="0" fontId="0" fillId="0" borderId="10" xfId="0" applyFont="1" applyFill="1" applyBorder="1"/>
    <xf numFmtId="164" fontId="6" fillId="0" borderId="18" xfId="5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6" fillId="0" borderId="0" xfId="0" quotePrefix="1" applyFont="1" applyAlignment="1">
      <alignment horizontal="right"/>
    </xf>
    <xf numFmtId="0" fontId="6" fillId="0" borderId="25" xfId="0" quotePrefix="1" applyFont="1" applyBorder="1" applyAlignment="1">
      <alignment horizontal="right"/>
    </xf>
    <xf numFmtId="164" fontId="6" fillId="0" borderId="0" xfId="2" applyNumberFormat="1" applyFont="1"/>
    <xf numFmtId="2" fontId="6" fillId="0" borderId="0" xfId="0" applyNumberFormat="1" applyFont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2" applyNumberFormat="1" applyFont="1" applyAlignment="1">
      <alignment horizontal="left"/>
    </xf>
    <xf numFmtId="0" fontId="5" fillId="0" borderId="0" xfId="0" applyFont="1" applyAlignment="1"/>
    <xf numFmtId="0" fontId="0" fillId="0" borderId="0" xfId="0" applyAlignment="1">
      <alignment horizontal="center"/>
    </xf>
    <xf numFmtId="18" fontId="0" fillId="0" borderId="0" xfId="0" applyNumberFormat="1"/>
    <xf numFmtId="0" fontId="6" fillId="0" borderId="0" xfId="2" applyNumberFormat="1" applyFont="1" applyAlignment="1">
      <alignment horizontal="center"/>
    </xf>
    <xf numFmtId="0" fontId="0" fillId="0" borderId="0" xfId="0" applyAlignment="1">
      <alignment horizontal="center"/>
    </xf>
    <xf numFmtId="1" fontId="6" fillId="0" borderId="0" xfId="2" applyNumberFormat="1" applyFont="1" applyAlignment="1">
      <alignment horizontal="right"/>
    </xf>
    <xf numFmtId="0" fontId="0" fillId="0" borderId="0" xfId="0" applyAlignment="1">
      <alignment horizontal="center"/>
    </xf>
    <xf numFmtId="21" fontId="0" fillId="0" borderId="0" xfId="0" applyNumberFormat="1"/>
    <xf numFmtId="21" fontId="0" fillId="0" borderId="0" xfId="0" applyNumberFormat="1" applyAlignment="1"/>
    <xf numFmtId="21" fontId="0" fillId="0" borderId="0" xfId="0" applyNumberFormat="1" applyAlignment="1">
      <alignment horizontal="right"/>
    </xf>
    <xf numFmtId="173" fontId="0" fillId="0" borderId="0" xfId="0" applyNumberFormat="1"/>
    <xf numFmtId="167" fontId="8" fillId="0" borderId="0" xfId="2" applyNumberFormat="1" applyAlignment="1">
      <alignment horizontal="right"/>
    </xf>
    <xf numFmtId="1" fontId="6" fillId="0" borderId="0" xfId="2" applyNumberFormat="1" applyFont="1" applyAlignment="1">
      <alignment horizontal="left"/>
    </xf>
    <xf numFmtId="0" fontId="0" fillId="0" borderId="0" xfId="0" applyAlignment="1">
      <alignment horizontal="center"/>
    </xf>
    <xf numFmtId="2" fontId="6" fillId="0" borderId="0" xfId="5" quotePrefix="1" applyNumberFormat="1" applyFont="1" applyFill="1" applyBorder="1" applyAlignment="1">
      <alignment horizontal="center"/>
    </xf>
    <xf numFmtId="2" fontId="6" fillId="0" borderId="6" xfId="5" quotePrefix="1" applyNumberFormat="1" applyFont="1" applyFill="1" applyBorder="1" applyAlignment="1">
      <alignment horizontal="center"/>
    </xf>
    <xf numFmtId="0" fontId="6" fillId="0" borderId="0" xfId="0" quotePrefix="1" applyFont="1"/>
    <xf numFmtId="0" fontId="6" fillId="0" borderId="0" xfId="2" applyNumberFormat="1" applyFont="1" applyFill="1" applyAlignment="1">
      <alignment horizontal="left"/>
    </xf>
    <xf numFmtId="18" fontId="6" fillId="0" borderId="0" xfId="0" applyNumberFormat="1" applyFont="1"/>
    <xf numFmtId="164" fontId="6" fillId="0" borderId="0" xfId="0" applyNumberFormat="1" applyFont="1"/>
    <xf numFmtId="0" fontId="0" fillId="0" borderId="0" xfId="0" applyAlignment="1">
      <alignment horizontal="center"/>
    </xf>
    <xf numFmtId="0" fontId="6" fillId="0" borderId="10" xfId="0" applyFont="1" applyFill="1" applyBorder="1" applyAlignment="1">
      <alignment horizontal="left"/>
    </xf>
    <xf numFmtId="2" fontId="0" fillId="0" borderId="25" xfId="0" applyNumberFormat="1" applyBorder="1"/>
    <xf numFmtId="165" fontId="6" fillId="0" borderId="0" xfId="5" applyNumberFormat="1" applyFont="1" applyFill="1" applyBorder="1" applyAlignment="1">
      <alignment horizontal="right"/>
    </xf>
    <xf numFmtId="1" fontId="6" fillId="0" borderId="0" xfId="2" applyNumberFormat="1" applyFont="1"/>
    <xf numFmtId="0" fontId="0" fillId="0" borderId="0" xfId="0" applyNumberFormat="1" applyAlignment="1">
      <alignment horizontal="left"/>
    </xf>
    <xf numFmtId="15" fontId="0" fillId="0" borderId="0" xfId="0" applyNumberFormat="1"/>
    <xf numFmtId="15" fontId="0" fillId="0" borderId="0" xfId="0" applyNumberFormat="1" applyAlignment="1">
      <alignment horizontal="left"/>
    </xf>
    <xf numFmtId="174" fontId="0" fillId="0" borderId="0" xfId="0" applyNumberFormat="1"/>
    <xf numFmtId="3" fontId="0" fillId="0" borderId="0" xfId="0" applyNumberFormat="1" applyAlignment="1">
      <alignment horizontal="right"/>
    </xf>
    <xf numFmtId="2" fontId="8" fillId="0" borderId="0" xfId="4" applyNumberFormat="1" applyFill="1" applyBorder="1"/>
    <xf numFmtId="2" fontId="8" fillId="0" borderId="0" xfId="4" applyNumberFormat="1" applyBorder="1"/>
    <xf numFmtId="2" fontId="8" fillId="0" borderId="0" xfId="4" applyNumberFormat="1"/>
    <xf numFmtId="164" fontId="0" fillId="0" borderId="0" xfId="0" quotePrefix="1" applyNumberFormat="1" applyAlignment="1">
      <alignment horizontal="right"/>
    </xf>
    <xf numFmtId="165" fontId="5" fillId="0" borderId="0" xfId="2" applyNumberFormat="1" applyFont="1" applyAlignment="1">
      <alignment horizontal="center"/>
    </xf>
    <xf numFmtId="165" fontId="8" fillId="0" borderId="0" xfId="2" applyNumberFormat="1"/>
    <xf numFmtId="165" fontId="0" fillId="0" borderId="0" xfId="0" applyNumberFormat="1" applyAlignment="1">
      <alignment horizontal="center"/>
    </xf>
    <xf numFmtId="165" fontId="0" fillId="0" borderId="0" xfId="2" applyNumberFormat="1" applyFont="1" applyAlignment="1">
      <alignment horizontal="right"/>
    </xf>
    <xf numFmtId="165" fontId="6" fillId="0" borderId="0" xfId="0" applyNumberFormat="1" applyFont="1"/>
    <xf numFmtId="165" fontId="8" fillId="0" borderId="0" xfId="2" applyNumberFormat="1" applyFill="1"/>
    <xf numFmtId="164" fontId="0" fillId="0" borderId="0" xfId="2" applyNumberFormat="1" applyFont="1" applyAlignment="1">
      <alignment horizontal="center"/>
    </xf>
    <xf numFmtId="164" fontId="9" fillId="0" borderId="0" xfId="0" applyNumberFormat="1" applyFont="1" applyAlignment="1" applyProtection="1">
      <alignment horizontal="left"/>
    </xf>
    <xf numFmtId="164" fontId="6" fillId="0" borderId="0" xfId="0" applyNumberFormat="1" applyFont="1" applyFill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quotePrefix="1"/>
    <xf numFmtId="21" fontId="6" fillId="0" borderId="0" xfId="0" applyNumberFormat="1" applyFont="1"/>
    <xf numFmtId="0" fontId="0" fillId="0" borderId="0" xfId="0" applyAlignment="1">
      <alignment horizontal="center"/>
    </xf>
    <xf numFmtId="2" fontId="6" fillId="0" borderId="0" xfId="0" applyNumberFormat="1" applyFont="1" applyAlignment="1">
      <alignment horizontal="right"/>
    </xf>
    <xf numFmtId="2" fontId="6" fillId="0" borderId="0" xfId="0" applyNumberFormat="1" applyFont="1" applyFill="1" applyAlignment="1">
      <alignment horizontal="right"/>
    </xf>
    <xf numFmtId="172" fontId="6" fillId="0" borderId="0" xfId="0" applyNumberFormat="1" applyFont="1" applyFill="1" applyAlignment="1" applyProtection="1">
      <alignment horizontal="right"/>
    </xf>
    <xf numFmtId="171" fontId="6" fillId="0" borderId="0" xfId="0" applyNumberFormat="1" applyFont="1" applyFill="1" applyBorder="1" applyAlignment="1" applyProtection="1">
      <alignment horizontal="right"/>
    </xf>
    <xf numFmtId="22" fontId="0" fillId="0" borderId="0" xfId="0" applyNumberFormat="1" applyFont="1"/>
    <xf numFmtId="1" fontId="6" fillId="0" borderId="0" xfId="0" applyNumberFormat="1" applyFont="1"/>
    <xf numFmtId="165" fontId="6" fillId="0" borderId="0" xfId="6" applyNumberFormat="1" applyFont="1" applyFill="1" applyBorder="1" applyAlignment="1">
      <alignment horizontal="center"/>
    </xf>
    <xf numFmtId="165" fontId="6" fillId="0" borderId="25" xfId="6" applyNumberFormat="1" applyFont="1" applyFill="1" applyBorder="1" applyAlignment="1">
      <alignment horizontal="center"/>
    </xf>
    <xf numFmtId="164" fontId="6" fillId="0" borderId="0" xfId="2" applyNumberFormat="1" applyFont="1" applyAlignment="1">
      <alignment horizontal="right"/>
    </xf>
    <xf numFmtId="14" fontId="4" fillId="0" borderId="0" xfId="47" applyNumberFormat="1"/>
    <xf numFmtId="0" fontId="4" fillId="0" borderId="0" xfId="47"/>
    <xf numFmtId="2" fontId="6" fillId="0" borderId="18" xfId="57" applyNumberFormat="1" applyFont="1" applyFill="1" applyBorder="1" applyAlignment="1">
      <alignment horizontal="center"/>
    </xf>
    <xf numFmtId="0" fontId="0" fillId="0" borderId="0" xfId="0"/>
    <xf numFmtId="165" fontId="6" fillId="0" borderId="13" xfId="6" applyNumberFormat="1" applyFont="1" applyFill="1" applyBorder="1" applyAlignment="1">
      <alignment horizontal="center"/>
    </xf>
    <xf numFmtId="170" fontId="0" fillId="0" borderId="13" xfId="0" applyNumberFormat="1" applyFill="1" applyBorder="1" applyAlignment="1">
      <alignment horizontal="center"/>
    </xf>
    <xf numFmtId="0" fontId="0" fillId="0" borderId="0" xfId="0"/>
    <xf numFmtId="2" fontId="0" fillId="0" borderId="0" xfId="0" applyNumberFormat="1"/>
    <xf numFmtId="165" fontId="0" fillId="0" borderId="0" xfId="0" applyNumberFormat="1"/>
    <xf numFmtId="0" fontId="0" fillId="0" borderId="0" xfId="0" applyAlignment="1">
      <alignment horizontal="right"/>
    </xf>
    <xf numFmtId="0" fontId="6" fillId="0" borderId="0" xfId="0" applyFont="1"/>
    <xf numFmtId="22" fontId="0" fillId="0" borderId="0" xfId="0" applyNumberFormat="1"/>
    <xf numFmtId="165" fontId="6" fillId="0" borderId="13" xfId="57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left"/>
    </xf>
    <xf numFmtId="0" fontId="0" fillId="0" borderId="0" xfId="0"/>
    <xf numFmtId="164" fontId="0" fillId="0" borderId="0" xfId="0" applyNumberFormat="1"/>
    <xf numFmtId="1" fontId="0" fillId="0" borderId="0" xfId="0" applyNumberFormat="1"/>
    <xf numFmtId="167" fontId="0" fillId="0" borderId="0" xfId="0" applyNumberFormat="1"/>
    <xf numFmtId="167" fontId="0" fillId="0" borderId="13" xfId="0" applyNumberFormat="1" applyBorder="1"/>
    <xf numFmtId="0" fontId="0" fillId="0" borderId="0" xfId="0" applyBorder="1"/>
    <xf numFmtId="2" fontId="0" fillId="0" borderId="0" xfId="0" applyNumberFormat="1"/>
    <xf numFmtId="165" fontId="0" fillId="0" borderId="0" xfId="0" applyNumberFormat="1"/>
    <xf numFmtId="167" fontId="0" fillId="0" borderId="0" xfId="0" applyNumberFormat="1" applyBorder="1"/>
    <xf numFmtId="0" fontId="0" fillId="0" borderId="10" xfId="0" applyBorder="1"/>
    <xf numFmtId="0" fontId="0" fillId="0" borderId="9" xfId="0" applyBorder="1"/>
    <xf numFmtId="0" fontId="0" fillId="0" borderId="10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12" xfId="0" applyBorder="1"/>
    <xf numFmtId="0" fontId="6" fillId="0" borderId="0" xfId="0" applyFont="1"/>
    <xf numFmtId="1" fontId="0" fillId="0" borderId="0" xfId="0" applyNumberFormat="1" applyBorder="1"/>
    <xf numFmtId="0" fontId="0" fillId="0" borderId="25" xfId="0" applyBorder="1"/>
    <xf numFmtId="22" fontId="0" fillId="0" borderId="0" xfId="0" applyNumberFormat="1"/>
    <xf numFmtId="2" fontId="6" fillId="0" borderId="18" xfId="53" applyNumberFormat="1" applyFont="1" applyFill="1" applyBorder="1" applyAlignment="1">
      <alignment horizontal="center"/>
    </xf>
    <xf numFmtId="2" fontId="6" fillId="0" borderId="6" xfId="53" applyNumberFormat="1" applyFont="1" applyFill="1" applyBorder="1" applyAlignment="1">
      <alignment horizontal="center"/>
    </xf>
    <xf numFmtId="164" fontId="6" fillId="0" borderId="6" xfId="53" applyNumberFormat="1" applyFont="1" applyFill="1" applyBorder="1" applyAlignment="1">
      <alignment horizontal="center"/>
    </xf>
    <xf numFmtId="165" fontId="6" fillId="0" borderId="25" xfId="53" applyNumberFormat="1" applyFont="1" applyFill="1" applyBorder="1" applyAlignment="1">
      <alignment horizontal="center"/>
    </xf>
    <xf numFmtId="2" fontId="6" fillId="0" borderId="24" xfId="53" applyNumberFormat="1" applyFont="1" applyFill="1" applyBorder="1" applyAlignment="1">
      <alignment horizontal="center"/>
    </xf>
    <xf numFmtId="21" fontId="0" fillId="0" borderId="0" xfId="0" applyNumberFormat="1"/>
    <xf numFmtId="0" fontId="0" fillId="0" borderId="0" xfId="0" applyAlignment="1">
      <alignment horizontal="center"/>
    </xf>
    <xf numFmtId="165" fontId="6" fillId="0" borderId="25" xfId="54" applyNumberFormat="1" applyFont="1" applyFill="1" applyBorder="1" applyAlignment="1">
      <alignment horizontal="center"/>
    </xf>
    <xf numFmtId="167" fontId="6" fillId="0" borderId="0" xfId="0" applyNumberFormat="1" applyFont="1" applyAlignment="1"/>
    <xf numFmtId="165" fontId="6" fillId="0" borderId="0" xfId="51" applyNumberFormat="1" applyFont="1" applyAlignment="1">
      <alignment horizontal="right"/>
    </xf>
    <xf numFmtId="2" fontId="6" fillId="0" borderId="0" xfId="51" applyNumberFormat="1" applyFont="1" applyAlignment="1">
      <alignment horizontal="right"/>
    </xf>
    <xf numFmtId="164" fontId="6" fillId="0" borderId="0" xfId="51" applyNumberFormat="1" applyFont="1" applyAlignment="1">
      <alignment horizontal="right"/>
    </xf>
    <xf numFmtId="0" fontId="6" fillId="0" borderId="0" xfId="51" applyNumberFormat="1" applyFont="1"/>
    <xf numFmtId="175" fontId="6" fillId="0" borderId="0" xfId="0" applyNumberFormat="1" applyFont="1" applyAlignment="1"/>
    <xf numFmtId="0" fontId="31" fillId="0" borderId="0" xfId="74" applyFont="1"/>
    <xf numFmtId="167" fontId="31" fillId="0" borderId="0" xfId="74" applyNumberFormat="1" applyFont="1"/>
    <xf numFmtId="175" fontId="31" fillId="0" borderId="0" xfId="74" applyNumberFormat="1" applyFont="1"/>
    <xf numFmtId="0" fontId="3" fillId="0" borderId="0" xfId="74"/>
    <xf numFmtId="170" fontId="0" fillId="0" borderId="0" xfId="0" applyNumberFormat="1" applyFill="1" applyBorder="1" applyAlignment="1">
      <alignment horizontal="center"/>
    </xf>
    <xf numFmtId="2" fontId="6" fillId="0" borderId="6" xfId="57" applyNumberFormat="1" applyFont="1" applyFill="1" applyBorder="1" applyAlignment="1">
      <alignment horizontal="center"/>
    </xf>
    <xf numFmtId="165" fontId="6" fillId="0" borderId="25" xfId="57" applyNumberFormat="1" applyFont="1" applyFill="1" applyBorder="1" applyAlignment="1">
      <alignment horizontal="center"/>
    </xf>
    <xf numFmtId="2" fontId="6" fillId="0" borderId="24" xfId="57" applyNumberFormat="1" applyFont="1" applyFill="1" applyBorder="1" applyAlignment="1">
      <alignment horizontal="center"/>
    </xf>
    <xf numFmtId="164" fontId="6" fillId="0" borderId="6" xfId="57" applyNumberFormat="1" applyFont="1" applyFill="1" applyBorder="1" applyAlignment="1">
      <alignment horizontal="center"/>
    </xf>
    <xf numFmtId="2" fontId="6" fillId="0" borderId="13" xfId="57" applyNumberFormat="1" applyFont="1" applyFill="1" applyBorder="1" applyAlignment="1">
      <alignment horizontal="center"/>
    </xf>
    <xf numFmtId="165" fontId="6" fillId="0" borderId="0" xfId="57" applyNumberFormat="1" applyFont="1" applyFill="1" applyBorder="1" applyAlignment="1">
      <alignment horizontal="center"/>
    </xf>
    <xf numFmtId="2" fontId="6" fillId="0" borderId="0" xfId="57" applyNumberFormat="1" applyFont="1" applyFill="1" applyBorder="1" applyAlignment="1">
      <alignment horizontal="center"/>
    </xf>
    <xf numFmtId="164" fontId="6" fillId="0" borderId="0" xfId="57" applyNumberFormat="1" applyFont="1" applyFill="1" applyBorder="1" applyAlignment="1">
      <alignment horizontal="center"/>
    </xf>
    <xf numFmtId="165" fontId="6" fillId="0" borderId="0" xfId="6" applyNumberFormat="1" applyFont="1" applyFill="1" applyBorder="1" applyAlignment="1">
      <alignment horizontal="center"/>
    </xf>
    <xf numFmtId="165" fontId="6" fillId="0" borderId="0" xfId="57" applyNumberFormat="1" applyFont="1" applyFill="1" applyBorder="1" applyAlignment="1">
      <alignment horizontal="center"/>
    </xf>
    <xf numFmtId="2" fontId="6" fillId="0" borderId="0" xfId="57" applyNumberFormat="1" applyFont="1" applyFill="1" applyBorder="1" applyAlignment="1">
      <alignment horizontal="center"/>
    </xf>
    <xf numFmtId="164" fontId="6" fillId="0" borderId="0" xfId="57" applyNumberFormat="1" applyFont="1" applyFill="1" applyBorder="1" applyAlignment="1">
      <alignment horizontal="center"/>
    </xf>
    <xf numFmtId="165" fontId="6" fillId="0" borderId="0" xfId="6" applyNumberFormat="1" applyFont="1" applyFill="1" applyBorder="1" applyAlignment="1">
      <alignment horizontal="center"/>
    </xf>
    <xf numFmtId="167" fontId="0" fillId="0" borderId="38" xfId="0" applyNumberFormat="1" applyBorder="1"/>
    <xf numFmtId="1" fontId="0" fillId="0" borderId="38" xfId="0" applyNumberFormat="1" applyBorder="1"/>
    <xf numFmtId="2" fontId="6" fillId="0" borderId="13" xfId="53" applyNumberFormat="1" applyFont="1" applyFill="1" applyBorder="1" applyAlignment="1">
      <alignment horizontal="center"/>
    </xf>
    <xf numFmtId="165" fontId="6" fillId="0" borderId="13" xfId="53" applyNumberFormat="1" applyFont="1" applyFill="1" applyBorder="1" applyAlignment="1">
      <alignment horizontal="center"/>
    </xf>
    <xf numFmtId="165" fontId="6" fillId="0" borderId="13" xfId="54" applyNumberFormat="1" applyFont="1" applyFill="1" applyBorder="1" applyAlignment="1">
      <alignment horizontal="center"/>
    </xf>
    <xf numFmtId="0" fontId="0" fillId="0" borderId="0" xfId="0"/>
    <xf numFmtId="0" fontId="0" fillId="0" borderId="0" xfId="0" applyBorder="1"/>
    <xf numFmtId="165" fontId="6" fillId="0" borderId="0" xfId="53" applyNumberFormat="1" applyFont="1" applyFill="1" applyBorder="1" applyAlignment="1">
      <alignment horizontal="center"/>
    </xf>
    <xf numFmtId="2" fontId="6" fillId="0" borderId="0" xfId="53" applyNumberFormat="1" applyFont="1" applyFill="1" applyBorder="1" applyAlignment="1">
      <alignment horizontal="center"/>
    </xf>
    <xf numFmtId="164" fontId="6" fillId="0" borderId="0" xfId="53" applyNumberFormat="1" applyFont="1" applyFill="1" applyBorder="1" applyAlignment="1">
      <alignment horizontal="center"/>
    </xf>
    <xf numFmtId="165" fontId="6" fillId="0" borderId="0" xfId="54" applyNumberFormat="1" applyFont="1" applyFill="1" applyBorder="1" applyAlignment="1">
      <alignment horizontal="center"/>
    </xf>
    <xf numFmtId="0" fontId="2" fillId="0" borderId="0" xfId="86"/>
    <xf numFmtId="0" fontId="2" fillId="0" borderId="0" xfId="86"/>
    <xf numFmtId="0" fontId="2" fillId="0" borderId="0" xfId="86"/>
    <xf numFmtId="0" fontId="2" fillId="0" borderId="0" xfId="86"/>
    <xf numFmtId="0" fontId="2" fillId="0" borderId="0" xfId="86"/>
    <xf numFmtId="0" fontId="2" fillId="0" borderId="0" xfId="86"/>
    <xf numFmtId="0" fontId="2" fillId="0" borderId="0" xfId="86"/>
    <xf numFmtId="0" fontId="2" fillId="0" borderId="0" xfId="86"/>
    <xf numFmtId="0" fontId="2" fillId="0" borderId="0" xfId="86"/>
    <xf numFmtId="0" fontId="2" fillId="0" borderId="0" xfId="86"/>
    <xf numFmtId="2" fontId="6" fillId="0" borderId="0" xfId="51" applyNumberFormat="1" applyFont="1" applyAlignment="1">
      <alignment horizontal="right"/>
    </xf>
    <xf numFmtId="0" fontId="31" fillId="0" borderId="0" xfId="115" applyFont="1"/>
    <xf numFmtId="175" fontId="31" fillId="0" borderId="0" xfId="115" applyNumberFormat="1" applyFont="1"/>
    <xf numFmtId="0" fontId="2" fillId="0" borderId="0" xfId="86"/>
    <xf numFmtId="2" fontId="6" fillId="0" borderId="0" xfId="51" applyNumberFormat="1" applyFont="1" applyAlignment="1">
      <alignment horizontal="right"/>
    </xf>
    <xf numFmtId="0" fontId="31" fillId="0" borderId="0" xfId="115" applyFont="1"/>
    <xf numFmtId="175" fontId="31" fillId="0" borderId="0" xfId="115" applyNumberFormat="1" applyFont="1"/>
    <xf numFmtId="0" fontId="2" fillId="0" borderId="0" xfId="86"/>
    <xf numFmtId="0" fontId="1" fillId="0" borderId="0" xfId="117"/>
    <xf numFmtId="14" fontId="1" fillId="0" borderId="0" xfId="117" applyNumberFormat="1"/>
    <xf numFmtId="21" fontId="1" fillId="0" borderId="0" xfId="117" applyNumberFormat="1"/>
    <xf numFmtId="0" fontId="1" fillId="0" borderId="0" xfId="117"/>
    <xf numFmtId="14" fontId="1" fillId="0" borderId="0" xfId="117" applyNumberFormat="1"/>
    <xf numFmtId="21" fontId="1" fillId="0" borderId="0" xfId="117" applyNumberFormat="1"/>
    <xf numFmtId="0" fontId="1" fillId="0" borderId="0" xfId="117"/>
    <xf numFmtId="14" fontId="1" fillId="0" borderId="0" xfId="117" applyNumberFormat="1"/>
    <xf numFmtId="21" fontId="1" fillId="0" borderId="0" xfId="117" applyNumberFormat="1"/>
    <xf numFmtId="0" fontId="1" fillId="0" borderId="0" xfId="117"/>
    <xf numFmtId="14" fontId="1" fillId="0" borderId="0" xfId="117" applyNumberFormat="1"/>
    <xf numFmtId="21" fontId="1" fillId="0" borderId="0" xfId="117" applyNumberFormat="1"/>
    <xf numFmtId="0" fontId="1" fillId="0" borderId="0" xfId="117"/>
    <xf numFmtId="14" fontId="1" fillId="0" borderId="0" xfId="117" applyNumberFormat="1"/>
    <xf numFmtId="21" fontId="1" fillId="0" borderId="0" xfId="117" applyNumberFormat="1"/>
    <xf numFmtId="0" fontId="1" fillId="0" borderId="0" xfId="117"/>
    <xf numFmtId="14" fontId="1" fillId="0" borderId="0" xfId="117" applyNumberFormat="1"/>
    <xf numFmtId="21" fontId="1" fillId="0" borderId="0" xfId="117" applyNumberFormat="1"/>
    <xf numFmtId="2" fontId="1" fillId="0" borderId="0" xfId="117" applyNumberFormat="1"/>
    <xf numFmtId="0" fontId="32" fillId="0" borderId="0" xfId="47" applyFont="1"/>
    <xf numFmtId="0" fontId="0" fillId="0" borderId="0" xfId="0" applyAlignment="1">
      <alignment horizontal="center"/>
    </xf>
    <xf numFmtId="0" fontId="6" fillId="0" borderId="38" xfId="0" applyFont="1" applyFill="1" applyBorder="1" applyAlignment="1">
      <alignment horizontal="left"/>
    </xf>
    <xf numFmtId="2" fontId="0" fillId="0" borderId="39" xfId="0" applyNumberFormat="1" applyBorder="1"/>
    <xf numFmtId="14" fontId="0" fillId="0" borderId="0" xfId="0" applyNumberFormat="1"/>
    <xf numFmtId="0" fontId="0" fillId="0" borderId="0" xfId="0"/>
    <xf numFmtId="165" fontId="6" fillId="0" borderId="0" xfId="53" applyNumberFormat="1" applyFont="1" applyFill="1" applyBorder="1" applyAlignment="1">
      <alignment horizontal="center"/>
    </xf>
    <xf numFmtId="2" fontId="6" fillId="0" borderId="0" xfId="53" applyNumberFormat="1" applyFont="1" applyFill="1" applyBorder="1" applyAlignment="1">
      <alignment horizontal="center"/>
    </xf>
    <xf numFmtId="164" fontId="6" fillId="0" borderId="0" xfId="53" applyNumberFormat="1" applyFont="1" applyFill="1" applyBorder="1" applyAlignment="1">
      <alignment horizontal="center"/>
    </xf>
    <xf numFmtId="165" fontId="6" fillId="0" borderId="0" xfId="54" applyNumberFormat="1" applyFont="1" applyFill="1" applyBorder="1" applyAlignment="1">
      <alignment horizontal="center"/>
    </xf>
    <xf numFmtId="2" fontId="6" fillId="0" borderId="0" xfId="54" applyNumberFormat="1" applyFont="1" applyFill="1" applyBorder="1" applyAlignment="1">
      <alignment horizontal="center"/>
    </xf>
    <xf numFmtId="0" fontId="31" fillId="0" borderId="0" xfId="74" applyFont="1" applyFill="1"/>
    <xf numFmtId="167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67" fontId="0" fillId="0" borderId="39" xfId="0" applyNumberFormat="1" applyBorder="1"/>
    <xf numFmtId="0" fontId="0" fillId="0" borderId="0" xfId="0" applyAlignment="1">
      <alignment horizontal="center"/>
    </xf>
    <xf numFmtId="49" fontId="5" fillId="0" borderId="25" xfId="2" applyNumberFormat="1" applyFont="1" applyBorder="1"/>
    <xf numFmtId="167" fontId="5" fillId="0" borderId="13" xfId="0" applyNumberFormat="1" applyFont="1" applyBorder="1"/>
    <xf numFmtId="0" fontId="5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/>
    <xf numFmtId="49" fontId="0" fillId="0" borderId="38" xfId="0" applyNumberFormat="1" applyBorder="1"/>
    <xf numFmtId="49" fontId="0" fillId="0" borderId="0" xfId="0" applyNumberFormat="1" applyBorder="1"/>
    <xf numFmtId="49" fontId="5" fillId="0" borderId="13" xfId="0" applyNumberFormat="1" applyFont="1" applyBorder="1"/>
    <xf numFmtId="14" fontId="0" fillId="0" borderId="39" xfId="0" applyNumberFormat="1" applyBorder="1"/>
    <xf numFmtId="0" fontId="5" fillId="0" borderId="10" xfId="0" applyFont="1" applyFill="1" applyBorder="1" applyAlignment="1">
      <alignment horizontal="left"/>
    </xf>
    <xf numFmtId="170" fontId="6" fillId="0" borderId="0" xfId="131" applyNumberFormat="1" applyFill="1" applyAlignment="1">
      <alignment horizontal="center"/>
    </xf>
    <xf numFmtId="165" fontId="6" fillId="0" borderId="0" xfId="53" applyNumberFormat="1" applyFont="1" applyFill="1" applyBorder="1" applyAlignment="1">
      <alignment horizontal="center"/>
    </xf>
    <xf numFmtId="2" fontId="6" fillId="0" borderId="0" xfId="53" applyNumberFormat="1" applyFont="1" applyFill="1" applyBorder="1" applyAlignment="1">
      <alignment horizontal="center"/>
    </xf>
    <xf numFmtId="164" fontId="6" fillId="0" borderId="0" xfId="53" applyNumberFormat="1" applyFont="1" applyFill="1" applyBorder="1" applyAlignment="1">
      <alignment horizontal="center"/>
    </xf>
    <xf numFmtId="165" fontId="6" fillId="0" borderId="0" xfId="54" applyNumberFormat="1" applyFont="1" applyFill="1" applyBorder="1" applyAlignment="1">
      <alignment horizontal="center"/>
    </xf>
    <xf numFmtId="0" fontId="6" fillId="0" borderId="0" xfId="131" applyFont="1" applyFill="1"/>
    <xf numFmtId="176" fontId="0" fillId="0" borderId="0" xfId="0" applyNumberFormat="1"/>
    <xf numFmtId="177" fontId="0" fillId="0" borderId="0" xfId="0" applyNumberFormat="1"/>
    <xf numFmtId="177" fontId="6" fillId="0" borderId="0" xfId="0" applyNumberFormat="1" applyFont="1"/>
    <xf numFmtId="0" fontId="0" fillId="0" borderId="0" xfId="0" applyAlignment="1">
      <alignment horizontal="center"/>
    </xf>
    <xf numFmtId="169" fontId="6" fillId="0" borderId="0" xfId="0" applyNumberFormat="1" applyFont="1" applyFill="1" applyAlignment="1" applyProtection="1">
      <alignment horizontal="center"/>
    </xf>
    <xf numFmtId="169" fontId="6" fillId="0" borderId="0" xfId="131" applyNumberFormat="1" applyFont="1" applyFill="1" applyAlignment="1" applyProtection="1">
      <alignment horizontal="center"/>
    </xf>
    <xf numFmtId="2" fontId="6" fillId="0" borderId="0" xfId="131" applyNumberFormat="1" applyFont="1" applyFill="1" applyAlignment="1" applyProtection="1">
      <alignment horizontal="center" vertical="center"/>
    </xf>
    <xf numFmtId="169" fontId="6" fillId="0" borderId="0" xfId="131" applyNumberFormat="1" applyFont="1" applyFill="1" applyAlignment="1" applyProtection="1">
      <alignment horizontal="center"/>
    </xf>
    <xf numFmtId="2" fontId="6" fillId="0" borderId="0" xfId="131" applyNumberFormat="1" applyFont="1" applyFill="1" applyAlignment="1" applyProtection="1">
      <alignment horizontal="center" vertical="center"/>
    </xf>
    <xf numFmtId="169" fontId="6" fillId="0" borderId="0" xfId="131" applyNumberFormat="1" applyFont="1" applyFill="1" applyAlignment="1" applyProtection="1">
      <alignment horizontal="center"/>
    </xf>
    <xf numFmtId="169" fontId="6" fillId="0" borderId="0" xfId="131" applyNumberFormat="1" applyFont="1" applyFill="1" applyAlignment="1" applyProtection="1">
      <alignment horizontal="center"/>
    </xf>
    <xf numFmtId="2" fontId="6" fillId="0" borderId="0" xfId="131" applyNumberFormat="1" applyFont="1" applyFill="1" applyAlignment="1" applyProtection="1">
      <alignment horizontal="center" vertical="center"/>
    </xf>
    <xf numFmtId="2" fontId="6" fillId="0" borderId="0" xfId="131" applyNumberFormat="1" applyFont="1" applyFill="1" applyAlignment="1" applyProtection="1">
      <alignment horizontal="center" vertical="center"/>
    </xf>
    <xf numFmtId="169" fontId="6" fillId="0" borderId="0" xfId="131" applyNumberFormat="1" applyFont="1" applyFill="1" applyAlignment="1" applyProtection="1">
      <alignment horizontal="center"/>
    </xf>
    <xf numFmtId="169" fontId="6" fillId="0" borderId="0" xfId="131" applyNumberFormat="1" applyFont="1" applyFill="1" applyBorder="1" applyAlignment="1" applyProtection="1">
      <alignment horizontal="center"/>
    </xf>
    <xf numFmtId="2" fontId="6" fillId="0" borderId="0" xfId="131" applyNumberFormat="1" applyFont="1" applyFill="1" applyAlignment="1" applyProtection="1">
      <alignment horizontal="center" vertical="center"/>
    </xf>
    <xf numFmtId="2" fontId="6" fillId="0" borderId="0" xfId="131" applyNumberFormat="1" applyFont="1" applyFill="1" applyAlignment="1" applyProtection="1">
      <alignment horizontal="center" vertical="center"/>
    </xf>
    <xf numFmtId="169" fontId="6" fillId="0" borderId="0" xfId="0" applyNumberFormat="1" applyFont="1" applyFill="1" applyBorder="1" applyAlignment="1" applyProtection="1">
      <alignment horizontal="center"/>
    </xf>
    <xf numFmtId="172" fontId="6" fillId="0" borderId="0" xfId="131" applyNumberFormat="1" applyFont="1" applyFill="1" applyAlignment="1" applyProtection="1">
      <alignment horizontal="center"/>
    </xf>
    <xf numFmtId="2" fontId="6" fillId="0" borderId="0" xfId="131" applyNumberFormat="1" applyFont="1" applyFill="1" applyAlignment="1" applyProtection="1">
      <alignment horizontal="center" vertical="center"/>
    </xf>
    <xf numFmtId="172" fontId="6" fillId="0" borderId="0" xfId="131" applyNumberFormat="1" applyFont="1" applyFill="1" applyAlignment="1" applyProtection="1">
      <alignment horizontal="center"/>
    </xf>
    <xf numFmtId="2" fontId="6" fillId="0" borderId="0" xfId="131" applyNumberFormat="1" applyFont="1" applyFill="1" applyAlignment="1" applyProtection="1">
      <alignment horizontal="center" vertical="center"/>
    </xf>
    <xf numFmtId="2" fontId="6" fillId="0" borderId="0" xfId="54" applyNumberFormat="1" applyFont="1" applyFill="1" applyBorder="1" applyAlignment="1">
      <alignment horizontal="center"/>
    </xf>
    <xf numFmtId="164" fontId="6" fillId="0" borderId="0" xfId="53" applyNumberFormat="1" applyFont="1" applyFill="1" applyBorder="1" applyAlignment="1">
      <alignment horizontal="center"/>
    </xf>
    <xf numFmtId="170" fontId="0" fillId="0" borderId="0" xfId="0" applyNumberFormat="1" applyFill="1" applyAlignment="1">
      <alignment horizontal="center"/>
    </xf>
    <xf numFmtId="165" fontId="6" fillId="0" borderId="0" xfId="54" applyNumberFormat="1" applyFont="1" applyFill="1" applyBorder="1" applyAlignment="1">
      <alignment horizontal="center"/>
    </xf>
    <xf numFmtId="165" fontId="6" fillId="0" borderId="0" xfId="53" applyNumberFormat="1" applyFont="1" applyFill="1" applyBorder="1" applyAlignment="1">
      <alignment horizontal="center"/>
    </xf>
    <xf numFmtId="2" fontId="6" fillId="0" borderId="0" xfId="53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165" fontId="5" fillId="33" borderId="13" xfId="2" applyNumberFormat="1" applyFont="1" applyFill="1" applyBorder="1" applyAlignment="1">
      <alignment horizontal="center" vertical="center"/>
    </xf>
    <xf numFmtId="2" fontId="6" fillId="0" borderId="0" xfId="53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14" fontId="6" fillId="0" borderId="0" xfId="0" applyNumberFormat="1" applyFont="1"/>
    <xf numFmtId="0" fontId="5" fillId="33" borderId="12" xfId="2" applyNumberFormat="1" applyFont="1" applyFill="1" applyBorder="1"/>
    <xf numFmtId="11" fontId="0" fillId="0" borderId="0" xfId="0" applyNumberFormat="1" applyFill="1"/>
    <xf numFmtId="0" fontId="0" fillId="33" borderId="0" xfId="0" applyFill="1" applyAlignment="1">
      <alignment horizontal="center"/>
    </xf>
    <xf numFmtId="0" fontId="33" fillId="33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1" fontId="0" fillId="0" borderId="0" xfId="0" applyNumberFormat="1"/>
    <xf numFmtId="0" fontId="6" fillId="0" borderId="0" xfId="0" applyFont="1" applyBorder="1"/>
    <xf numFmtId="0" fontId="6" fillId="0" borderId="0" xfId="0" applyFont="1" applyBorder="1" applyAlignment="1">
      <alignment vertical="center" wrapText="1"/>
    </xf>
    <xf numFmtId="1" fontId="5" fillId="33" borderId="0" xfId="2" applyNumberFormat="1" applyFont="1" applyFill="1" applyAlignment="1">
      <alignment horizontal="centerContinuous"/>
    </xf>
    <xf numFmtId="0" fontId="7" fillId="33" borderId="0" xfId="0" applyFont="1" applyFill="1" applyAlignment="1">
      <alignment horizontal="centerContinuous"/>
    </xf>
    <xf numFmtId="0" fontId="6" fillId="0" borderId="0" xfId="0" applyFont="1" applyAlignment="1">
      <alignment horizontal="left"/>
    </xf>
    <xf numFmtId="2" fontId="5" fillId="0" borderId="14" xfId="2" applyNumberFormat="1" applyFont="1" applyBorder="1" applyAlignment="1">
      <alignment horizontal="center"/>
    </xf>
    <xf numFmtId="2" fontId="8" fillId="0" borderId="1" xfId="2" applyNumberFormat="1" applyBorder="1" applyAlignment="1">
      <alignment horizontal="center"/>
    </xf>
    <xf numFmtId="2" fontId="8" fillId="0" borderId="2" xfId="2" applyNumberFormat="1" applyBorder="1" applyAlignment="1">
      <alignment horizontal="center"/>
    </xf>
    <xf numFmtId="2" fontId="8" fillId="0" borderId="4" xfId="2" applyNumberFormat="1" applyBorder="1" applyAlignment="1">
      <alignment horizontal="center"/>
    </xf>
    <xf numFmtId="2" fontId="8" fillId="0" borderId="0" xfId="1" applyNumberFormat="1" applyAlignment="1">
      <alignment vertical="top"/>
    </xf>
    <xf numFmtId="2" fontId="5" fillId="0" borderId="0" xfId="1" applyNumberFormat="1" applyFont="1" applyAlignment="1">
      <alignment horizontal="center" vertical="top"/>
    </xf>
    <xf numFmtId="2" fontId="0" fillId="0" borderId="14" xfId="0" applyNumberFormat="1" applyBorder="1"/>
    <xf numFmtId="2" fontId="0" fillId="0" borderId="0" xfId="0" applyNumberFormat="1" applyBorder="1"/>
    <xf numFmtId="2" fontId="0" fillId="0" borderId="14" xfId="0" applyNumberFormat="1" applyBorder="1" applyAlignment="1">
      <alignment horizontal="right"/>
    </xf>
    <xf numFmtId="2" fontId="8" fillId="0" borderId="0" xfId="1" applyNumberFormat="1" applyBorder="1" applyAlignment="1">
      <alignment horizontal="right" vertical="top"/>
    </xf>
    <xf numFmtId="2" fontId="5" fillId="0" borderId="25" xfId="2" applyNumberFormat="1" applyFont="1" applyBorder="1" applyAlignment="1">
      <alignment horizontal="center"/>
    </xf>
    <xf numFmtId="2" fontId="0" fillId="0" borderId="38" xfId="0" applyNumberFormat="1" applyBorder="1"/>
    <xf numFmtId="178" fontId="0" fillId="0" borderId="0" xfId="0" applyNumberFormat="1"/>
    <xf numFmtId="178" fontId="8" fillId="0" borderId="0" xfId="2" applyNumberFormat="1"/>
    <xf numFmtId="178" fontId="5" fillId="0" borderId="13" xfId="2" applyNumberFormat="1" applyFont="1" applyBorder="1" applyAlignment="1">
      <alignment horizontal="center" vertical="center"/>
    </xf>
    <xf numFmtId="178" fontId="5" fillId="0" borderId="13" xfId="2" applyNumberFormat="1" applyFont="1" applyFill="1" applyBorder="1" applyAlignment="1">
      <alignment horizontal="center" vertical="center"/>
    </xf>
    <xf numFmtId="178" fontId="5" fillId="0" borderId="18" xfId="2" applyNumberFormat="1" applyFont="1" applyFill="1" applyBorder="1" applyAlignment="1">
      <alignment horizontal="center" vertical="center"/>
    </xf>
    <xf numFmtId="178" fontId="5" fillId="0" borderId="14" xfId="2" applyNumberFormat="1" applyFont="1" applyBorder="1" applyAlignment="1">
      <alignment horizontal="center"/>
    </xf>
    <xf numFmtId="178" fontId="5" fillId="0" borderId="14" xfId="2" applyNumberFormat="1" applyFont="1" applyFill="1" applyBorder="1" applyAlignment="1">
      <alignment horizontal="center"/>
    </xf>
    <xf numFmtId="178" fontId="5" fillId="0" borderId="5" xfId="2" applyNumberFormat="1" applyFont="1" applyFill="1" applyBorder="1" applyAlignment="1">
      <alignment horizontal="center"/>
    </xf>
    <xf numFmtId="178" fontId="8" fillId="0" borderId="0" xfId="1" applyNumberFormat="1" applyAlignment="1">
      <alignment horizontal="right" vertical="top"/>
    </xf>
    <xf numFmtId="178" fontId="8" fillId="0" borderId="0" xfId="2" applyNumberFormat="1" applyBorder="1" applyAlignment="1">
      <alignment horizontal="right" vertical="center"/>
    </xf>
    <xf numFmtId="178" fontId="8" fillId="0" borderId="18" xfId="2" applyNumberFormat="1" applyBorder="1" applyAlignment="1">
      <alignment horizontal="right" vertical="center"/>
    </xf>
    <xf numFmtId="178" fontId="8" fillId="0" borderId="0" xfId="1" applyNumberFormat="1" applyBorder="1" applyAlignment="1">
      <alignment horizontal="right" vertical="top"/>
    </xf>
    <xf numFmtId="178" fontId="8" fillId="0" borderId="6" xfId="1" applyNumberFormat="1" applyBorder="1" applyAlignment="1">
      <alignment horizontal="right" vertical="top"/>
    </xf>
    <xf numFmtId="178" fontId="0" fillId="0" borderId="0" xfId="0" applyNumberFormat="1" applyAlignment="1">
      <alignment vertical="top"/>
    </xf>
    <xf numFmtId="178" fontId="8" fillId="0" borderId="0" xfId="1" applyNumberFormat="1" applyAlignment="1">
      <alignment vertical="top"/>
    </xf>
    <xf numFmtId="178" fontId="8" fillId="0" borderId="0" xfId="1" applyNumberFormat="1" applyAlignment="1">
      <alignment horizontal="center" vertical="top"/>
    </xf>
    <xf numFmtId="178" fontId="8" fillId="0" borderId="0" xfId="1" applyNumberFormat="1" applyBorder="1" applyAlignment="1">
      <alignment horizontal="center" vertical="top"/>
    </xf>
    <xf numFmtId="178" fontId="8" fillId="0" borderId="6" xfId="1" applyNumberFormat="1" applyBorder="1" applyAlignment="1">
      <alignment horizontal="center" vertical="top"/>
    </xf>
    <xf numFmtId="178" fontId="0" fillId="0" borderId="0" xfId="0" applyNumberFormat="1" applyAlignment="1">
      <alignment horizontal="center" vertical="top"/>
    </xf>
    <xf numFmtId="178" fontId="8" fillId="0" borderId="5" xfId="1" applyNumberFormat="1" applyBorder="1" applyAlignment="1">
      <alignment horizontal="center" vertical="top"/>
    </xf>
    <xf numFmtId="178" fontId="8" fillId="0" borderId="1" xfId="2" applyNumberFormat="1" applyBorder="1" applyAlignment="1">
      <alignment horizontal="center"/>
    </xf>
    <xf numFmtId="178" fontId="8" fillId="0" borderId="20" xfId="2" applyNumberFormat="1" applyBorder="1" applyAlignment="1">
      <alignment horizontal="center"/>
    </xf>
    <xf numFmtId="178" fontId="8" fillId="0" borderId="2" xfId="2" applyNumberFormat="1" applyBorder="1" applyAlignment="1">
      <alignment horizontal="center"/>
    </xf>
    <xf numFmtId="178" fontId="8" fillId="0" borderId="21" xfId="2" applyNumberFormat="1" applyBorder="1" applyAlignment="1">
      <alignment horizontal="center"/>
    </xf>
    <xf numFmtId="178" fontId="8" fillId="0" borderId="4" xfId="2" applyNumberFormat="1" applyBorder="1" applyAlignment="1">
      <alignment horizontal="center"/>
    </xf>
    <xf numFmtId="178" fontId="8" fillId="0" borderId="22" xfId="2" applyNumberFormat="1" applyBorder="1" applyAlignment="1">
      <alignment horizontal="center"/>
    </xf>
    <xf numFmtId="178" fontId="5" fillId="0" borderId="18" xfId="2" applyNumberFormat="1" applyFont="1" applyBorder="1" applyAlignment="1">
      <alignment horizontal="center" vertical="center"/>
    </xf>
    <xf numFmtId="178" fontId="5" fillId="0" borderId="5" xfId="2" applyNumberFormat="1" applyFont="1" applyBorder="1" applyAlignment="1">
      <alignment horizontal="center"/>
    </xf>
    <xf numFmtId="178" fontId="8" fillId="0" borderId="19" xfId="1" applyNumberFormat="1" applyBorder="1" applyAlignment="1">
      <alignment horizontal="right" vertical="top"/>
    </xf>
    <xf numFmtId="178" fontId="5" fillId="0" borderId="0" xfId="1" applyNumberFormat="1" applyFont="1" applyAlignment="1">
      <alignment horizontal="center" vertical="top"/>
    </xf>
    <xf numFmtId="178" fontId="0" fillId="0" borderId="6" xfId="0" applyNumberFormat="1" applyBorder="1"/>
    <xf numFmtId="178" fontId="0" fillId="0" borderId="14" xfId="0" applyNumberFormat="1" applyBorder="1"/>
    <xf numFmtId="178" fontId="8" fillId="0" borderId="25" xfId="1" applyNumberFormat="1" applyBorder="1" applyAlignment="1">
      <alignment horizontal="right" vertical="top"/>
    </xf>
    <xf numFmtId="178" fontId="0" fillId="0" borderId="5" xfId="0" applyNumberFormat="1" applyBorder="1"/>
    <xf numFmtId="178" fontId="0" fillId="0" borderId="0" xfId="0" applyNumberFormat="1" applyBorder="1"/>
    <xf numFmtId="178" fontId="0" fillId="0" borderId="14" xfId="0" applyNumberFormat="1" applyBorder="1" applyAlignment="1">
      <alignment horizontal="right"/>
    </xf>
    <xf numFmtId="178" fontId="0" fillId="0" borderId="5" xfId="0" applyNumberFormat="1" applyBorder="1" applyAlignment="1">
      <alignment horizontal="right"/>
    </xf>
    <xf numFmtId="178" fontId="0" fillId="0" borderId="18" xfId="0" applyNumberFormat="1" applyBorder="1"/>
    <xf numFmtId="178" fontId="0" fillId="0" borderId="25" xfId="0" applyNumberFormat="1" applyBorder="1"/>
    <xf numFmtId="178" fontId="8" fillId="0" borderId="14" xfId="1" applyNumberFormat="1" applyBorder="1" applyAlignment="1">
      <alignment horizontal="right" vertical="top"/>
    </xf>
    <xf numFmtId="178" fontId="8" fillId="0" borderId="5" xfId="1" applyNumberFormat="1" applyBorder="1" applyAlignment="1">
      <alignment horizontal="right" vertical="top"/>
    </xf>
    <xf numFmtId="178" fontId="0" fillId="0" borderId="24" xfId="0" applyNumberFormat="1" applyBorder="1"/>
    <xf numFmtId="178" fontId="0" fillId="0" borderId="13" xfId="0" applyNumberFormat="1" applyBorder="1"/>
    <xf numFmtId="178" fontId="5" fillId="0" borderId="25" xfId="2" applyNumberFormat="1" applyFont="1" applyBorder="1" applyAlignment="1">
      <alignment horizontal="center"/>
    </xf>
    <xf numFmtId="178" fontId="5" fillId="0" borderId="25" xfId="2" applyNumberFormat="1" applyFont="1" applyFill="1" applyBorder="1" applyAlignment="1">
      <alignment horizontal="center"/>
    </xf>
    <xf numFmtId="178" fontId="5" fillId="0" borderId="24" xfId="2" applyNumberFormat="1" applyFont="1" applyFill="1" applyBorder="1" applyAlignment="1">
      <alignment horizontal="center"/>
    </xf>
    <xf numFmtId="178" fontId="3" fillId="0" borderId="0" xfId="74" applyNumberFormat="1"/>
    <xf numFmtId="178" fontId="6" fillId="0" borderId="0" xfId="0" applyNumberFormat="1" applyFont="1" applyFill="1" applyBorder="1" applyAlignment="1">
      <alignment horizontal="center"/>
    </xf>
    <xf numFmtId="178" fontId="6" fillId="0" borderId="27" xfId="0" applyNumberFormat="1" applyFont="1" applyFill="1" applyBorder="1" applyAlignment="1">
      <alignment horizontal="center"/>
    </xf>
    <xf numFmtId="178" fontId="6" fillId="0" borderId="19" xfId="0" applyNumberFormat="1" applyFont="1" applyFill="1" applyBorder="1" applyAlignment="1">
      <alignment horizontal="center"/>
    </xf>
    <xf numFmtId="178" fontId="0" fillId="0" borderId="38" xfId="0" applyNumberFormat="1" applyBorder="1"/>
    <xf numFmtId="178" fontId="6" fillId="0" borderId="38" xfId="0" applyNumberFormat="1" applyFont="1" applyBorder="1"/>
    <xf numFmtId="178" fontId="6" fillId="0" borderId="0" xfId="1" applyNumberFormat="1" applyFont="1" applyAlignment="1">
      <alignment horizontal="right" vertical="top"/>
    </xf>
    <xf numFmtId="178" fontId="6" fillId="0" borderId="0" xfId="0" applyNumberFormat="1" applyFont="1"/>
    <xf numFmtId="0" fontId="0" fillId="33" borderId="0" xfId="0" applyFill="1"/>
    <xf numFmtId="165" fontId="5" fillId="33" borderId="14" xfId="2" applyNumberFormat="1" applyFont="1" applyFill="1" applyBorder="1" applyAlignment="1">
      <alignment horizontal="center" vertical="center"/>
    </xf>
    <xf numFmtId="164" fontId="8" fillId="0" borderId="0" xfId="2" applyNumberFormat="1" applyBorder="1"/>
    <xf numFmtId="0" fontId="0" fillId="0" borderId="0" xfId="0" applyBorder="1" applyAlignment="1">
      <alignment horizontal="right"/>
    </xf>
    <xf numFmtId="14" fontId="4" fillId="0" borderId="13" xfId="47" applyNumberFormat="1" applyBorder="1"/>
    <xf numFmtId="0" fontId="4" fillId="0" borderId="13" xfId="47" applyBorder="1"/>
    <xf numFmtId="2" fontId="3" fillId="0" borderId="13" xfId="74" applyNumberFormat="1" applyBorder="1"/>
    <xf numFmtId="0" fontId="3" fillId="0" borderId="13" xfId="74" applyBorder="1"/>
    <xf numFmtId="178" fontId="3" fillId="0" borderId="13" xfId="74" applyNumberFormat="1" applyBorder="1"/>
    <xf numFmtId="178" fontId="8" fillId="0" borderId="13" xfId="1" applyNumberFormat="1" applyBorder="1" applyAlignment="1">
      <alignment horizontal="right" vertical="top"/>
    </xf>
    <xf numFmtId="178" fontId="3" fillId="0" borderId="18" xfId="74" applyNumberFormat="1" applyBorder="1"/>
    <xf numFmtId="14" fontId="4" fillId="0" borderId="0" xfId="47" applyNumberFormat="1" applyBorder="1"/>
    <xf numFmtId="0" fontId="4" fillId="0" borderId="0" xfId="47" applyBorder="1"/>
    <xf numFmtId="2" fontId="3" fillId="0" borderId="0" xfId="74" applyNumberFormat="1" applyBorder="1"/>
    <xf numFmtId="0" fontId="3" fillId="0" borderId="0" xfId="74" applyBorder="1"/>
    <xf numFmtId="178" fontId="3" fillId="0" borderId="0" xfId="74" applyNumberFormat="1" applyBorder="1"/>
    <xf numFmtId="178" fontId="3" fillId="0" borderId="6" xfId="74" applyNumberFormat="1" applyBorder="1"/>
    <xf numFmtId="14" fontId="4" fillId="0" borderId="25" xfId="47" applyNumberFormat="1" applyBorder="1"/>
    <xf numFmtId="0" fontId="4" fillId="0" borderId="25" xfId="47" applyBorder="1"/>
    <xf numFmtId="2" fontId="3" fillId="0" borderId="25" xfId="74" applyNumberFormat="1" applyBorder="1"/>
    <xf numFmtId="0" fontId="3" fillId="0" borderId="25" xfId="74" applyBorder="1"/>
    <xf numFmtId="178" fontId="3" fillId="0" borderId="25" xfId="74" applyNumberFormat="1" applyBorder="1"/>
    <xf numFmtId="178" fontId="3" fillId="0" borderId="24" xfId="74" applyNumberFormat="1" applyBorder="1"/>
    <xf numFmtId="14" fontId="0" fillId="0" borderId="0" xfId="0" applyNumberFormat="1" applyBorder="1"/>
    <xf numFmtId="167" fontId="6" fillId="0" borderId="0" xfId="0" applyNumberFormat="1" applyFont="1" applyBorder="1"/>
    <xf numFmtId="167" fontId="6" fillId="0" borderId="25" xfId="0" applyNumberFormat="1" applyFont="1" applyBorder="1"/>
    <xf numFmtId="1" fontId="0" fillId="0" borderId="25" xfId="0" applyNumberFormat="1" applyBorder="1"/>
    <xf numFmtId="14" fontId="0" fillId="0" borderId="25" xfId="0" applyNumberFormat="1" applyBorder="1"/>
    <xf numFmtId="14" fontId="0" fillId="0" borderId="13" xfId="0" applyNumberFormat="1" applyBorder="1"/>
    <xf numFmtId="2" fontId="0" fillId="0" borderId="13" xfId="0" applyNumberFormat="1" applyBorder="1"/>
    <xf numFmtId="1" fontId="6" fillId="0" borderId="13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178" fontId="6" fillId="0" borderId="13" xfId="0" applyNumberFormat="1" applyFont="1" applyFill="1" applyBorder="1" applyAlignment="1">
      <alignment horizontal="center"/>
    </xf>
    <xf numFmtId="178" fontId="6" fillId="0" borderId="26" xfId="0" applyNumberFormat="1" applyFont="1" applyFill="1" applyBorder="1" applyAlignment="1">
      <alignment horizontal="center"/>
    </xf>
    <xf numFmtId="1" fontId="0" fillId="0" borderId="25" xfId="0" applyNumberFormat="1" applyFill="1" applyBorder="1" applyAlignment="1">
      <alignment horizontal="center"/>
    </xf>
    <xf numFmtId="1" fontId="6" fillId="0" borderId="25" xfId="0" applyNumberFormat="1" applyFont="1" applyFill="1" applyBorder="1" applyAlignment="1">
      <alignment horizontal="center"/>
    </xf>
    <xf numFmtId="178" fontId="6" fillId="0" borderId="25" xfId="0" applyNumberFormat="1" applyFont="1" applyFill="1" applyBorder="1" applyAlignment="1">
      <alignment horizontal="center"/>
    </xf>
    <xf numFmtId="178" fontId="6" fillId="0" borderId="28" xfId="0" applyNumberFormat="1" applyFont="1" applyFill="1" applyBorder="1" applyAlignment="1">
      <alignment horizontal="center"/>
    </xf>
    <xf numFmtId="178" fontId="6" fillId="0" borderId="40" xfId="0" applyNumberFormat="1" applyFont="1" applyFill="1" applyBorder="1" applyAlignment="1">
      <alignment horizontal="center"/>
    </xf>
    <xf numFmtId="178" fontId="0" fillId="0" borderId="13" xfId="0" applyNumberFormat="1" applyFill="1" applyBorder="1"/>
    <xf numFmtId="178" fontId="0" fillId="0" borderId="0" xfId="0" applyNumberFormat="1" applyFill="1" applyBorder="1"/>
    <xf numFmtId="178" fontId="6" fillId="0" borderId="41" xfId="0" applyNumberFormat="1" applyFont="1" applyFill="1" applyBorder="1" applyAlignment="1">
      <alignment horizontal="center"/>
    </xf>
    <xf numFmtId="178" fontId="0" fillId="0" borderId="25" xfId="0" applyNumberFormat="1" applyFill="1" applyBorder="1"/>
    <xf numFmtId="0" fontId="5" fillId="0" borderId="10" xfId="2" applyNumberFormat="1" applyFont="1" applyBorder="1"/>
    <xf numFmtId="167" fontId="5" fillId="0" borderId="0" xfId="2" applyNumberFormat="1" applyFont="1" applyBorder="1"/>
    <xf numFmtId="0" fontId="5" fillId="0" borderId="0" xfId="2" applyNumberFormat="1" applyFont="1" applyBorder="1" applyAlignment="1">
      <alignment horizontal="center"/>
    </xf>
    <xf numFmtId="2" fontId="5" fillId="0" borderId="0" xfId="2" applyNumberFormat="1" applyFont="1" applyBorder="1" applyAlignment="1">
      <alignment horizontal="center"/>
    </xf>
    <xf numFmtId="178" fontId="5" fillId="0" borderId="0" xfId="2" applyNumberFormat="1" applyFont="1" applyBorder="1" applyAlignment="1">
      <alignment horizontal="center"/>
    </xf>
    <xf numFmtId="178" fontId="5" fillId="0" borderId="0" xfId="2" applyNumberFormat="1" applyFont="1" applyFill="1" applyBorder="1" applyAlignment="1">
      <alignment horizontal="center"/>
    </xf>
    <xf numFmtId="178" fontId="5" fillId="0" borderId="6" xfId="2" applyNumberFormat="1" applyFont="1" applyFill="1" applyBorder="1" applyAlignment="1">
      <alignment horizontal="center"/>
    </xf>
    <xf numFmtId="0" fontId="32" fillId="0" borderId="0" xfId="47" applyFont="1" applyBorder="1"/>
    <xf numFmtId="167" fontId="0" fillId="33" borderId="0" xfId="0" applyNumberFormat="1" applyFill="1" applyAlignment="1"/>
    <xf numFmtId="178" fontId="8" fillId="0" borderId="39" xfId="1" applyNumberFormat="1" applyBorder="1" applyAlignment="1">
      <alignment horizontal="right" vertical="top"/>
    </xf>
    <xf numFmtId="0" fontId="8" fillId="0" borderId="9" xfId="2" applyNumberFormat="1" applyBorder="1" applyAlignment="1">
      <alignment horizontal="left"/>
    </xf>
    <xf numFmtId="1" fontId="8" fillId="0" borderId="25" xfId="1" applyNumberFormat="1" applyBorder="1" applyAlignment="1">
      <alignment horizontal="right" vertical="top"/>
    </xf>
    <xf numFmtId="14" fontId="6" fillId="0" borderId="25" xfId="0" applyNumberFormat="1" applyFont="1" applyBorder="1"/>
    <xf numFmtId="0" fontId="0" fillId="0" borderId="42" xfId="0" applyBorder="1"/>
    <xf numFmtId="14" fontId="0" fillId="0" borderId="43" xfId="0" applyNumberFormat="1" applyBorder="1"/>
    <xf numFmtId="0" fontId="0" fillId="0" borderId="43" xfId="0" applyBorder="1"/>
    <xf numFmtId="1" fontId="0" fillId="0" borderId="43" xfId="0" applyNumberFormat="1" applyBorder="1"/>
    <xf numFmtId="0" fontId="0" fillId="0" borderId="44" xfId="0" applyBorder="1"/>
    <xf numFmtId="0" fontId="8" fillId="0" borderId="0" xfId="2" applyNumberFormat="1" applyBorder="1"/>
    <xf numFmtId="167" fontId="8" fillId="0" borderId="0" xfId="2" applyNumberFormat="1" applyBorder="1" applyAlignment="1">
      <alignment horizontal="center"/>
    </xf>
    <xf numFmtId="165" fontId="6" fillId="0" borderId="13" xfId="0" applyNumberFormat="1" applyFont="1" applyFill="1" applyBorder="1" applyAlignment="1">
      <alignment horizontal="center"/>
    </xf>
    <xf numFmtId="165" fontId="6" fillId="0" borderId="18" xfId="0" applyNumberFormat="1" applyFont="1" applyFill="1" applyBorder="1" applyAlignment="1">
      <alignment horizontal="center"/>
    </xf>
    <xf numFmtId="2" fontId="8" fillId="0" borderId="25" xfId="2" applyNumberFormat="1" applyBorder="1" applyAlignment="1">
      <alignment horizontal="center"/>
    </xf>
    <xf numFmtId="165" fontId="6" fillId="0" borderId="24" xfId="0" applyNumberFormat="1" applyFont="1" applyFill="1" applyBorder="1" applyAlignment="1">
      <alignment horizontal="center"/>
    </xf>
    <xf numFmtId="165" fontId="5" fillId="0" borderId="25" xfId="2" applyNumberFormat="1" applyFont="1" applyBorder="1" applyAlignment="1">
      <alignment horizontal="center" vertical="center"/>
    </xf>
    <xf numFmtId="170" fontId="6" fillId="0" borderId="13" xfId="131" applyNumberFormat="1" applyFill="1" applyBorder="1" applyAlignment="1">
      <alignment horizontal="center"/>
    </xf>
    <xf numFmtId="170" fontId="6" fillId="0" borderId="0" xfId="131" applyNumberFormat="1" applyFill="1" applyBorder="1" applyAlignment="1">
      <alignment horizontal="center"/>
    </xf>
    <xf numFmtId="170" fontId="6" fillId="0" borderId="25" xfId="131" applyNumberFormat="1" applyFill="1" applyBorder="1" applyAlignment="1">
      <alignment horizontal="center"/>
    </xf>
    <xf numFmtId="2" fontId="6" fillId="0" borderId="25" xfId="53" applyNumberFormat="1" applyFont="1" applyFill="1" applyBorder="1" applyAlignment="1">
      <alignment horizontal="center"/>
    </xf>
    <xf numFmtId="164" fontId="6" fillId="0" borderId="25" xfId="53" applyNumberFormat="1" applyFont="1" applyFill="1" applyBorder="1" applyAlignment="1">
      <alignment horizontal="center"/>
    </xf>
    <xf numFmtId="164" fontId="6" fillId="0" borderId="24" xfId="53" applyNumberFormat="1" applyFont="1" applyFill="1" applyBorder="1" applyAlignment="1">
      <alignment horizontal="center"/>
    </xf>
    <xf numFmtId="0" fontId="0" fillId="0" borderId="13" xfId="0" applyFill="1" applyBorder="1"/>
    <xf numFmtId="2" fontId="6" fillId="0" borderId="13" xfId="53" applyNumberFormat="1" applyFont="1" applyFill="1" applyBorder="1" applyAlignment="1">
      <alignment horizontal="right"/>
    </xf>
    <xf numFmtId="0" fontId="6" fillId="0" borderId="13" xfId="0" applyFont="1" applyFill="1" applyBorder="1"/>
    <xf numFmtId="0" fontId="6" fillId="0" borderId="0" xfId="0" applyFont="1" applyFill="1" applyBorder="1"/>
    <xf numFmtId="0" fontId="0" fillId="0" borderId="25" xfId="0" applyFill="1" applyBorder="1"/>
    <xf numFmtId="2" fontId="6" fillId="0" borderId="25" xfId="53" applyNumberFormat="1" applyFont="1" applyFill="1" applyBorder="1" applyAlignment="1">
      <alignment horizontal="right"/>
    </xf>
    <xf numFmtId="0" fontId="6" fillId="0" borderId="25" xfId="0" applyFont="1" applyFill="1" applyBorder="1"/>
    <xf numFmtId="2" fontId="0" fillId="0" borderId="0" xfId="0" applyNumberFormat="1" applyFill="1"/>
    <xf numFmtId="0" fontId="0" fillId="0" borderId="0" xfId="0" applyAlignment="1">
      <alignment horizontal="center"/>
    </xf>
    <xf numFmtId="2" fontId="0" fillId="0" borderId="0" xfId="0" applyNumberFormat="1" applyFill="1" applyAlignment="1">
      <alignment horizontal="right"/>
    </xf>
    <xf numFmtId="1" fontId="0" fillId="0" borderId="0" xfId="0" applyNumberFormat="1" applyFill="1"/>
    <xf numFmtId="0" fontId="6" fillId="0" borderId="0" xfId="0" applyFont="1" applyFill="1"/>
    <xf numFmtId="0" fontId="0" fillId="0" borderId="0" xfId="0" applyBorder="1" applyAlignment="1">
      <alignment horizontal="center"/>
    </xf>
    <xf numFmtId="14" fontId="6" fillId="0" borderId="0" xfId="0" applyNumberFormat="1" applyFont="1" applyBorder="1"/>
    <xf numFmtId="167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22" fontId="0" fillId="0" borderId="0" xfId="0" applyNumberFormat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15" fontId="0" fillId="0" borderId="0" xfId="0" applyNumberFormat="1" applyAlignment="1">
      <alignment horizontal="center"/>
    </xf>
    <xf numFmtId="15" fontId="6" fillId="0" borderId="0" xfId="0" applyNumberFormat="1" applyFont="1" applyAlignment="1">
      <alignment horizontal="center"/>
    </xf>
    <xf numFmtId="2" fontId="5" fillId="0" borderId="0" xfId="2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5" fillId="0" borderId="0" xfId="2" applyNumberFormat="1" applyFont="1" applyFill="1" applyBorder="1"/>
    <xf numFmtId="167" fontId="0" fillId="0" borderId="0" xfId="0" applyNumberFormat="1" applyFill="1" applyBorder="1"/>
    <xf numFmtId="2" fontId="5" fillId="0" borderId="0" xfId="2" applyNumberFormat="1" applyFont="1" applyFill="1" applyBorder="1" applyAlignment="1">
      <alignment horizontal="center" vertical="center"/>
    </xf>
    <xf numFmtId="167" fontId="5" fillId="0" borderId="0" xfId="2" applyNumberFormat="1" applyFont="1" applyFill="1" applyBorder="1"/>
    <xf numFmtId="0" fontId="5" fillId="0" borderId="0" xfId="2" applyNumberFormat="1" applyFont="1" applyFill="1" applyBorder="1" applyAlignment="1">
      <alignment horizontal="center"/>
    </xf>
    <xf numFmtId="14" fontId="6" fillId="0" borderId="0" xfId="0" applyNumberFormat="1" applyFont="1" applyFill="1" applyBorder="1"/>
  </cellXfs>
  <cellStyles count="132">
    <cellStyle name="20% - Accent1" xfId="24" builtinId="30" customBuiltin="1"/>
    <cellStyle name="20% - Accent1 2" xfId="60" xr:uid="{00000000-0005-0000-0000-000001000000}"/>
    <cellStyle name="20% - Accent1 2 2" xfId="103" xr:uid="{00000000-0005-0000-0000-000002000000}"/>
    <cellStyle name="20% - Accent1 3" xfId="87" xr:uid="{00000000-0005-0000-0000-000003000000}"/>
    <cellStyle name="20% - Accent1 4" xfId="119" xr:uid="{00000000-0005-0000-0000-000004000000}"/>
    <cellStyle name="20% - Accent2" xfId="28" builtinId="34" customBuiltin="1"/>
    <cellStyle name="20% - Accent2 2" xfId="63" xr:uid="{00000000-0005-0000-0000-000006000000}"/>
    <cellStyle name="20% - Accent2 2 2" xfId="105" xr:uid="{00000000-0005-0000-0000-000007000000}"/>
    <cellStyle name="20% - Accent2 3" xfId="89" xr:uid="{00000000-0005-0000-0000-000008000000}"/>
    <cellStyle name="20% - Accent2 4" xfId="121" xr:uid="{00000000-0005-0000-0000-000009000000}"/>
    <cellStyle name="20% - Accent3" xfId="32" builtinId="38" customBuiltin="1"/>
    <cellStyle name="20% - Accent3 2" xfId="65" xr:uid="{00000000-0005-0000-0000-00000B000000}"/>
    <cellStyle name="20% - Accent3 2 2" xfId="107" xr:uid="{00000000-0005-0000-0000-00000C000000}"/>
    <cellStyle name="20% - Accent3 3" xfId="91" xr:uid="{00000000-0005-0000-0000-00000D000000}"/>
    <cellStyle name="20% - Accent3 4" xfId="123" xr:uid="{00000000-0005-0000-0000-00000E000000}"/>
    <cellStyle name="20% - Accent4" xfId="36" builtinId="42" customBuiltin="1"/>
    <cellStyle name="20% - Accent4 2" xfId="67" xr:uid="{00000000-0005-0000-0000-000010000000}"/>
    <cellStyle name="20% - Accent4 2 2" xfId="109" xr:uid="{00000000-0005-0000-0000-000011000000}"/>
    <cellStyle name="20% - Accent4 3" xfId="93" xr:uid="{00000000-0005-0000-0000-000012000000}"/>
    <cellStyle name="20% - Accent4 4" xfId="125" xr:uid="{00000000-0005-0000-0000-000013000000}"/>
    <cellStyle name="20% - Accent5" xfId="40" builtinId="46" customBuiltin="1"/>
    <cellStyle name="20% - Accent5 2" xfId="69" xr:uid="{00000000-0005-0000-0000-000015000000}"/>
    <cellStyle name="20% - Accent5 2 2" xfId="111" xr:uid="{00000000-0005-0000-0000-000016000000}"/>
    <cellStyle name="20% - Accent5 3" xfId="95" xr:uid="{00000000-0005-0000-0000-000017000000}"/>
    <cellStyle name="20% - Accent5 4" xfId="127" xr:uid="{00000000-0005-0000-0000-000018000000}"/>
    <cellStyle name="20% - Accent6" xfId="44" builtinId="50" customBuiltin="1"/>
    <cellStyle name="20% - Accent6 2" xfId="72" xr:uid="{00000000-0005-0000-0000-00001A000000}"/>
    <cellStyle name="20% - Accent6 2 2" xfId="113" xr:uid="{00000000-0005-0000-0000-00001B000000}"/>
    <cellStyle name="20% - Accent6 3" xfId="97" xr:uid="{00000000-0005-0000-0000-00001C000000}"/>
    <cellStyle name="20% - Accent6 4" xfId="129" xr:uid="{00000000-0005-0000-0000-00001D000000}"/>
    <cellStyle name="40% - Accent1" xfId="25" builtinId="31" customBuiltin="1"/>
    <cellStyle name="40% - Accent1 2" xfId="61" xr:uid="{00000000-0005-0000-0000-00001F000000}"/>
    <cellStyle name="40% - Accent1 2 2" xfId="104" xr:uid="{00000000-0005-0000-0000-000020000000}"/>
    <cellStyle name="40% - Accent1 3" xfId="88" xr:uid="{00000000-0005-0000-0000-000021000000}"/>
    <cellStyle name="40% - Accent1 4" xfId="120" xr:uid="{00000000-0005-0000-0000-000022000000}"/>
    <cellStyle name="40% - Accent2" xfId="29" builtinId="35" customBuiltin="1"/>
    <cellStyle name="40% - Accent2 2" xfId="64" xr:uid="{00000000-0005-0000-0000-000024000000}"/>
    <cellStyle name="40% - Accent2 2 2" xfId="106" xr:uid="{00000000-0005-0000-0000-000025000000}"/>
    <cellStyle name="40% - Accent2 3" xfId="90" xr:uid="{00000000-0005-0000-0000-000026000000}"/>
    <cellStyle name="40% - Accent2 4" xfId="122" xr:uid="{00000000-0005-0000-0000-000027000000}"/>
    <cellStyle name="40% - Accent3" xfId="33" builtinId="39" customBuiltin="1"/>
    <cellStyle name="40% - Accent3 2" xfId="66" xr:uid="{00000000-0005-0000-0000-000029000000}"/>
    <cellStyle name="40% - Accent3 2 2" xfId="108" xr:uid="{00000000-0005-0000-0000-00002A000000}"/>
    <cellStyle name="40% - Accent3 3" xfId="92" xr:uid="{00000000-0005-0000-0000-00002B000000}"/>
    <cellStyle name="40% - Accent3 4" xfId="124" xr:uid="{00000000-0005-0000-0000-00002C000000}"/>
    <cellStyle name="40% - Accent4" xfId="37" builtinId="43" customBuiltin="1"/>
    <cellStyle name="40% - Accent4 2" xfId="68" xr:uid="{00000000-0005-0000-0000-00002E000000}"/>
    <cellStyle name="40% - Accent4 2 2" xfId="110" xr:uid="{00000000-0005-0000-0000-00002F000000}"/>
    <cellStyle name="40% - Accent4 3" xfId="94" xr:uid="{00000000-0005-0000-0000-000030000000}"/>
    <cellStyle name="40% - Accent4 4" xfId="126" xr:uid="{00000000-0005-0000-0000-000031000000}"/>
    <cellStyle name="40% - Accent5" xfId="41" builtinId="47" customBuiltin="1"/>
    <cellStyle name="40% - Accent5 2" xfId="70" xr:uid="{00000000-0005-0000-0000-000033000000}"/>
    <cellStyle name="40% - Accent5 2 2" xfId="112" xr:uid="{00000000-0005-0000-0000-000034000000}"/>
    <cellStyle name="40% - Accent5 3" xfId="96" xr:uid="{00000000-0005-0000-0000-000035000000}"/>
    <cellStyle name="40% - Accent5 4" xfId="128" xr:uid="{00000000-0005-0000-0000-000036000000}"/>
    <cellStyle name="40% - Accent6" xfId="45" builtinId="51" customBuiltin="1"/>
    <cellStyle name="40% - Accent6 2" xfId="73" xr:uid="{00000000-0005-0000-0000-000038000000}"/>
    <cellStyle name="40% - Accent6 2 2" xfId="114" xr:uid="{00000000-0005-0000-0000-000039000000}"/>
    <cellStyle name="40% - Accent6 3" xfId="98" xr:uid="{00000000-0005-0000-0000-00003A000000}"/>
    <cellStyle name="40% - Accent6 4" xfId="130" xr:uid="{00000000-0005-0000-0000-00003B000000}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 [0]" xfId="1" builtinId="6"/>
    <cellStyle name="Comma [0] 2" xfId="50" xr:uid="{00000000-0005-0000-0000-00004C000000}"/>
    <cellStyle name="Comma [0] 3" xfId="100" xr:uid="{00000000-0005-0000-0000-00004D000000}"/>
    <cellStyle name="Comma0" xfId="2" xr:uid="{00000000-0005-0000-0000-00004E000000}"/>
    <cellStyle name="Comma0 2" xfId="51" xr:uid="{00000000-0005-0000-0000-00004F000000}"/>
    <cellStyle name="Currency0" xfId="3" xr:uid="{00000000-0005-0000-0000-000050000000}"/>
    <cellStyle name="Currency0 2" xfId="52" xr:uid="{00000000-0005-0000-0000-000051000000}"/>
    <cellStyle name="Explanatory Text" xfId="21" builtinId="53" customBuiltin="1"/>
    <cellStyle name="Good" xfId="12" builtinId="26" customBuiltin="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/>
    <cellStyle name="Normal 10" xfId="62" xr:uid="{00000000-0005-0000-0000-00005C000000}"/>
    <cellStyle name="Normal 10 2" xfId="81" xr:uid="{00000000-0005-0000-0000-00005D000000}"/>
    <cellStyle name="Normal 11" xfId="82" xr:uid="{00000000-0005-0000-0000-00005E000000}"/>
    <cellStyle name="Normal 11 2" xfId="80" xr:uid="{00000000-0005-0000-0000-00005F000000}"/>
    <cellStyle name="Normal 12" xfId="78" xr:uid="{00000000-0005-0000-0000-000060000000}"/>
    <cellStyle name="Normal 12 2" xfId="79" xr:uid="{00000000-0005-0000-0000-000061000000}"/>
    <cellStyle name="Normal 13" xfId="86" xr:uid="{00000000-0005-0000-0000-000062000000}"/>
    <cellStyle name="Normal 14" xfId="99" xr:uid="{00000000-0005-0000-0000-000063000000}"/>
    <cellStyle name="Normal 15" xfId="117" xr:uid="{00000000-0005-0000-0000-000064000000}"/>
    <cellStyle name="Normal 16" xfId="131" xr:uid="{00000000-0005-0000-0000-000065000000}"/>
    <cellStyle name="Normal 2" xfId="5" xr:uid="{00000000-0005-0000-0000-000066000000}"/>
    <cellStyle name="Normal 2 2" xfId="53" xr:uid="{00000000-0005-0000-0000-000067000000}"/>
    <cellStyle name="Normal 2 3" xfId="57" xr:uid="{00000000-0005-0000-0000-000068000000}"/>
    <cellStyle name="Normal 3" xfId="47" xr:uid="{00000000-0005-0000-0000-000069000000}"/>
    <cellStyle name="Normal 3 2" xfId="74" xr:uid="{00000000-0005-0000-0000-00006A000000}"/>
    <cellStyle name="Normal 3 2 2" xfId="115" xr:uid="{00000000-0005-0000-0000-00006B000000}"/>
    <cellStyle name="Normal 3 3" xfId="71" xr:uid="{00000000-0005-0000-0000-00006C000000}"/>
    <cellStyle name="Normal 3 4" xfId="77" xr:uid="{00000000-0005-0000-0000-00006D000000}"/>
    <cellStyle name="Normal 3 5" xfId="101" xr:uid="{00000000-0005-0000-0000-00006E000000}"/>
    <cellStyle name="Normal 4" xfId="59" xr:uid="{00000000-0005-0000-0000-00006F000000}"/>
    <cellStyle name="Normal 4 2" xfId="76" xr:uid="{00000000-0005-0000-0000-000070000000}"/>
    <cellStyle name="Normal 5" xfId="55" xr:uid="{00000000-0005-0000-0000-000071000000}"/>
    <cellStyle name="Normal 5 2" xfId="83" xr:uid="{00000000-0005-0000-0000-000072000000}"/>
    <cellStyle name="Normal 6" xfId="49" xr:uid="{00000000-0005-0000-0000-000073000000}"/>
    <cellStyle name="Normal 6 2" xfId="84" xr:uid="{00000000-0005-0000-0000-000074000000}"/>
    <cellStyle name="Normal 7" xfId="6" xr:uid="{00000000-0005-0000-0000-000075000000}"/>
    <cellStyle name="Normal 7 2" xfId="54" xr:uid="{00000000-0005-0000-0000-000076000000}"/>
    <cellStyle name="Normal 8" xfId="58" xr:uid="{00000000-0005-0000-0000-000077000000}"/>
    <cellStyle name="Normal 8 2" xfId="85" xr:uid="{00000000-0005-0000-0000-000078000000}"/>
    <cellStyle name="Normal 9" xfId="56" xr:uid="{00000000-0005-0000-0000-000079000000}"/>
    <cellStyle name="Normal_Sheet1" xfId="4" xr:uid="{00000000-0005-0000-0000-00007A000000}"/>
    <cellStyle name="Note 2" xfId="48" xr:uid="{00000000-0005-0000-0000-00007B000000}"/>
    <cellStyle name="Note 2 2" xfId="75" xr:uid="{00000000-0005-0000-0000-00007C000000}"/>
    <cellStyle name="Note 2 2 2" xfId="116" xr:uid="{00000000-0005-0000-0000-00007D000000}"/>
    <cellStyle name="Note 2 3" xfId="102" xr:uid="{00000000-0005-0000-0000-00007E000000}"/>
    <cellStyle name="Note 3" xfId="118" xr:uid="{00000000-0005-0000-0000-00007F000000}"/>
    <cellStyle name="Output" xfId="16" builtinId="21" customBuiltin="1"/>
    <cellStyle name="Title" xfId="7" builtinId="15" customBuiltin="1"/>
    <cellStyle name="Total" xfId="22" builtinId="25" customBuiltin="1"/>
    <cellStyle name="Warning Text" xfId="20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36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G332" sqref="G332"/>
    </sheetView>
  </sheetViews>
  <sheetFormatPr defaultRowHeight="12.75" x14ac:dyDescent="0.2"/>
  <cols>
    <col min="1" max="1" width="11.7109375" bestFit="1" customWidth="1"/>
    <col min="2" max="2" width="15.7109375" bestFit="1" customWidth="1"/>
    <col min="4" max="4" width="22.7109375" customWidth="1"/>
    <col min="5" max="5" width="8.85546875" style="67"/>
    <col min="7" max="7" width="12" customWidth="1"/>
    <col min="8" max="8" width="10.7109375" customWidth="1"/>
    <col min="9" max="9" width="64.28515625" customWidth="1"/>
    <col min="10" max="10" width="10" bestFit="1" customWidth="1"/>
  </cols>
  <sheetData>
    <row r="1" spans="1:9" x14ac:dyDescent="0.2">
      <c r="A1" s="245" t="s">
        <v>17</v>
      </c>
      <c r="B1" s="245" t="s">
        <v>64</v>
      </c>
      <c r="C1" s="245" t="s">
        <v>191</v>
      </c>
      <c r="D1" s="245" t="s">
        <v>192</v>
      </c>
      <c r="E1" s="245" t="s">
        <v>193</v>
      </c>
      <c r="F1" s="245" t="s">
        <v>194</v>
      </c>
      <c r="G1" s="247" t="s">
        <v>195</v>
      </c>
      <c r="H1" s="247"/>
      <c r="I1" s="245" t="s">
        <v>394</v>
      </c>
    </row>
    <row r="2" spans="1:9" x14ac:dyDescent="0.2">
      <c r="A2" s="178">
        <v>38076</v>
      </c>
      <c r="B2" s="10" t="s">
        <v>7</v>
      </c>
      <c r="C2" s="249">
        <v>0.54513888888888895</v>
      </c>
    </row>
    <row r="3" spans="1:9" x14ac:dyDescent="0.2">
      <c r="B3" s="10" t="s">
        <v>36</v>
      </c>
      <c r="C3" s="249">
        <v>0.50347222222222221</v>
      </c>
    </row>
    <row r="4" spans="1:9" x14ac:dyDescent="0.2">
      <c r="B4" s="10" t="s">
        <v>72</v>
      </c>
      <c r="C4" s="249">
        <v>0.61805555555555558</v>
      </c>
    </row>
    <row r="5" spans="1:9" x14ac:dyDescent="0.2">
      <c r="B5" s="55" t="s">
        <v>55</v>
      </c>
      <c r="C5" s="249">
        <v>0.51041666666666663</v>
      </c>
      <c r="G5" s="276"/>
    </row>
    <row r="6" spans="1:9" x14ac:dyDescent="0.2">
      <c r="B6" s="246" t="s">
        <v>58</v>
      </c>
      <c r="C6" s="249">
        <v>0.47916666666666669</v>
      </c>
      <c r="G6" s="96"/>
    </row>
    <row r="7" spans="1:9" x14ac:dyDescent="0.2">
      <c r="B7" s="246" t="s">
        <v>61</v>
      </c>
      <c r="C7" s="249">
        <v>0.40972222222222227</v>
      </c>
      <c r="G7" s="96"/>
    </row>
    <row r="8" spans="1:9" x14ac:dyDescent="0.2">
      <c r="A8" s="178">
        <v>38153</v>
      </c>
      <c r="B8" s="10" t="s">
        <v>7</v>
      </c>
      <c r="C8" s="249"/>
      <c r="G8" s="67"/>
    </row>
    <row r="9" spans="1:9" x14ac:dyDescent="0.2">
      <c r="A9" s="178"/>
      <c r="B9" s="10" t="s">
        <v>36</v>
      </c>
      <c r="C9" s="249"/>
      <c r="G9" s="67"/>
    </row>
    <row r="10" spans="1:9" x14ac:dyDescent="0.2">
      <c r="A10" s="178"/>
      <c r="B10" s="10" t="s">
        <v>72</v>
      </c>
      <c r="C10" s="249"/>
      <c r="G10" s="67"/>
    </row>
    <row r="11" spans="1:9" x14ac:dyDescent="0.2">
      <c r="A11" s="178"/>
      <c r="B11" s="55" t="s">
        <v>55</v>
      </c>
      <c r="C11" s="249">
        <v>0.53402777777777777</v>
      </c>
      <c r="D11" t="s">
        <v>196</v>
      </c>
      <c r="G11" s="67"/>
    </row>
    <row r="12" spans="1:9" x14ac:dyDescent="0.2">
      <c r="A12" s="178"/>
      <c r="B12" s="246" t="s">
        <v>58</v>
      </c>
      <c r="C12" s="249">
        <v>0.57291666666666663</v>
      </c>
      <c r="G12" s="67"/>
    </row>
    <row r="13" spans="1:9" x14ac:dyDescent="0.2">
      <c r="A13" s="178"/>
      <c r="B13" s="246" t="s">
        <v>61</v>
      </c>
      <c r="C13" s="249">
        <v>0.4770833333333333</v>
      </c>
      <c r="G13" s="96"/>
    </row>
    <row r="14" spans="1:9" x14ac:dyDescent="0.2">
      <c r="A14" s="178">
        <v>38257</v>
      </c>
      <c r="B14" s="10" t="s">
        <v>7</v>
      </c>
      <c r="D14" t="s">
        <v>209</v>
      </c>
    </row>
    <row r="15" spans="1:9" x14ac:dyDescent="0.2">
      <c r="A15" s="178"/>
      <c r="B15" s="10" t="s">
        <v>36</v>
      </c>
      <c r="D15" t="s">
        <v>209</v>
      </c>
    </row>
    <row r="16" spans="1:9" x14ac:dyDescent="0.2">
      <c r="A16" s="178"/>
      <c r="B16" s="10" t="s">
        <v>72</v>
      </c>
      <c r="D16" t="s">
        <v>209</v>
      </c>
    </row>
    <row r="17" spans="1:5" x14ac:dyDescent="0.2">
      <c r="A17" s="178"/>
      <c r="B17" s="55" t="s">
        <v>55</v>
      </c>
      <c r="C17" s="249">
        <v>0.52430555555555558</v>
      </c>
      <c r="D17" t="s">
        <v>209</v>
      </c>
      <c r="E17" s="96"/>
    </row>
    <row r="18" spans="1:5" x14ac:dyDescent="0.2">
      <c r="A18" s="178"/>
      <c r="B18" s="246" t="s">
        <v>58</v>
      </c>
      <c r="C18" s="249">
        <v>0.48958333333333331</v>
      </c>
      <c r="D18" t="s">
        <v>209</v>
      </c>
    </row>
    <row r="19" spans="1:5" x14ac:dyDescent="0.2">
      <c r="A19" s="178"/>
      <c r="B19" s="246" t="s">
        <v>61</v>
      </c>
      <c r="C19" s="249">
        <v>0.39583333333333331</v>
      </c>
      <c r="D19" t="s">
        <v>209</v>
      </c>
    </row>
    <row r="20" spans="1:5" x14ac:dyDescent="0.2">
      <c r="A20" s="178">
        <v>38392</v>
      </c>
      <c r="B20" s="10" t="s">
        <v>7</v>
      </c>
      <c r="C20" s="249">
        <v>0.5625</v>
      </c>
    </row>
    <row r="21" spans="1:5" x14ac:dyDescent="0.2">
      <c r="A21" s="178"/>
      <c r="B21" s="10" t="s">
        <v>36</v>
      </c>
      <c r="C21" s="249">
        <v>0.57638888888888895</v>
      </c>
    </row>
    <row r="22" spans="1:5" x14ac:dyDescent="0.2">
      <c r="A22" s="178"/>
      <c r="B22" s="10" t="s">
        <v>72</v>
      </c>
      <c r="C22" s="249">
        <v>0.66319444444444442</v>
      </c>
    </row>
    <row r="23" spans="1:5" x14ac:dyDescent="0.2">
      <c r="A23" s="178"/>
      <c r="B23" s="55" t="s">
        <v>55</v>
      </c>
      <c r="C23" s="249">
        <v>0.39583333333333331</v>
      </c>
    </row>
    <row r="24" spans="1:5" x14ac:dyDescent="0.2">
      <c r="A24" s="178"/>
      <c r="B24" s="246" t="s">
        <v>58</v>
      </c>
      <c r="C24" s="249">
        <v>0.3666666666666667</v>
      </c>
    </row>
    <row r="25" spans="1:5" x14ac:dyDescent="0.2">
      <c r="A25" s="178"/>
      <c r="B25" s="246" t="s">
        <v>61</v>
      </c>
      <c r="C25" s="249">
        <v>0.33333333333333331</v>
      </c>
    </row>
    <row r="26" spans="1:5" x14ac:dyDescent="0.2">
      <c r="A26" s="178">
        <v>38455</v>
      </c>
      <c r="B26" s="10" t="s">
        <v>7</v>
      </c>
    </row>
    <row r="27" spans="1:5" x14ac:dyDescent="0.2">
      <c r="A27" s="178"/>
      <c r="B27" s="10" t="s">
        <v>36</v>
      </c>
    </row>
    <row r="28" spans="1:5" x14ac:dyDescent="0.2">
      <c r="A28" s="178"/>
      <c r="B28" s="10" t="s">
        <v>72</v>
      </c>
    </row>
    <row r="29" spans="1:5" x14ac:dyDescent="0.2">
      <c r="A29" s="178"/>
      <c r="B29" s="55" t="s">
        <v>55</v>
      </c>
      <c r="C29" s="249">
        <v>0.46180555555555558</v>
      </c>
      <c r="D29" t="s">
        <v>197</v>
      </c>
    </row>
    <row r="30" spans="1:5" x14ac:dyDescent="0.2">
      <c r="A30" s="178"/>
      <c r="B30" s="246" t="s">
        <v>58</v>
      </c>
      <c r="C30" s="249">
        <v>0.42708333333333331</v>
      </c>
    </row>
    <row r="31" spans="1:5" x14ac:dyDescent="0.2">
      <c r="A31" s="178"/>
      <c r="B31" s="246" t="s">
        <v>61</v>
      </c>
      <c r="C31" s="249">
        <v>0.3923611111111111</v>
      </c>
    </row>
    <row r="32" spans="1:5" x14ac:dyDescent="0.2">
      <c r="A32" s="178">
        <v>38524</v>
      </c>
      <c r="B32" s="10" t="s">
        <v>7</v>
      </c>
      <c r="C32" s="249">
        <v>0.58333333333333337</v>
      </c>
    </row>
    <row r="33" spans="1:4" x14ac:dyDescent="0.2">
      <c r="A33" s="178"/>
      <c r="B33" s="10" t="s">
        <v>36</v>
      </c>
      <c r="C33" s="249">
        <v>0.59027777777777779</v>
      </c>
    </row>
    <row r="34" spans="1:4" x14ac:dyDescent="0.2">
      <c r="A34" s="178"/>
      <c r="B34" s="246" t="s">
        <v>110</v>
      </c>
      <c r="C34" s="249">
        <v>0.61458333333333337</v>
      </c>
    </row>
    <row r="35" spans="1:4" x14ac:dyDescent="0.2">
      <c r="A35" s="178"/>
      <c r="B35" s="10" t="s">
        <v>72</v>
      </c>
      <c r="C35" s="249">
        <v>0.53125</v>
      </c>
    </row>
    <row r="36" spans="1:4" x14ac:dyDescent="0.2">
      <c r="A36" s="178"/>
      <c r="B36" s="55" t="s">
        <v>55</v>
      </c>
      <c r="C36" s="249">
        <v>0.4548611111111111</v>
      </c>
      <c r="D36" t="s">
        <v>199</v>
      </c>
    </row>
    <row r="37" spans="1:4" x14ac:dyDescent="0.2">
      <c r="A37" s="178"/>
      <c r="B37" s="246" t="s">
        <v>58</v>
      </c>
      <c r="C37" s="249">
        <v>0.39583333333333331</v>
      </c>
      <c r="D37" t="s">
        <v>198</v>
      </c>
    </row>
    <row r="38" spans="1:4" x14ac:dyDescent="0.2">
      <c r="A38" s="178"/>
      <c r="B38" s="246" t="s">
        <v>61</v>
      </c>
      <c r="C38" s="249">
        <v>0.34375</v>
      </c>
    </row>
    <row r="39" spans="1:4" x14ac:dyDescent="0.2">
      <c r="A39" s="178">
        <v>38622</v>
      </c>
      <c r="B39" s="10" t="s">
        <v>7</v>
      </c>
      <c r="C39" s="249">
        <v>0.5625</v>
      </c>
      <c r="D39" t="s">
        <v>202</v>
      </c>
    </row>
    <row r="40" spans="1:4" x14ac:dyDescent="0.2">
      <c r="A40" s="178"/>
      <c r="B40" s="10" t="s">
        <v>36</v>
      </c>
      <c r="C40" s="249">
        <v>0.54166666666666663</v>
      </c>
      <c r="D40" t="s">
        <v>203</v>
      </c>
    </row>
    <row r="41" spans="1:4" x14ac:dyDescent="0.2">
      <c r="A41" s="178"/>
      <c r="B41" s="246" t="s">
        <v>110</v>
      </c>
      <c r="C41" s="249">
        <v>0.47916666666666669</v>
      </c>
      <c r="D41" t="s">
        <v>202</v>
      </c>
    </row>
    <row r="42" spans="1:4" x14ac:dyDescent="0.2">
      <c r="A42" s="178"/>
      <c r="B42" s="10" t="s">
        <v>72</v>
      </c>
      <c r="C42" s="249">
        <v>0.58333333333333337</v>
      </c>
      <c r="D42" t="s">
        <v>204</v>
      </c>
    </row>
    <row r="43" spans="1:4" x14ac:dyDescent="0.2">
      <c r="A43" s="178"/>
      <c r="B43" s="55" t="s">
        <v>55</v>
      </c>
      <c r="C43" s="249">
        <v>0.4375</v>
      </c>
      <c r="D43" t="s">
        <v>202</v>
      </c>
    </row>
    <row r="44" spans="1:4" x14ac:dyDescent="0.2">
      <c r="A44" s="178"/>
      <c r="B44" s="246" t="s">
        <v>58</v>
      </c>
      <c r="C44" s="249">
        <v>0.39583333333333331</v>
      </c>
      <c r="D44" t="s">
        <v>200</v>
      </c>
    </row>
    <row r="45" spans="1:4" x14ac:dyDescent="0.2">
      <c r="A45" s="178"/>
      <c r="B45" s="246" t="s">
        <v>61</v>
      </c>
      <c r="C45" s="249">
        <v>0.35416666666666669</v>
      </c>
      <c r="D45" t="s">
        <v>201</v>
      </c>
    </row>
    <row r="46" spans="1:4" x14ac:dyDescent="0.2">
      <c r="A46" s="178">
        <v>38729</v>
      </c>
      <c r="B46" s="10" t="s">
        <v>7</v>
      </c>
      <c r="C46" s="249">
        <v>0.57777777777777783</v>
      </c>
      <c r="D46" t="s">
        <v>209</v>
      </c>
    </row>
    <row r="47" spans="1:4" x14ac:dyDescent="0.2">
      <c r="A47" s="178"/>
      <c r="B47" s="10" t="s">
        <v>36</v>
      </c>
      <c r="C47" s="249">
        <v>0.59027777777777779</v>
      </c>
      <c r="D47" t="s">
        <v>209</v>
      </c>
    </row>
    <row r="48" spans="1:4" x14ac:dyDescent="0.2">
      <c r="A48" s="178"/>
      <c r="B48" s="246" t="s">
        <v>110</v>
      </c>
      <c r="C48" s="249">
        <v>0.61111111111111105</v>
      </c>
      <c r="D48" t="s">
        <v>209</v>
      </c>
    </row>
    <row r="49" spans="1:8" x14ac:dyDescent="0.2">
      <c r="A49" s="178"/>
      <c r="B49" s="10" t="s">
        <v>72</v>
      </c>
      <c r="C49" s="249">
        <v>0.51041666666666663</v>
      </c>
      <c r="D49" t="s">
        <v>209</v>
      </c>
    </row>
    <row r="50" spans="1:8" x14ac:dyDescent="0.2">
      <c r="A50" s="178"/>
      <c r="B50" s="55" t="s">
        <v>55</v>
      </c>
      <c r="C50" s="249">
        <v>0.45833333333333331</v>
      </c>
      <c r="D50" t="s">
        <v>210</v>
      </c>
    </row>
    <row r="51" spans="1:8" x14ac:dyDescent="0.2">
      <c r="A51" s="178"/>
      <c r="B51" s="246" t="s">
        <v>58</v>
      </c>
      <c r="C51" s="249">
        <v>0.4236111111111111</v>
      </c>
      <c r="D51" s="125" t="s">
        <v>211</v>
      </c>
    </row>
    <row r="52" spans="1:8" x14ac:dyDescent="0.2">
      <c r="A52" s="178"/>
      <c r="B52" s="246" t="s">
        <v>61</v>
      </c>
      <c r="C52" s="249">
        <v>0.38194444444444442</v>
      </c>
      <c r="D52" s="125" t="s">
        <v>211</v>
      </c>
    </row>
    <row r="53" spans="1:8" x14ac:dyDescent="0.2">
      <c r="A53" s="178">
        <v>38824</v>
      </c>
      <c r="B53" s="10" t="s">
        <v>7</v>
      </c>
      <c r="C53" s="249">
        <v>0.74305555555555547</v>
      </c>
      <c r="D53" s="125" t="s">
        <v>216</v>
      </c>
      <c r="E53" s="151" t="s">
        <v>218</v>
      </c>
      <c r="F53">
        <v>24</v>
      </c>
    </row>
    <row r="54" spans="1:8" x14ac:dyDescent="0.2">
      <c r="A54" s="178"/>
      <c r="B54" s="10" t="s">
        <v>36</v>
      </c>
      <c r="C54" s="249">
        <v>0.77083333333333337</v>
      </c>
      <c r="D54" s="125" t="s">
        <v>216</v>
      </c>
      <c r="E54" s="151" t="s">
        <v>219</v>
      </c>
      <c r="F54">
        <v>24</v>
      </c>
      <c r="G54">
        <v>33.104759999999999</v>
      </c>
      <c r="H54">
        <v>-115.66448</v>
      </c>
    </row>
    <row r="55" spans="1:8" x14ac:dyDescent="0.2">
      <c r="A55" s="178"/>
      <c r="B55" s="246" t="s">
        <v>110</v>
      </c>
      <c r="C55" s="249">
        <v>0.80208333333333337</v>
      </c>
      <c r="D55" s="125" t="s">
        <v>216</v>
      </c>
      <c r="E55" s="67">
        <v>0</v>
      </c>
      <c r="F55">
        <v>23</v>
      </c>
      <c r="G55">
        <v>32.959159999999997</v>
      </c>
      <c r="H55">
        <v>-115.57258</v>
      </c>
    </row>
    <row r="56" spans="1:8" x14ac:dyDescent="0.2">
      <c r="A56" s="178">
        <v>38825</v>
      </c>
      <c r="B56" s="10" t="s">
        <v>72</v>
      </c>
      <c r="C56" s="249">
        <v>0.64583333333333337</v>
      </c>
      <c r="D56" s="125" t="s">
        <v>216</v>
      </c>
      <c r="E56" s="151" t="s">
        <v>217</v>
      </c>
      <c r="F56">
        <v>27</v>
      </c>
      <c r="G56">
        <v>33.524760000000001</v>
      </c>
      <c r="H56">
        <v>-116.07902</v>
      </c>
    </row>
    <row r="57" spans="1:8" x14ac:dyDescent="0.2">
      <c r="A57" s="178"/>
      <c r="B57" s="55" t="s">
        <v>55</v>
      </c>
      <c r="C57" s="249">
        <v>0.37152777777777773</v>
      </c>
      <c r="D57" s="125" t="s">
        <v>216</v>
      </c>
      <c r="E57" s="151" t="s">
        <v>214</v>
      </c>
      <c r="F57">
        <v>21</v>
      </c>
      <c r="G57">
        <v>33.400060000000003</v>
      </c>
      <c r="H57">
        <v>-115.92582</v>
      </c>
    </row>
    <row r="58" spans="1:8" x14ac:dyDescent="0.2">
      <c r="A58" s="178"/>
      <c r="B58" s="246" t="s">
        <v>58</v>
      </c>
      <c r="C58" s="249">
        <v>0.42222222222222222</v>
      </c>
      <c r="D58" s="125" t="s">
        <v>216</v>
      </c>
      <c r="E58" s="151" t="s">
        <v>213</v>
      </c>
      <c r="F58">
        <v>22</v>
      </c>
      <c r="G58">
        <v>33.333419999999997</v>
      </c>
      <c r="H58">
        <v>-115.81744999999999</v>
      </c>
    </row>
    <row r="59" spans="1:8" x14ac:dyDescent="0.2">
      <c r="A59" s="178"/>
      <c r="B59" s="246" t="s">
        <v>61</v>
      </c>
      <c r="C59" s="249">
        <v>0.45833333333333331</v>
      </c>
      <c r="D59" s="125" t="s">
        <v>216</v>
      </c>
      <c r="E59" s="151" t="s">
        <v>212</v>
      </c>
      <c r="F59">
        <v>20</v>
      </c>
      <c r="G59">
        <v>33.266710000000003</v>
      </c>
      <c r="H59">
        <v>-115.75915999999999</v>
      </c>
    </row>
    <row r="60" spans="1:8" x14ac:dyDescent="0.2">
      <c r="A60" s="178">
        <v>38918</v>
      </c>
      <c r="B60" s="10" t="s">
        <v>7</v>
      </c>
      <c r="C60" s="249">
        <v>0.54513888888888895</v>
      </c>
      <c r="D60" s="125" t="s">
        <v>220</v>
      </c>
    </row>
    <row r="61" spans="1:8" x14ac:dyDescent="0.2">
      <c r="A61" s="178"/>
      <c r="B61" s="10" t="s">
        <v>36</v>
      </c>
      <c r="C61" s="249">
        <v>0.27777777777777779</v>
      </c>
      <c r="D61" s="125" t="s">
        <v>220</v>
      </c>
    </row>
    <row r="62" spans="1:8" x14ac:dyDescent="0.2">
      <c r="A62" s="178"/>
      <c r="B62" s="246" t="s">
        <v>110</v>
      </c>
      <c r="C62" s="249">
        <v>0.75347222222222221</v>
      </c>
      <c r="D62" s="125" t="s">
        <v>220</v>
      </c>
    </row>
    <row r="63" spans="1:8" x14ac:dyDescent="0.2">
      <c r="A63" s="178"/>
      <c r="B63" s="10" t="s">
        <v>72</v>
      </c>
      <c r="C63" s="249">
        <v>0.80555555555555547</v>
      </c>
      <c r="D63" s="125" t="s">
        <v>220</v>
      </c>
    </row>
    <row r="64" spans="1:8" x14ac:dyDescent="0.2">
      <c r="A64" s="178"/>
      <c r="B64" s="55" t="s">
        <v>55</v>
      </c>
      <c r="C64" s="249">
        <v>0.375</v>
      </c>
      <c r="D64" s="125" t="s">
        <v>220</v>
      </c>
    </row>
    <row r="65" spans="1:8" x14ac:dyDescent="0.2">
      <c r="A65" s="178"/>
      <c r="B65" s="246" t="s">
        <v>58</v>
      </c>
      <c r="C65" s="249">
        <v>0.40972222222222227</v>
      </c>
      <c r="D65" s="125" t="s">
        <v>220</v>
      </c>
    </row>
    <row r="66" spans="1:8" x14ac:dyDescent="0.2">
      <c r="A66" s="178"/>
      <c r="B66" s="246" t="s">
        <v>61</v>
      </c>
      <c r="C66" s="249">
        <v>0.4375</v>
      </c>
      <c r="D66" s="125" t="s">
        <v>220</v>
      </c>
    </row>
    <row r="67" spans="1:8" x14ac:dyDescent="0.2">
      <c r="A67" s="178">
        <v>39041</v>
      </c>
      <c r="B67" s="10" t="s">
        <v>7</v>
      </c>
      <c r="C67" s="249">
        <v>0.60416666666666663</v>
      </c>
    </row>
    <row r="68" spans="1:8" x14ac:dyDescent="0.2">
      <c r="A68" s="178"/>
      <c r="B68" s="10" t="s">
        <v>36</v>
      </c>
      <c r="C68" s="249">
        <v>0.625</v>
      </c>
    </row>
    <row r="69" spans="1:8" x14ac:dyDescent="0.2">
      <c r="A69" s="178"/>
      <c r="B69" s="246" t="s">
        <v>110</v>
      </c>
      <c r="C69" s="125" t="s">
        <v>221</v>
      </c>
    </row>
    <row r="70" spans="1:8" x14ac:dyDescent="0.2">
      <c r="A70" s="178"/>
      <c r="B70" s="10" t="s">
        <v>72</v>
      </c>
      <c r="C70" s="249">
        <v>0.57291666666666663</v>
      </c>
    </row>
    <row r="71" spans="1:8" x14ac:dyDescent="0.2">
      <c r="A71" s="178"/>
      <c r="B71" s="55" t="s">
        <v>55</v>
      </c>
      <c r="C71" s="249">
        <v>0.51041666666666663</v>
      </c>
      <c r="D71" s="125" t="s">
        <v>210</v>
      </c>
    </row>
    <row r="72" spans="1:8" x14ac:dyDescent="0.2">
      <c r="A72" s="178"/>
      <c r="B72" s="246" t="s">
        <v>58</v>
      </c>
      <c r="C72" s="249">
        <v>0.47916666666666669</v>
      </c>
      <c r="D72" s="125" t="s">
        <v>209</v>
      </c>
    </row>
    <row r="73" spans="1:8" x14ac:dyDescent="0.2">
      <c r="A73" s="178"/>
      <c r="B73" s="246" t="s">
        <v>61</v>
      </c>
      <c r="C73" s="249">
        <v>0.44444444444444442</v>
      </c>
      <c r="D73" s="125" t="s">
        <v>209</v>
      </c>
    </row>
    <row r="74" spans="1:8" x14ac:dyDescent="0.2">
      <c r="A74" s="178">
        <v>39134</v>
      </c>
      <c r="B74" s="10" t="s">
        <v>7</v>
      </c>
      <c r="C74" s="249">
        <v>0.72569444444444453</v>
      </c>
      <c r="D74" s="125" t="s">
        <v>216</v>
      </c>
      <c r="E74" s="67">
        <v>0</v>
      </c>
      <c r="F74">
        <v>24</v>
      </c>
      <c r="G74" s="275">
        <v>33.199240000000003</v>
      </c>
      <c r="H74" s="275">
        <v>115.5971</v>
      </c>
    </row>
    <row r="75" spans="1:8" x14ac:dyDescent="0.2">
      <c r="A75" s="178"/>
      <c r="B75" s="10" t="s">
        <v>36</v>
      </c>
      <c r="C75" s="249">
        <v>0.70833333333333337</v>
      </c>
      <c r="D75" s="125" t="s">
        <v>216</v>
      </c>
      <c r="E75" s="67">
        <v>0</v>
      </c>
      <c r="F75">
        <v>22</v>
      </c>
      <c r="G75" s="275">
        <v>33.085479999999997</v>
      </c>
      <c r="H75" s="275">
        <v>115.61451</v>
      </c>
    </row>
    <row r="76" spans="1:8" x14ac:dyDescent="0.2">
      <c r="A76" s="178"/>
      <c r="B76" s="246" t="s">
        <v>110</v>
      </c>
      <c r="C76" s="125" t="s">
        <v>221</v>
      </c>
      <c r="D76" s="125"/>
      <c r="G76" s="275"/>
      <c r="H76" s="275"/>
    </row>
    <row r="77" spans="1:8" x14ac:dyDescent="0.2">
      <c r="A77" s="178"/>
      <c r="B77" s="10" t="s">
        <v>72</v>
      </c>
      <c r="C77" s="249">
        <v>0.76736111111111116</v>
      </c>
      <c r="D77" s="125" t="s">
        <v>216</v>
      </c>
      <c r="E77" s="67">
        <v>0</v>
      </c>
      <c r="F77">
        <v>18</v>
      </c>
      <c r="G77" s="275">
        <v>33.524819999999998</v>
      </c>
      <c r="H77" s="275">
        <v>116.07894</v>
      </c>
    </row>
    <row r="78" spans="1:8" x14ac:dyDescent="0.2">
      <c r="A78" s="178"/>
      <c r="B78" s="55" t="s">
        <v>55</v>
      </c>
      <c r="C78" s="249">
        <v>0.53819444444444442</v>
      </c>
      <c r="D78" s="125" t="s">
        <v>216</v>
      </c>
      <c r="E78" s="151" t="s">
        <v>223</v>
      </c>
      <c r="F78">
        <v>16</v>
      </c>
      <c r="G78" s="275">
        <v>33.400129999999997</v>
      </c>
      <c r="H78" s="275">
        <v>115.92574</v>
      </c>
    </row>
    <row r="79" spans="1:8" x14ac:dyDescent="0.2">
      <c r="A79" s="178"/>
      <c r="B79" s="246" t="s">
        <v>58</v>
      </c>
      <c r="C79" s="249">
        <v>0.47569444444444442</v>
      </c>
      <c r="D79" s="125" t="s">
        <v>216</v>
      </c>
      <c r="E79" s="151" t="s">
        <v>224</v>
      </c>
      <c r="F79">
        <v>17</v>
      </c>
      <c r="G79" s="275">
        <v>33.333500000000001</v>
      </c>
      <c r="H79" s="275">
        <v>115.81761</v>
      </c>
    </row>
    <row r="80" spans="1:8" x14ac:dyDescent="0.2">
      <c r="A80" s="178"/>
      <c r="B80" s="246" t="s">
        <v>61</v>
      </c>
      <c r="C80" s="249">
        <v>0.40625</v>
      </c>
      <c r="D80" s="125" t="s">
        <v>222</v>
      </c>
      <c r="E80" s="151">
        <v>0</v>
      </c>
      <c r="F80">
        <v>21</v>
      </c>
      <c r="G80" s="275">
        <v>33.266710000000003</v>
      </c>
      <c r="H80" s="275">
        <v>115.75921</v>
      </c>
    </row>
    <row r="81" spans="1:4" x14ac:dyDescent="0.2">
      <c r="A81" s="178">
        <v>39223</v>
      </c>
      <c r="B81" s="10" t="s">
        <v>7</v>
      </c>
      <c r="C81" s="249">
        <v>0.66388888888888886</v>
      </c>
      <c r="D81" s="125" t="s">
        <v>211</v>
      </c>
    </row>
    <row r="82" spans="1:4" x14ac:dyDescent="0.2">
      <c r="A82" s="178">
        <v>39223</v>
      </c>
      <c r="B82" s="10" t="s">
        <v>36</v>
      </c>
      <c r="C82" s="249">
        <v>0.67499999999999993</v>
      </c>
      <c r="D82" s="125" t="s">
        <v>225</v>
      </c>
    </row>
    <row r="83" spans="1:4" x14ac:dyDescent="0.2">
      <c r="A83" s="178">
        <v>39224</v>
      </c>
      <c r="B83" s="246" t="s">
        <v>110</v>
      </c>
      <c r="C83" s="249">
        <v>0.68402777777777779</v>
      </c>
      <c r="D83" s="125"/>
    </row>
    <row r="84" spans="1:4" x14ac:dyDescent="0.2">
      <c r="A84" s="178">
        <v>39224</v>
      </c>
      <c r="B84" s="10" t="s">
        <v>72</v>
      </c>
      <c r="C84" s="249">
        <v>0.26944444444444443</v>
      </c>
      <c r="D84" s="125" t="s">
        <v>226</v>
      </c>
    </row>
    <row r="85" spans="1:4" x14ac:dyDescent="0.2">
      <c r="A85" s="178">
        <v>39224</v>
      </c>
      <c r="B85" s="55" t="s">
        <v>55</v>
      </c>
      <c r="C85" s="249">
        <v>0.53125</v>
      </c>
      <c r="D85" s="125" t="s">
        <v>211</v>
      </c>
    </row>
    <row r="86" spans="1:4" x14ac:dyDescent="0.2">
      <c r="A86" s="178">
        <v>39224</v>
      </c>
      <c r="B86" s="246" t="s">
        <v>58</v>
      </c>
      <c r="C86" s="249">
        <v>0.48958333333333331</v>
      </c>
      <c r="D86" s="125" t="s">
        <v>211</v>
      </c>
    </row>
    <row r="87" spans="1:4" x14ac:dyDescent="0.2">
      <c r="A87" s="178">
        <v>39224</v>
      </c>
      <c r="B87" s="246" t="s">
        <v>61</v>
      </c>
      <c r="C87" s="249">
        <v>0.43055555555555558</v>
      </c>
      <c r="D87" s="125" t="s">
        <v>209</v>
      </c>
    </row>
    <row r="88" spans="1:4" x14ac:dyDescent="0.2">
      <c r="A88" s="178">
        <v>39322</v>
      </c>
      <c r="B88" s="10" t="s">
        <v>7</v>
      </c>
    </row>
    <row r="89" spans="1:4" x14ac:dyDescent="0.2">
      <c r="A89" s="178"/>
      <c r="B89" s="10" t="s">
        <v>36</v>
      </c>
    </row>
    <row r="90" spans="1:4" x14ac:dyDescent="0.2">
      <c r="A90" s="178"/>
      <c r="B90" s="246" t="s">
        <v>110</v>
      </c>
    </row>
    <row r="91" spans="1:4" x14ac:dyDescent="0.2">
      <c r="A91" s="178"/>
      <c r="B91" s="10" t="s">
        <v>72</v>
      </c>
    </row>
    <row r="92" spans="1:4" x14ac:dyDescent="0.2">
      <c r="A92" s="178"/>
      <c r="B92" s="55" t="s">
        <v>55</v>
      </c>
      <c r="C92" s="249">
        <v>0.45833333333333331</v>
      </c>
      <c r="D92" s="125" t="s">
        <v>227</v>
      </c>
    </row>
    <row r="93" spans="1:4" x14ac:dyDescent="0.2">
      <c r="A93" s="178"/>
      <c r="B93" s="246" t="s">
        <v>58</v>
      </c>
      <c r="C93" s="249">
        <v>0.40972222222222227</v>
      </c>
      <c r="D93" s="125" t="s">
        <v>215</v>
      </c>
    </row>
    <row r="94" spans="1:4" x14ac:dyDescent="0.2">
      <c r="A94" s="178"/>
      <c r="B94" s="246" t="s">
        <v>61</v>
      </c>
      <c r="C94" s="249">
        <v>0.35069444444444442</v>
      </c>
      <c r="D94" s="125" t="s">
        <v>215</v>
      </c>
    </row>
    <row r="95" spans="1:4" x14ac:dyDescent="0.2">
      <c r="A95" s="178">
        <v>39399</v>
      </c>
      <c r="B95" s="10" t="s">
        <v>7</v>
      </c>
      <c r="C95" s="249">
        <v>0.625</v>
      </c>
    </row>
    <row r="96" spans="1:4" x14ac:dyDescent="0.2">
      <c r="A96" s="178"/>
      <c r="B96" s="10" t="s">
        <v>36</v>
      </c>
    </row>
    <row r="97" spans="1:4" x14ac:dyDescent="0.2">
      <c r="A97" s="178"/>
      <c r="B97" s="246" t="s">
        <v>110</v>
      </c>
      <c r="C97" s="249">
        <v>0.58333333333333337</v>
      </c>
    </row>
    <row r="98" spans="1:4" x14ac:dyDescent="0.2">
      <c r="A98" s="178"/>
      <c r="B98" s="10" t="s">
        <v>72</v>
      </c>
      <c r="C98" s="249">
        <v>0.67708333333333337</v>
      </c>
    </row>
    <row r="99" spans="1:4" x14ac:dyDescent="0.2">
      <c r="A99" s="178">
        <v>39400</v>
      </c>
      <c r="B99" s="55" t="s">
        <v>55</v>
      </c>
      <c r="C99" s="249">
        <v>0.4513888888888889</v>
      </c>
      <c r="D99" s="125" t="s">
        <v>209</v>
      </c>
    </row>
    <row r="100" spans="1:4" x14ac:dyDescent="0.2">
      <c r="A100" s="178"/>
      <c r="B100" s="246" t="s">
        <v>58</v>
      </c>
      <c r="C100" s="249">
        <v>0.40277777777777773</v>
      </c>
      <c r="D100" s="125" t="s">
        <v>209</v>
      </c>
    </row>
    <row r="101" spans="1:4" x14ac:dyDescent="0.2">
      <c r="A101" s="178"/>
      <c r="B101" s="246" t="s">
        <v>61</v>
      </c>
      <c r="C101" s="249">
        <v>0.35416666666666669</v>
      </c>
      <c r="D101" s="125" t="s">
        <v>209</v>
      </c>
    </row>
    <row r="102" spans="1:4" x14ac:dyDescent="0.2">
      <c r="A102" s="178">
        <v>39503</v>
      </c>
      <c r="B102" s="10" t="s">
        <v>7</v>
      </c>
      <c r="C102" s="249">
        <v>0.55555555555555558</v>
      </c>
    </row>
    <row r="103" spans="1:4" x14ac:dyDescent="0.2">
      <c r="A103" s="178"/>
      <c r="B103" s="10" t="s">
        <v>36</v>
      </c>
      <c r="C103" s="249">
        <v>0.56944444444444442</v>
      </c>
    </row>
    <row r="104" spans="1:4" x14ac:dyDescent="0.2">
      <c r="A104" s="178"/>
      <c r="B104" s="246" t="s">
        <v>110</v>
      </c>
      <c r="C104" s="249">
        <v>0.52430555555555558</v>
      </c>
    </row>
    <row r="105" spans="1:4" x14ac:dyDescent="0.2">
      <c r="A105" s="178"/>
      <c r="B105" s="10" t="s">
        <v>72</v>
      </c>
      <c r="C105" s="249">
        <v>0.61111111111111105</v>
      </c>
    </row>
    <row r="106" spans="1:4" x14ac:dyDescent="0.2">
      <c r="A106" s="178">
        <v>39504</v>
      </c>
      <c r="B106" s="55" t="s">
        <v>55</v>
      </c>
      <c r="C106" s="249">
        <v>0.44444444444444442</v>
      </c>
      <c r="D106" s="125" t="s">
        <v>211</v>
      </c>
    </row>
    <row r="107" spans="1:4" x14ac:dyDescent="0.2">
      <c r="A107" s="178"/>
      <c r="B107" s="246" t="s">
        <v>58</v>
      </c>
      <c r="C107" s="249">
        <v>0.39583333333333331</v>
      </c>
      <c r="D107" s="125" t="s">
        <v>211</v>
      </c>
    </row>
    <row r="108" spans="1:4" x14ac:dyDescent="0.2">
      <c r="A108" s="178"/>
      <c r="B108" s="246" t="s">
        <v>61</v>
      </c>
      <c r="C108" s="249">
        <v>0.34027777777777773</v>
      </c>
      <c r="D108" s="125" t="s">
        <v>211</v>
      </c>
    </row>
    <row r="109" spans="1:4" x14ac:dyDescent="0.2">
      <c r="A109" s="178">
        <v>39569</v>
      </c>
      <c r="B109" s="10" t="s">
        <v>7</v>
      </c>
      <c r="C109" s="249">
        <v>0.70833333333333337</v>
      </c>
    </row>
    <row r="110" spans="1:4" x14ac:dyDescent="0.2">
      <c r="A110" s="178"/>
      <c r="B110" s="10" t="s">
        <v>36</v>
      </c>
      <c r="C110" s="249">
        <v>0.72222222222222221</v>
      </c>
    </row>
    <row r="111" spans="1:4" x14ac:dyDescent="0.2">
      <c r="A111" s="178"/>
      <c r="B111" s="246" t="s">
        <v>110</v>
      </c>
      <c r="C111" s="249">
        <v>0.67013888888888884</v>
      </c>
    </row>
    <row r="112" spans="1:4" x14ac:dyDescent="0.2">
      <c r="A112" s="178"/>
      <c r="B112" s="10" t="s">
        <v>72</v>
      </c>
      <c r="C112" s="249">
        <v>0.76736111111111116</v>
      </c>
    </row>
    <row r="113" spans="1:9" x14ac:dyDescent="0.2">
      <c r="A113" s="178">
        <v>39570</v>
      </c>
      <c r="B113" s="55" t="s">
        <v>55</v>
      </c>
      <c r="C113" s="249">
        <v>0.45833333333333331</v>
      </c>
      <c r="D113" s="125" t="s">
        <v>211</v>
      </c>
    </row>
    <row r="114" spans="1:9" x14ac:dyDescent="0.2">
      <c r="A114" s="178"/>
      <c r="B114" s="246" t="s">
        <v>58</v>
      </c>
      <c r="C114" s="249">
        <v>0.40625</v>
      </c>
      <c r="D114" s="125" t="s">
        <v>211</v>
      </c>
    </row>
    <row r="115" spans="1:9" x14ac:dyDescent="0.2">
      <c r="A115" s="178"/>
      <c r="B115" s="246" t="s">
        <v>61</v>
      </c>
      <c r="C115" s="249">
        <v>0.35069444444444442</v>
      </c>
      <c r="D115" s="125" t="s">
        <v>211</v>
      </c>
    </row>
    <row r="116" spans="1:9" x14ac:dyDescent="0.2">
      <c r="A116" s="178">
        <v>39680</v>
      </c>
      <c r="B116" s="10" t="s">
        <v>7</v>
      </c>
      <c r="C116" s="249">
        <v>0.59722222222222221</v>
      </c>
      <c r="D116" s="125" t="s">
        <v>216</v>
      </c>
      <c r="E116" s="151" t="s">
        <v>229</v>
      </c>
      <c r="F116">
        <v>33</v>
      </c>
      <c r="G116">
        <v>33.199159999999999</v>
      </c>
      <c r="H116">
        <v>115.59706</v>
      </c>
    </row>
    <row r="117" spans="1:9" x14ac:dyDescent="0.2">
      <c r="A117" s="178"/>
      <c r="B117" s="10" t="s">
        <v>36</v>
      </c>
      <c r="C117" s="249">
        <v>0.63194444444444442</v>
      </c>
      <c r="D117" s="125" t="s">
        <v>216</v>
      </c>
      <c r="E117" s="151" t="s">
        <v>230</v>
      </c>
      <c r="F117">
        <v>34</v>
      </c>
      <c r="G117">
        <v>33.085070000000002</v>
      </c>
      <c r="H117">
        <v>115.61452</v>
      </c>
    </row>
    <row r="118" spans="1:9" x14ac:dyDescent="0.2">
      <c r="A118" s="178"/>
      <c r="B118" s="246" t="s">
        <v>110</v>
      </c>
      <c r="C118" s="125" t="s">
        <v>228</v>
      </c>
    </row>
    <row r="119" spans="1:9" x14ac:dyDescent="0.2">
      <c r="A119" s="178"/>
      <c r="B119" s="10" t="s">
        <v>72</v>
      </c>
      <c r="C119" s="249">
        <v>0.6875</v>
      </c>
      <c r="D119" s="125" t="s">
        <v>216</v>
      </c>
      <c r="E119" s="151" t="s">
        <v>231</v>
      </c>
      <c r="F119">
        <v>33</v>
      </c>
      <c r="G119">
        <v>33.524830000000001</v>
      </c>
      <c r="H119">
        <v>116.07893</v>
      </c>
    </row>
    <row r="120" spans="1:9" x14ac:dyDescent="0.2">
      <c r="A120" s="178"/>
      <c r="B120" s="55" t="s">
        <v>55</v>
      </c>
      <c r="C120" s="249">
        <v>0.47569444444444442</v>
      </c>
      <c r="D120" s="125" t="s">
        <v>222</v>
      </c>
      <c r="E120" s="67">
        <v>0</v>
      </c>
      <c r="F120">
        <v>33</v>
      </c>
      <c r="G120">
        <v>33.399419999999999</v>
      </c>
      <c r="H120">
        <v>115.92554</v>
      </c>
    </row>
    <row r="121" spans="1:9" x14ac:dyDescent="0.2">
      <c r="A121" s="178"/>
      <c r="B121" s="246" t="s">
        <v>58</v>
      </c>
      <c r="C121" s="249">
        <v>0.41666666666666669</v>
      </c>
      <c r="D121" s="125" t="s">
        <v>222</v>
      </c>
      <c r="E121" s="151" t="s">
        <v>229</v>
      </c>
      <c r="F121">
        <v>29</v>
      </c>
      <c r="G121">
        <v>33.333469999999998</v>
      </c>
      <c r="H121">
        <v>115.81739</v>
      </c>
    </row>
    <row r="122" spans="1:9" x14ac:dyDescent="0.2">
      <c r="A122" s="178"/>
      <c r="B122" s="246" t="s">
        <v>61</v>
      </c>
      <c r="C122" s="249">
        <v>0.3611111111111111</v>
      </c>
      <c r="D122" s="125" t="s">
        <v>222</v>
      </c>
      <c r="E122" s="151" t="s">
        <v>230</v>
      </c>
      <c r="F122">
        <v>27</v>
      </c>
      <c r="G122">
        <v>33.266309999999997</v>
      </c>
      <c r="H122">
        <v>115.75915999999999</v>
      </c>
    </row>
    <row r="123" spans="1:9" x14ac:dyDescent="0.2">
      <c r="A123" s="178">
        <v>39764</v>
      </c>
      <c r="B123" s="10" t="s">
        <v>7</v>
      </c>
      <c r="C123" s="249">
        <v>0.44444444444444442</v>
      </c>
      <c r="D123" s="125" t="s">
        <v>232</v>
      </c>
      <c r="E123" s="151" t="s">
        <v>235</v>
      </c>
      <c r="F123">
        <v>29</v>
      </c>
      <c r="G123">
        <v>33.199129999999997</v>
      </c>
      <c r="H123">
        <v>115.59712</v>
      </c>
      <c r="I123" s="263"/>
    </row>
    <row r="124" spans="1:9" x14ac:dyDescent="0.2">
      <c r="A124" s="178"/>
      <c r="B124" s="10" t="s">
        <v>36</v>
      </c>
      <c r="C124" s="249">
        <v>0.41319444444444442</v>
      </c>
      <c r="D124" s="125" t="s">
        <v>232</v>
      </c>
      <c r="E124" s="151" t="s">
        <v>235</v>
      </c>
      <c r="F124">
        <v>30</v>
      </c>
      <c r="G124">
        <v>33.104649999999999</v>
      </c>
      <c r="H124">
        <v>115.66448</v>
      </c>
      <c r="I124" s="263"/>
    </row>
    <row r="125" spans="1:9" x14ac:dyDescent="0.2">
      <c r="A125" s="178"/>
      <c r="B125" s="10" t="s">
        <v>72</v>
      </c>
      <c r="C125" s="249">
        <v>0.31944444444444448</v>
      </c>
      <c r="D125" s="125" t="s">
        <v>233</v>
      </c>
      <c r="E125" s="151" t="s">
        <v>236</v>
      </c>
      <c r="F125">
        <v>21</v>
      </c>
      <c r="G125">
        <v>33.524830000000001</v>
      </c>
      <c r="H125">
        <v>116.07892</v>
      </c>
      <c r="I125" s="263"/>
    </row>
    <row r="126" spans="1:9" x14ac:dyDescent="0.2">
      <c r="A126" s="178"/>
      <c r="B126" s="55" t="s">
        <v>55</v>
      </c>
      <c r="C126" s="249">
        <v>0.56597222222222221</v>
      </c>
      <c r="D126" s="125" t="s">
        <v>234</v>
      </c>
      <c r="E126" s="151" t="s">
        <v>237</v>
      </c>
      <c r="F126">
        <v>21</v>
      </c>
      <c r="G126">
        <v>33.399790000000003</v>
      </c>
      <c r="H126">
        <v>115.92158000000001</v>
      </c>
      <c r="I126" s="263"/>
    </row>
    <row r="127" spans="1:9" x14ac:dyDescent="0.2">
      <c r="A127" s="178"/>
      <c r="B127" s="246" t="s">
        <v>58</v>
      </c>
      <c r="C127" s="249">
        <v>0.59027777777777779</v>
      </c>
      <c r="D127" s="125" t="s">
        <v>234</v>
      </c>
      <c r="E127" s="151" t="s">
        <v>238</v>
      </c>
      <c r="G127">
        <v>33.333629999999999</v>
      </c>
      <c r="H127">
        <v>115.81658</v>
      </c>
      <c r="I127" s="263"/>
    </row>
    <row r="128" spans="1:9" x14ac:dyDescent="0.2">
      <c r="A128" s="178"/>
      <c r="B128" s="246" t="s">
        <v>61</v>
      </c>
      <c r="C128" s="249">
        <v>0.61805555555555558</v>
      </c>
      <c r="D128" s="125" t="s">
        <v>234</v>
      </c>
      <c r="E128" s="151" t="s">
        <v>239</v>
      </c>
      <c r="G128">
        <v>33.267949999999999</v>
      </c>
      <c r="H128">
        <v>115.75463000000001</v>
      </c>
      <c r="I128" s="263"/>
    </row>
    <row r="129" spans="1:15" x14ac:dyDescent="0.2">
      <c r="A129" s="178"/>
      <c r="B129" s="264" t="s">
        <v>152</v>
      </c>
      <c r="C129" s="249">
        <v>0.63888888888888895</v>
      </c>
      <c r="G129">
        <v>33.255380000000002</v>
      </c>
      <c r="H129">
        <v>115.62703</v>
      </c>
      <c r="K129" s="272"/>
      <c r="L129" s="273"/>
    </row>
    <row r="130" spans="1:15" x14ac:dyDescent="0.2">
      <c r="A130" s="178">
        <v>39861</v>
      </c>
      <c r="B130" s="10" t="s">
        <v>7</v>
      </c>
      <c r="C130" s="249">
        <v>0.4375</v>
      </c>
      <c r="D130" s="125" t="s">
        <v>216</v>
      </c>
      <c r="E130" s="151" t="s">
        <v>236</v>
      </c>
      <c r="F130">
        <v>23</v>
      </c>
      <c r="G130" s="275">
        <v>33.199179999999998</v>
      </c>
      <c r="H130" s="275">
        <v>115.59712</v>
      </c>
      <c r="O130" s="67"/>
    </row>
    <row r="131" spans="1:15" x14ac:dyDescent="0.2">
      <c r="A131" s="178">
        <v>39861</v>
      </c>
      <c r="B131" s="10" t="s">
        <v>36</v>
      </c>
      <c r="C131" s="249">
        <v>0.40972222222222227</v>
      </c>
      <c r="D131" s="125" t="s">
        <v>216</v>
      </c>
      <c r="E131" s="151">
        <v>0</v>
      </c>
      <c r="F131">
        <v>21</v>
      </c>
      <c r="G131" s="275">
        <v>33.104649999999999</v>
      </c>
      <c r="H131" s="275">
        <v>115.66448</v>
      </c>
      <c r="M131" s="275"/>
      <c r="N131" s="275"/>
      <c r="O131" s="67"/>
    </row>
    <row r="132" spans="1:15" x14ac:dyDescent="0.2">
      <c r="A132" s="178">
        <v>39860</v>
      </c>
      <c r="B132" s="10" t="s">
        <v>72</v>
      </c>
      <c r="C132" s="249">
        <v>0.80208333333333337</v>
      </c>
      <c r="D132" s="125" t="s">
        <v>240</v>
      </c>
      <c r="E132" s="151" t="s">
        <v>243</v>
      </c>
      <c r="F132">
        <v>16</v>
      </c>
      <c r="G132" s="275">
        <v>33.524909999999998</v>
      </c>
      <c r="H132" s="275">
        <v>116.07884</v>
      </c>
      <c r="O132" s="67"/>
    </row>
    <row r="133" spans="1:15" x14ac:dyDescent="0.2">
      <c r="A133" s="178">
        <v>39862</v>
      </c>
      <c r="B133" s="55" t="s">
        <v>55</v>
      </c>
      <c r="C133" s="249">
        <v>0.33333333333333331</v>
      </c>
      <c r="D133" s="125" t="s">
        <v>216</v>
      </c>
      <c r="E133" s="151" t="s">
        <v>212</v>
      </c>
      <c r="F133">
        <v>13</v>
      </c>
      <c r="G133" s="275">
        <v>33.399920000000002</v>
      </c>
      <c r="H133" s="275">
        <v>115.92521000000001</v>
      </c>
      <c r="O133" s="67"/>
    </row>
    <row r="134" spans="1:15" x14ac:dyDescent="0.2">
      <c r="A134" s="178">
        <v>39862</v>
      </c>
      <c r="B134" s="246" t="s">
        <v>58</v>
      </c>
      <c r="C134" s="249">
        <v>0.375</v>
      </c>
      <c r="D134" s="125" t="s">
        <v>216</v>
      </c>
      <c r="E134" s="151" t="s">
        <v>241</v>
      </c>
      <c r="F134">
        <v>14</v>
      </c>
      <c r="G134" s="275">
        <v>33.33334</v>
      </c>
      <c r="H134" s="275">
        <v>115.81657</v>
      </c>
      <c r="O134" s="67"/>
    </row>
    <row r="135" spans="1:15" x14ac:dyDescent="0.2">
      <c r="A135" s="178">
        <v>39862</v>
      </c>
      <c r="B135" s="246" t="s">
        <v>61</v>
      </c>
      <c r="C135" s="249">
        <v>0.40972222222222227</v>
      </c>
      <c r="D135" s="125" t="s">
        <v>216</v>
      </c>
      <c r="E135" s="151" t="s">
        <v>242</v>
      </c>
      <c r="F135">
        <v>18</v>
      </c>
      <c r="G135" s="275">
        <v>33.26661</v>
      </c>
      <c r="H135" s="275">
        <v>115.75817000000001</v>
      </c>
      <c r="O135" s="67"/>
    </row>
    <row r="136" spans="1:15" x14ac:dyDescent="0.2">
      <c r="A136" s="178">
        <v>39966</v>
      </c>
      <c r="B136" s="10" t="s">
        <v>7</v>
      </c>
      <c r="C136" s="249">
        <v>0.57291666666666663</v>
      </c>
      <c r="D136" s="125" t="s">
        <v>232</v>
      </c>
      <c r="E136" s="151" t="s">
        <v>244</v>
      </c>
      <c r="F136">
        <v>33</v>
      </c>
      <c r="G136" s="275">
        <v>33.199179999999998</v>
      </c>
      <c r="H136" s="275">
        <v>115.59712</v>
      </c>
      <c r="O136" s="67"/>
    </row>
    <row r="137" spans="1:15" x14ac:dyDescent="0.2">
      <c r="A137" s="178">
        <v>39966</v>
      </c>
      <c r="B137" s="10" t="s">
        <v>36</v>
      </c>
      <c r="C137" s="249">
        <v>0.54861111111111105</v>
      </c>
      <c r="D137" s="125" t="s">
        <v>232</v>
      </c>
      <c r="E137" s="151" t="s">
        <v>244</v>
      </c>
      <c r="F137" s="125">
        <v>31</v>
      </c>
      <c r="G137" s="275">
        <v>33.104660000000003</v>
      </c>
      <c r="H137" s="275">
        <v>115.66452</v>
      </c>
      <c r="O137" s="67"/>
    </row>
    <row r="138" spans="1:15" x14ac:dyDescent="0.2">
      <c r="A138" s="178">
        <v>39965</v>
      </c>
      <c r="B138" s="10" t="s">
        <v>72</v>
      </c>
      <c r="C138" s="249">
        <v>0.70833333333333337</v>
      </c>
      <c r="D138" s="125" t="s">
        <v>232</v>
      </c>
      <c r="E138" s="67">
        <v>0</v>
      </c>
      <c r="F138" s="125">
        <v>29</v>
      </c>
      <c r="G138" s="275">
        <v>33.524909999999998</v>
      </c>
      <c r="H138" s="275">
        <v>116.07884</v>
      </c>
      <c r="O138" s="67"/>
    </row>
    <row r="139" spans="1:15" x14ac:dyDescent="0.2">
      <c r="A139" s="178">
        <v>39966</v>
      </c>
      <c r="B139" s="55" t="s">
        <v>55</v>
      </c>
      <c r="C139" s="249">
        <v>0.45833333333333331</v>
      </c>
      <c r="D139" s="125" t="s">
        <v>232</v>
      </c>
      <c r="E139" s="151" t="s">
        <v>235</v>
      </c>
      <c r="F139" s="125">
        <v>24</v>
      </c>
      <c r="G139" s="275">
        <v>33.40014</v>
      </c>
      <c r="H139" s="275">
        <v>115.92547</v>
      </c>
      <c r="O139" s="67"/>
    </row>
    <row r="140" spans="1:15" x14ac:dyDescent="0.2">
      <c r="A140" s="178">
        <v>39966</v>
      </c>
      <c r="B140" s="246" t="s">
        <v>58</v>
      </c>
      <c r="C140" s="249">
        <v>0.38541666666666669</v>
      </c>
      <c r="D140" s="125" t="s">
        <v>234</v>
      </c>
      <c r="E140" s="151" t="s">
        <v>245</v>
      </c>
      <c r="F140" s="125">
        <v>24</v>
      </c>
      <c r="G140" s="275">
        <v>33.33381</v>
      </c>
      <c r="H140" s="275">
        <v>115.81707</v>
      </c>
      <c r="O140" s="67"/>
    </row>
    <row r="141" spans="1:15" x14ac:dyDescent="0.2">
      <c r="A141" s="178">
        <v>39966</v>
      </c>
      <c r="B141" s="246" t="s">
        <v>61</v>
      </c>
      <c r="C141" s="249">
        <v>0.3298611111111111</v>
      </c>
      <c r="D141" s="125" t="s">
        <v>232</v>
      </c>
      <c r="E141" s="151" t="s">
        <v>243</v>
      </c>
      <c r="F141" s="125">
        <v>25</v>
      </c>
      <c r="G141" s="275">
        <v>33.266300000000001</v>
      </c>
      <c r="H141" s="275">
        <v>115.75752</v>
      </c>
      <c r="O141" s="67"/>
    </row>
    <row r="142" spans="1:15" x14ac:dyDescent="0.2">
      <c r="A142" s="178">
        <v>40030</v>
      </c>
      <c r="B142" s="10" t="s">
        <v>7</v>
      </c>
      <c r="C142" s="249">
        <v>0.3576388888888889</v>
      </c>
      <c r="D142" s="125" t="s">
        <v>216</v>
      </c>
      <c r="O142" s="67"/>
    </row>
    <row r="143" spans="1:15" x14ac:dyDescent="0.2">
      <c r="A143" s="178">
        <v>40030</v>
      </c>
      <c r="B143" s="10" t="s">
        <v>36</v>
      </c>
      <c r="C143" s="249">
        <v>0.3888888888888889</v>
      </c>
      <c r="D143" s="125" t="s">
        <v>232</v>
      </c>
    </row>
    <row r="144" spans="1:15" x14ac:dyDescent="0.2">
      <c r="A144" s="178">
        <v>40028</v>
      </c>
      <c r="B144" s="10" t="s">
        <v>72</v>
      </c>
      <c r="C144" s="249">
        <v>0.67361111111111116</v>
      </c>
      <c r="D144" s="125" t="s">
        <v>232</v>
      </c>
    </row>
    <row r="145" spans="1:15" x14ac:dyDescent="0.2">
      <c r="A145" s="178">
        <v>40029</v>
      </c>
      <c r="B145" s="55" t="s">
        <v>55</v>
      </c>
      <c r="C145" s="249">
        <v>0.31944444444444448</v>
      </c>
      <c r="D145" s="125" t="s">
        <v>232</v>
      </c>
      <c r="E145" s="151" t="s">
        <v>247</v>
      </c>
    </row>
    <row r="146" spans="1:15" x14ac:dyDescent="0.2">
      <c r="A146" s="178">
        <v>40029</v>
      </c>
      <c r="B146" s="246" t="s">
        <v>58</v>
      </c>
      <c r="C146" s="249">
        <v>0.38541666666666669</v>
      </c>
      <c r="D146" s="125" t="s">
        <v>234</v>
      </c>
      <c r="E146" s="151" t="s">
        <v>247</v>
      </c>
    </row>
    <row r="147" spans="1:15" x14ac:dyDescent="0.2">
      <c r="A147" s="178">
        <v>40029</v>
      </c>
      <c r="B147" s="246" t="s">
        <v>61</v>
      </c>
      <c r="C147" s="249">
        <v>0.4236111111111111</v>
      </c>
      <c r="D147" s="125" t="s">
        <v>246</v>
      </c>
      <c r="E147" s="67">
        <v>0</v>
      </c>
    </row>
    <row r="148" spans="1:15" x14ac:dyDescent="0.2">
      <c r="A148" s="178">
        <v>40155</v>
      </c>
      <c r="B148" s="10" t="s">
        <v>7</v>
      </c>
      <c r="C148" s="249">
        <v>0.65277777777777779</v>
      </c>
      <c r="E148" s="67">
        <v>0</v>
      </c>
      <c r="F148">
        <v>18</v>
      </c>
      <c r="G148" s="275">
        <v>33.199179999999998</v>
      </c>
      <c r="H148" s="275">
        <v>115.59711</v>
      </c>
    </row>
    <row r="149" spans="1:15" x14ac:dyDescent="0.2">
      <c r="A149" s="178"/>
      <c r="B149" s="10" t="s">
        <v>36</v>
      </c>
      <c r="C149" s="249">
        <v>0.6875</v>
      </c>
      <c r="E149" s="67">
        <v>0</v>
      </c>
      <c r="F149">
        <v>16</v>
      </c>
      <c r="G149" s="275">
        <v>33.104649999999999</v>
      </c>
      <c r="H149" s="275">
        <v>115.6645</v>
      </c>
    </row>
    <row r="150" spans="1:15" x14ac:dyDescent="0.2">
      <c r="A150" s="178"/>
      <c r="B150" s="10" t="s">
        <v>72</v>
      </c>
      <c r="C150" s="249">
        <v>0.58333333333333337</v>
      </c>
      <c r="E150" s="151" t="s">
        <v>236</v>
      </c>
      <c r="F150">
        <v>24</v>
      </c>
      <c r="G150" s="275">
        <v>33.524819999999998</v>
      </c>
      <c r="H150" s="275">
        <v>116.07892</v>
      </c>
      <c r="N150" s="275"/>
      <c r="O150" s="275"/>
    </row>
    <row r="151" spans="1:15" x14ac:dyDescent="0.2">
      <c r="A151" s="178">
        <v>40156</v>
      </c>
      <c r="B151" s="55" t="s">
        <v>55</v>
      </c>
      <c r="C151" s="249">
        <v>0.4375</v>
      </c>
      <c r="D151" s="125" t="s">
        <v>216</v>
      </c>
      <c r="E151" s="151" t="s">
        <v>241</v>
      </c>
      <c r="F151">
        <v>15</v>
      </c>
      <c r="G151" s="275">
        <v>33.399949999999997</v>
      </c>
      <c r="H151" s="275">
        <v>115.92491</v>
      </c>
    </row>
    <row r="152" spans="1:15" x14ac:dyDescent="0.2">
      <c r="A152" s="178"/>
      <c r="B152" s="246" t="s">
        <v>58</v>
      </c>
      <c r="C152" s="249">
        <v>0.97916666666666663</v>
      </c>
      <c r="D152" s="125" t="s">
        <v>216</v>
      </c>
      <c r="E152" s="151" t="s">
        <v>248</v>
      </c>
      <c r="G152" s="275">
        <v>33.333320000000001</v>
      </c>
      <c r="H152" s="275">
        <v>115.81668000000001</v>
      </c>
      <c r="N152" s="275"/>
      <c r="O152" s="275"/>
    </row>
    <row r="153" spans="1:15" x14ac:dyDescent="0.2">
      <c r="A153" s="178"/>
      <c r="B153" s="246" t="s">
        <v>61</v>
      </c>
      <c r="C153" s="249">
        <v>0.51388888888888895</v>
      </c>
      <c r="D153" s="125" t="s">
        <v>216</v>
      </c>
      <c r="E153" s="151" t="s">
        <v>229</v>
      </c>
      <c r="G153" s="275">
        <v>33.266959999999997</v>
      </c>
      <c r="H153" s="275">
        <v>115.75827</v>
      </c>
    </row>
    <row r="154" spans="1:15" x14ac:dyDescent="0.2">
      <c r="A154" s="178">
        <v>40225</v>
      </c>
      <c r="B154" s="10" t="s">
        <v>7</v>
      </c>
      <c r="C154" s="249">
        <v>0.60416666666666663</v>
      </c>
      <c r="D154" s="125" t="s">
        <v>216</v>
      </c>
      <c r="E154" s="151" t="s">
        <v>249</v>
      </c>
      <c r="F154">
        <v>25.8</v>
      </c>
      <c r="G154">
        <v>33.199179999999998</v>
      </c>
      <c r="H154">
        <v>115.59704000000001</v>
      </c>
    </row>
    <row r="155" spans="1:15" x14ac:dyDescent="0.2">
      <c r="A155" s="178"/>
      <c r="B155" s="10" t="s">
        <v>36</v>
      </c>
      <c r="C155" s="249">
        <v>0.63541666666666663</v>
      </c>
      <c r="D155" s="125" t="s">
        <v>216</v>
      </c>
      <c r="E155" s="151" t="s">
        <v>250</v>
      </c>
      <c r="F155">
        <v>28.6</v>
      </c>
      <c r="G155">
        <v>33.104649999999999</v>
      </c>
      <c r="H155">
        <v>115.66451000000001</v>
      </c>
      <c r="N155" s="275"/>
      <c r="O155" s="275"/>
    </row>
    <row r="156" spans="1:15" x14ac:dyDescent="0.2">
      <c r="A156" s="178"/>
      <c r="B156" s="10" t="s">
        <v>72</v>
      </c>
      <c r="C156" s="249">
        <v>0.55208333333333337</v>
      </c>
      <c r="D156" s="125" t="s">
        <v>216</v>
      </c>
      <c r="E156" s="67">
        <v>0</v>
      </c>
      <c r="F156">
        <v>27.8</v>
      </c>
      <c r="G156">
        <v>33.524880000000003</v>
      </c>
      <c r="H156">
        <v>116.07888</v>
      </c>
    </row>
    <row r="157" spans="1:15" x14ac:dyDescent="0.2">
      <c r="A157" s="178">
        <v>40226</v>
      </c>
      <c r="B157" s="55" t="s">
        <v>55</v>
      </c>
      <c r="C157" s="249">
        <v>0.3923611111111111</v>
      </c>
      <c r="D157" s="125" t="s">
        <v>216</v>
      </c>
      <c r="E157" s="151" t="s">
        <v>251</v>
      </c>
      <c r="F157">
        <v>19.2</v>
      </c>
      <c r="G157">
        <v>33.400089999999999</v>
      </c>
      <c r="H157">
        <v>115.92509</v>
      </c>
    </row>
    <row r="158" spans="1:15" x14ac:dyDescent="0.2">
      <c r="A158" s="178"/>
      <c r="B158" s="246" t="s">
        <v>58</v>
      </c>
      <c r="C158" s="265">
        <v>0.4548611111111111</v>
      </c>
      <c r="D158" s="125" t="s">
        <v>216</v>
      </c>
      <c r="E158" s="151" t="s">
        <v>252</v>
      </c>
      <c r="F158">
        <v>19.600000000000001</v>
      </c>
      <c r="G158">
        <v>33.333370000000002</v>
      </c>
      <c r="H158">
        <v>115.81677000000001</v>
      </c>
    </row>
    <row r="159" spans="1:15" x14ac:dyDescent="0.2">
      <c r="A159" s="178"/>
      <c r="B159" s="246" t="s">
        <v>61</v>
      </c>
      <c r="C159" s="249">
        <v>0.48958333333333331</v>
      </c>
      <c r="D159" s="125" t="s">
        <v>216</v>
      </c>
      <c r="E159" s="151" t="s">
        <v>253</v>
      </c>
      <c r="F159">
        <v>19.899999999999999</v>
      </c>
      <c r="G159">
        <v>33.26661</v>
      </c>
      <c r="H159">
        <v>115.75806</v>
      </c>
    </row>
    <row r="160" spans="1:15" x14ac:dyDescent="0.2">
      <c r="A160" s="178">
        <v>40315</v>
      </c>
      <c r="B160" s="10" t="s">
        <v>7</v>
      </c>
      <c r="C160" s="249">
        <v>0.59375</v>
      </c>
      <c r="D160" s="125" t="s">
        <v>246</v>
      </c>
      <c r="E160" s="151" t="s">
        <v>254</v>
      </c>
      <c r="F160" s="266">
        <v>30</v>
      </c>
    </row>
    <row r="161" spans="1:6" x14ac:dyDescent="0.2">
      <c r="A161" s="178"/>
      <c r="B161" s="10" t="s">
        <v>36</v>
      </c>
      <c r="C161" s="249">
        <v>0.61458333333333337</v>
      </c>
      <c r="D161" s="125" t="s">
        <v>234</v>
      </c>
      <c r="E161" s="151" t="s">
        <v>255</v>
      </c>
      <c r="F161">
        <v>31.2</v>
      </c>
    </row>
    <row r="162" spans="1:6" x14ac:dyDescent="0.2">
      <c r="A162" s="178"/>
      <c r="B162" s="10" t="s">
        <v>72</v>
      </c>
      <c r="C162" s="249">
        <v>0.52777777777777779</v>
      </c>
      <c r="D162" s="125" t="s">
        <v>234</v>
      </c>
      <c r="E162" s="151" t="s">
        <v>256</v>
      </c>
      <c r="F162">
        <v>30.1</v>
      </c>
    </row>
    <row r="163" spans="1:6" x14ac:dyDescent="0.2">
      <c r="A163" s="178">
        <v>40317</v>
      </c>
      <c r="B163" s="55" t="s">
        <v>55</v>
      </c>
      <c r="C163" s="249">
        <v>0.40625</v>
      </c>
      <c r="D163" s="125" t="s">
        <v>216</v>
      </c>
      <c r="E163" s="151" t="s">
        <v>257</v>
      </c>
      <c r="F163">
        <v>24.4</v>
      </c>
    </row>
    <row r="164" spans="1:6" x14ac:dyDescent="0.2">
      <c r="A164" s="178"/>
      <c r="B164" s="246" t="s">
        <v>58</v>
      </c>
      <c r="C164" s="249">
        <v>0.4375</v>
      </c>
      <c r="D164" s="125" t="s">
        <v>216</v>
      </c>
      <c r="E164" s="151" t="s">
        <v>258</v>
      </c>
      <c r="F164">
        <v>26.7</v>
      </c>
    </row>
    <row r="165" spans="1:6" x14ac:dyDescent="0.2">
      <c r="A165" s="178"/>
      <c r="B165" s="246" t="s">
        <v>61</v>
      </c>
      <c r="C165" s="249">
        <v>0.45833333333333331</v>
      </c>
      <c r="D165" s="125" t="s">
        <v>216</v>
      </c>
      <c r="E165" s="151" t="s">
        <v>259</v>
      </c>
      <c r="F165">
        <v>25.3</v>
      </c>
    </row>
    <row r="166" spans="1:6" x14ac:dyDescent="0.2">
      <c r="A166" s="178">
        <v>40400</v>
      </c>
      <c r="B166" s="10" t="s">
        <v>7</v>
      </c>
      <c r="C166" s="249">
        <v>0.67013888888888884</v>
      </c>
      <c r="D166" s="125" t="s">
        <v>216</v>
      </c>
      <c r="E166" s="151" t="s">
        <v>260</v>
      </c>
      <c r="F166">
        <v>38.5</v>
      </c>
    </row>
    <row r="167" spans="1:6" x14ac:dyDescent="0.2">
      <c r="A167" s="178"/>
      <c r="B167" s="10" t="s">
        <v>36</v>
      </c>
      <c r="C167" s="249">
        <v>0.69097222222222221</v>
      </c>
      <c r="D167" s="125" t="s">
        <v>216</v>
      </c>
      <c r="E167" s="151" t="s">
        <v>261</v>
      </c>
      <c r="F167">
        <v>40.200000000000003</v>
      </c>
    </row>
    <row r="168" spans="1:6" x14ac:dyDescent="0.2">
      <c r="A168" s="178"/>
      <c r="B168" s="10" t="s">
        <v>72</v>
      </c>
      <c r="C168" s="249">
        <v>0.61458333333333337</v>
      </c>
      <c r="D168" s="125" t="s">
        <v>216</v>
      </c>
      <c r="E168" s="151" t="s">
        <v>262</v>
      </c>
      <c r="F168">
        <v>34.4</v>
      </c>
    </row>
    <row r="169" spans="1:6" x14ac:dyDescent="0.2">
      <c r="A169" s="178">
        <v>40401</v>
      </c>
      <c r="B169" s="55" t="s">
        <v>55</v>
      </c>
      <c r="C169" s="249">
        <v>0.45833333333333331</v>
      </c>
      <c r="D169" s="125" t="s">
        <v>232</v>
      </c>
      <c r="E169" s="151" t="s">
        <v>263</v>
      </c>
      <c r="F169">
        <v>30.6</v>
      </c>
    </row>
    <row r="170" spans="1:6" x14ac:dyDescent="0.2">
      <c r="A170" s="178"/>
      <c r="B170" s="246" t="s">
        <v>58</v>
      </c>
      <c r="C170" s="249">
        <v>0.4236111111111111</v>
      </c>
      <c r="D170" s="125" t="s">
        <v>232</v>
      </c>
      <c r="E170" s="151" t="s">
        <v>264</v>
      </c>
      <c r="F170">
        <v>29.7</v>
      </c>
    </row>
    <row r="171" spans="1:6" x14ac:dyDescent="0.2">
      <c r="A171" s="178"/>
      <c r="B171" s="246" t="s">
        <v>61</v>
      </c>
      <c r="C171" s="249">
        <v>0.38194444444444442</v>
      </c>
      <c r="D171" s="125" t="s">
        <v>232</v>
      </c>
      <c r="E171" s="151" t="s">
        <v>265</v>
      </c>
      <c r="F171">
        <v>28.2</v>
      </c>
    </row>
    <row r="172" spans="1:6" x14ac:dyDescent="0.2">
      <c r="A172" s="178">
        <v>40503</v>
      </c>
      <c r="B172" s="10" t="s">
        <v>7</v>
      </c>
      <c r="C172" s="249">
        <v>0.60069444444444442</v>
      </c>
      <c r="D172" s="125" t="s">
        <v>233</v>
      </c>
      <c r="E172" s="151" t="s">
        <v>266</v>
      </c>
      <c r="F172">
        <v>18.399999999999999</v>
      </c>
    </row>
    <row r="173" spans="1:6" x14ac:dyDescent="0.2">
      <c r="A173" s="178"/>
      <c r="B173" s="10" t="s">
        <v>36</v>
      </c>
      <c r="C173" s="249">
        <v>0.625</v>
      </c>
      <c r="D173" s="125" t="s">
        <v>232</v>
      </c>
      <c r="E173" s="151" t="s">
        <v>267</v>
      </c>
      <c r="F173">
        <v>19.100000000000001</v>
      </c>
    </row>
    <row r="174" spans="1:6" x14ac:dyDescent="0.2">
      <c r="A174" s="178"/>
      <c r="B174" s="10" t="s">
        <v>72</v>
      </c>
      <c r="C174" s="249">
        <v>0.54166666666666663</v>
      </c>
      <c r="D174" s="125" t="s">
        <v>233</v>
      </c>
      <c r="E174" s="151" t="s">
        <v>268</v>
      </c>
      <c r="F174">
        <v>20.399999999999999</v>
      </c>
    </row>
    <row r="175" spans="1:6" x14ac:dyDescent="0.2">
      <c r="A175" s="178">
        <v>40504</v>
      </c>
      <c r="B175" s="55" t="s">
        <v>55</v>
      </c>
      <c r="C175" s="249">
        <v>0.47916666666666669</v>
      </c>
      <c r="D175" s="125" t="s">
        <v>216</v>
      </c>
      <c r="E175" s="151" t="s">
        <v>269</v>
      </c>
      <c r="F175">
        <v>17.7</v>
      </c>
    </row>
    <row r="176" spans="1:6" x14ac:dyDescent="0.2">
      <c r="A176" s="178"/>
      <c r="B176" s="246" t="s">
        <v>58</v>
      </c>
      <c r="C176" s="249">
        <v>0.51041666666666663</v>
      </c>
      <c r="D176" s="125" t="s">
        <v>216</v>
      </c>
      <c r="E176" s="151" t="s">
        <v>270</v>
      </c>
      <c r="F176">
        <v>17.100000000000001</v>
      </c>
    </row>
    <row r="177" spans="1:11" x14ac:dyDescent="0.2">
      <c r="A177" s="178"/>
      <c r="B177" s="246" t="s">
        <v>61</v>
      </c>
      <c r="C177" s="249">
        <v>0.53472222222222221</v>
      </c>
      <c r="D177" s="125" t="s">
        <v>216</v>
      </c>
      <c r="E177" s="67">
        <v>0</v>
      </c>
      <c r="F177">
        <v>17.5</v>
      </c>
    </row>
    <row r="178" spans="1:11" x14ac:dyDescent="0.2">
      <c r="A178" s="178">
        <v>40596</v>
      </c>
      <c r="B178" s="10" t="s">
        <v>7</v>
      </c>
      <c r="C178" s="249">
        <v>0.625</v>
      </c>
      <c r="D178" s="125" t="s">
        <v>216</v>
      </c>
      <c r="E178" s="151" t="s">
        <v>273</v>
      </c>
      <c r="F178">
        <v>18.399999999999999</v>
      </c>
      <c r="J178" s="43"/>
      <c r="K178" s="274"/>
    </row>
    <row r="179" spans="1:11" x14ac:dyDescent="0.2">
      <c r="A179" s="178"/>
      <c r="B179" s="10" t="s">
        <v>36</v>
      </c>
      <c r="C179" s="249">
        <v>0.64930555555555558</v>
      </c>
      <c r="D179" s="125" t="s">
        <v>216</v>
      </c>
      <c r="E179" s="151" t="s">
        <v>274</v>
      </c>
      <c r="F179">
        <v>18.899999999999999</v>
      </c>
      <c r="J179" s="43"/>
      <c r="K179" s="274"/>
    </row>
    <row r="180" spans="1:11" x14ac:dyDescent="0.2">
      <c r="A180" s="178"/>
      <c r="B180" s="10" t="s">
        <v>72</v>
      </c>
      <c r="C180" s="249">
        <v>0.79166666666666663</v>
      </c>
      <c r="D180" s="125" t="s">
        <v>216</v>
      </c>
      <c r="E180" s="67">
        <v>0</v>
      </c>
      <c r="F180">
        <v>17.899999999999999</v>
      </c>
      <c r="J180" s="43"/>
      <c r="K180" s="274"/>
    </row>
    <row r="181" spans="1:11" x14ac:dyDescent="0.2">
      <c r="A181" s="178">
        <v>40597</v>
      </c>
      <c r="B181" s="55" t="s">
        <v>55</v>
      </c>
      <c r="C181" s="249">
        <v>0.47222222222222227</v>
      </c>
      <c r="D181" s="125" t="s">
        <v>216</v>
      </c>
      <c r="E181" s="67">
        <v>0</v>
      </c>
      <c r="F181">
        <v>19.5</v>
      </c>
      <c r="G181">
        <v>33.399990000000003</v>
      </c>
      <c r="H181">
        <v>115.92581</v>
      </c>
      <c r="J181" s="43"/>
      <c r="K181" s="274"/>
    </row>
    <row r="182" spans="1:11" x14ac:dyDescent="0.2">
      <c r="A182" s="178"/>
      <c r="B182" s="246" t="s">
        <v>58</v>
      </c>
      <c r="C182" s="265">
        <v>0.42708333333333331</v>
      </c>
      <c r="D182" s="125" t="s">
        <v>216</v>
      </c>
      <c r="E182" s="151" t="s">
        <v>271</v>
      </c>
      <c r="F182">
        <v>14.8</v>
      </c>
      <c r="G182">
        <v>33.33334</v>
      </c>
      <c r="H182">
        <v>115.81751</v>
      </c>
    </row>
    <row r="183" spans="1:11" x14ac:dyDescent="0.2">
      <c r="B183" s="246" t="s">
        <v>61</v>
      </c>
      <c r="C183" s="249">
        <v>0.3888888888888889</v>
      </c>
      <c r="D183" s="125" t="s">
        <v>216</v>
      </c>
      <c r="E183" s="151" t="s">
        <v>272</v>
      </c>
      <c r="F183">
        <v>14.3</v>
      </c>
      <c r="G183">
        <v>33.266710000000003</v>
      </c>
      <c r="H183">
        <v>115.75897000000001</v>
      </c>
    </row>
    <row r="184" spans="1:11" x14ac:dyDescent="0.2">
      <c r="A184" s="178">
        <v>40694</v>
      </c>
      <c r="B184" s="10" t="s">
        <v>7</v>
      </c>
      <c r="C184" s="249">
        <v>0.66666666666666663</v>
      </c>
      <c r="D184" s="125" t="s">
        <v>234</v>
      </c>
      <c r="E184" s="67">
        <v>0</v>
      </c>
      <c r="F184">
        <v>34</v>
      </c>
    </row>
    <row r="185" spans="1:11" x14ac:dyDescent="0.2">
      <c r="A185" s="178"/>
      <c r="B185" s="10" t="s">
        <v>36</v>
      </c>
      <c r="C185" s="249">
        <v>0.69791666666666663</v>
      </c>
      <c r="D185" s="125" t="s">
        <v>234</v>
      </c>
      <c r="E185" s="151" t="s">
        <v>244</v>
      </c>
      <c r="F185">
        <v>33</v>
      </c>
    </row>
    <row r="186" spans="1:11" x14ac:dyDescent="0.2">
      <c r="A186" s="178">
        <v>40695</v>
      </c>
      <c r="B186" s="10" t="s">
        <v>72</v>
      </c>
      <c r="C186" s="249">
        <v>0.59375</v>
      </c>
      <c r="D186" s="125" t="s">
        <v>232</v>
      </c>
      <c r="E186" s="151" t="s">
        <v>275</v>
      </c>
      <c r="F186">
        <v>30</v>
      </c>
    </row>
    <row r="187" spans="1:11" x14ac:dyDescent="0.2">
      <c r="A187" s="178">
        <v>40696</v>
      </c>
      <c r="B187" s="55" t="s">
        <v>55</v>
      </c>
      <c r="C187" s="249">
        <v>0.52083333333333337</v>
      </c>
      <c r="D187" s="125" t="s">
        <v>216</v>
      </c>
      <c r="E187" s="151" t="s">
        <v>276</v>
      </c>
      <c r="F187">
        <v>26</v>
      </c>
      <c r="G187">
        <v>33.400060000000003</v>
      </c>
      <c r="H187">
        <v>115.92573</v>
      </c>
      <c r="J187" s="43"/>
      <c r="K187" s="274"/>
    </row>
    <row r="188" spans="1:11" x14ac:dyDescent="0.2">
      <c r="A188" s="178"/>
      <c r="B188" s="246" t="s">
        <v>58</v>
      </c>
      <c r="C188" s="249">
        <v>0.48958333333333331</v>
      </c>
      <c r="D188" s="125" t="s">
        <v>216</v>
      </c>
      <c r="E188" s="151" t="s">
        <v>277</v>
      </c>
      <c r="F188">
        <v>25</v>
      </c>
      <c r="G188">
        <v>33.334240000000001</v>
      </c>
      <c r="H188">
        <v>115.81791</v>
      </c>
      <c r="J188" s="43"/>
      <c r="K188" s="274"/>
    </row>
    <row r="189" spans="1:11" x14ac:dyDescent="0.2">
      <c r="A189" s="178"/>
      <c r="B189" s="246" t="s">
        <v>61</v>
      </c>
      <c r="C189" s="249">
        <v>0.45833333333333331</v>
      </c>
      <c r="D189" s="125" t="s">
        <v>216</v>
      </c>
      <c r="E189" s="151" t="s">
        <v>278</v>
      </c>
      <c r="F189">
        <v>25</v>
      </c>
      <c r="G189">
        <v>33.266959999999997</v>
      </c>
      <c r="H189">
        <v>115.75945</v>
      </c>
      <c r="J189" s="43"/>
      <c r="K189" s="274"/>
    </row>
    <row r="190" spans="1:11" x14ac:dyDescent="0.2">
      <c r="A190" s="178">
        <v>40764</v>
      </c>
      <c r="B190" s="10" t="s">
        <v>7</v>
      </c>
      <c r="C190" s="249">
        <v>0.59375</v>
      </c>
      <c r="E190" s="151" t="s">
        <v>238</v>
      </c>
      <c r="H190" s="125"/>
    </row>
    <row r="191" spans="1:11" x14ac:dyDescent="0.2">
      <c r="A191" s="178"/>
      <c r="B191" s="10" t="s">
        <v>36</v>
      </c>
      <c r="C191" s="249">
        <v>0.57638888888888895</v>
      </c>
      <c r="E191" s="67">
        <v>0</v>
      </c>
    </row>
    <row r="192" spans="1:11" x14ac:dyDescent="0.2">
      <c r="A192" s="178"/>
      <c r="B192" s="10" t="s">
        <v>72</v>
      </c>
      <c r="C192" s="249">
        <v>0.64583333333333337</v>
      </c>
      <c r="E192" s="151" t="s">
        <v>237</v>
      </c>
    </row>
    <row r="193" spans="1:8" x14ac:dyDescent="0.2">
      <c r="A193" s="178"/>
      <c r="B193" s="55" t="s">
        <v>55</v>
      </c>
      <c r="C193" s="249">
        <v>0.46527777777777773</v>
      </c>
      <c r="D193" s="125" t="s">
        <v>216</v>
      </c>
      <c r="E193" s="67">
        <v>0</v>
      </c>
      <c r="F193">
        <v>34</v>
      </c>
    </row>
    <row r="194" spans="1:8" x14ac:dyDescent="0.2">
      <c r="A194" s="178"/>
      <c r="B194" s="246" t="s">
        <v>58</v>
      </c>
      <c r="C194" s="249">
        <v>0.44791666666666669</v>
      </c>
      <c r="D194" s="125" t="s">
        <v>216</v>
      </c>
      <c r="E194" s="151" t="s">
        <v>239</v>
      </c>
      <c r="F194">
        <v>32</v>
      </c>
    </row>
    <row r="195" spans="1:8" x14ac:dyDescent="0.2">
      <c r="A195" s="178"/>
      <c r="B195" s="246" t="s">
        <v>61</v>
      </c>
      <c r="C195" s="249">
        <v>0.41666666666666669</v>
      </c>
      <c r="D195" s="125" t="s">
        <v>216</v>
      </c>
      <c r="E195" s="151" t="s">
        <v>275</v>
      </c>
      <c r="F195">
        <v>28</v>
      </c>
    </row>
    <row r="196" spans="1:8" x14ac:dyDescent="0.2">
      <c r="A196" s="178">
        <v>40865</v>
      </c>
      <c r="B196" s="10" t="s">
        <v>7</v>
      </c>
      <c r="C196" s="249">
        <v>0.64583333333333337</v>
      </c>
      <c r="D196" s="125" t="s">
        <v>232</v>
      </c>
      <c r="E196" s="151" t="s">
        <v>275</v>
      </c>
      <c r="F196">
        <v>20</v>
      </c>
    </row>
    <row r="197" spans="1:8" x14ac:dyDescent="0.2">
      <c r="A197" s="178"/>
      <c r="B197" s="10" t="s">
        <v>36</v>
      </c>
      <c r="C197" s="249">
        <v>0.67013888888888884</v>
      </c>
      <c r="D197" s="125" t="s">
        <v>232</v>
      </c>
      <c r="E197" s="151" t="s">
        <v>238</v>
      </c>
      <c r="F197">
        <v>19</v>
      </c>
    </row>
    <row r="198" spans="1:8" x14ac:dyDescent="0.2">
      <c r="A198" s="178"/>
      <c r="B198" s="10" t="s">
        <v>72</v>
      </c>
      <c r="C198" s="249">
        <v>0.59375</v>
      </c>
      <c r="D198" s="125" t="s">
        <v>232</v>
      </c>
      <c r="E198" s="151" t="s">
        <v>243</v>
      </c>
      <c r="F198">
        <v>21</v>
      </c>
    </row>
    <row r="199" spans="1:8" x14ac:dyDescent="0.2">
      <c r="A199" s="178">
        <v>40866</v>
      </c>
      <c r="B199" s="55" t="s">
        <v>55</v>
      </c>
      <c r="C199" s="249">
        <v>0.41666666666666669</v>
      </c>
      <c r="D199" s="125" t="s">
        <v>216</v>
      </c>
      <c r="E199" s="151" t="s">
        <v>279</v>
      </c>
      <c r="F199">
        <v>17</v>
      </c>
    </row>
    <row r="200" spans="1:8" x14ac:dyDescent="0.2">
      <c r="A200" s="178"/>
      <c r="B200" s="246" t="s">
        <v>58</v>
      </c>
      <c r="C200" s="249">
        <v>0.44097222222222227</v>
      </c>
      <c r="D200" s="125" t="s">
        <v>232</v>
      </c>
      <c r="E200" s="151" t="s">
        <v>281</v>
      </c>
      <c r="F200">
        <v>19</v>
      </c>
    </row>
    <row r="201" spans="1:8" x14ac:dyDescent="0.2">
      <c r="A201" s="178"/>
      <c r="B201" s="246" t="s">
        <v>61</v>
      </c>
      <c r="C201" s="249">
        <v>0.45833333333333331</v>
      </c>
      <c r="D201" s="125" t="s">
        <v>232</v>
      </c>
      <c r="E201" s="151" t="s">
        <v>280</v>
      </c>
      <c r="F201">
        <v>19</v>
      </c>
    </row>
    <row r="202" spans="1:8" x14ac:dyDescent="0.2">
      <c r="A202" s="178">
        <v>40968</v>
      </c>
      <c r="B202" s="10" t="s">
        <v>7</v>
      </c>
      <c r="C202" s="249">
        <v>0.375</v>
      </c>
      <c r="D202" s="125" t="s">
        <v>232</v>
      </c>
      <c r="E202" s="67">
        <v>0</v>
      </c>
      <c r="F202">
        <v>12.2</v>
      </c>
    </row>
    <row r="203" spans="1:8" x14ac:dyDescent="0.2">
      <c r="A203" s="178"/>
      <c r="B203" s="10" t="s">
        <v>36</v>
      </c>
      <c r="C203" s="249">
        <v>0.40277777777777773</v>
      </c>
      <c r="D203" s="125" t="s">
        <v>232</v>
      </c>
      <c r="E203" s="151" t="s">
        <v>282</v>
      </c>
      <c r="F203">
        <v>12.8</v>
      </c>
    </row>
    <row r="204" spans="1:8" x14ac:dyDescent="0.2">
      <c r="A204" s="178"/>
      <c r="B204" s="10" t="s">
        <v>72</v>
      </c>
      <c r="C204" s="249">
        <v>0.3125</v>
      </c>
      <c r="D204" s="125" t="s">
        <v>216</v>
      </c>
      <c r="E204" s="67">
        <v>0</v>
      </c>
      <c r="F204">
        <v>8.9</v>
      </c>
    </row>
    <row r="205" spans="1:8" x14ac:dyDescent="0.2">
      <c r="A205" s="178">
        <v>40967</v>
      </c>
      <c r="B205" s="55" t="s">
        <v>55</v>
      </c>
      <c r="C205" s="249">
        <v>0.42708333333333331</v>
      </c>
      <c r="D205" s="125" t="s">
        <v>216</v>
      </c>
      <c r="E205" s="67">
        <v>0</v>
      </c>
      <c r="F205">
        <v>13.3</v>
      </c>
    </row>
    <row r="206" spans="1:8" x14ac:dyDescent="0.2">
      <c r="A206" s="178"/>
      <c r="B206" s="246" t="s">
        <v>58</v>
      </c>
      <c r="C206" s="249">
        <v>0.4548611111111111</v>
      </c>
      <c r="D206" s="125" t="s">
        <v>216</v>
      </c>
      <c r="E206" s="151" t="s">
        <v>283</v>
      </c>
      <c r="F206" s="266">
        <v>15</v>
      </c>
    </row>
    <row r="207" spans="1:8" x14ac:dyDescent="0.2">
      <c r="A207" s="178"/>
      <c r="B207" s="246" t="s">
        <v>61</v>
      </c>
      <c r="C207" s="249">
        <v>0.47916666666666669</v>
      </c>
      <c r="D207" s="125" t="s">
        <v>216</v>
      </c>
      <c r="E207" s="151" t="s">
        <v>284</v>
      </c>
      <c r="F207" s="125">
        <v>16.100000000000001</v>
      </c>
    </row>
    <row r="208" spans="1:8" x14ac:dyDescent="0.2">
      <c r="A208" s="178">
        <v>41058</v>
      </c>
      <c r="B208" s="10" t="s">
        <v>7</v>
      </c>
      <c r="C208" s="249">
        <v>0.66319444444444442</v>
      </c>
      <c r="E208" s="151" t="s">
        <v>285</v>
      </c>
      <c r="F208" s="125">
        <v>37.9</v>
      </c>
      <c r="G208" s="275">
        <v>33.199179999999998</v>
      </c>
      <c r="H208" s="275">
        <v>115.59711</v>
      </c>
    </row>
    <row r="209" spans="1:8" x14ac:dyDescent="0.2">
      <c r="A209" s="178"/>
      <c r="B209" s="10" t="s">
        <v>36</v>
      </c>
      <c r="C209" s="249">
        <v>0.64583333333333337</v>
      </c>
      <c r="E209" s="151" t="s">
        <v>256</v>
      </c>
      <c r="F209" s="125">
        <v>36.4</v>
      </c>
      <c r="G209" s="275">
        <v>33.104640000000003</v>
      </c>
      <c r="H209" s="275">
        <v>115.66444</v>
      </c>
    </row>
    <row r="210" spans="1:8" x14ac:dyDescent="0.2">
      <c r="A210" s="178"/>
      <c r="B210" s="10" t="s">
        <v>72</v>
      </c>
      <c r="C210" s="265">
        <v>0.71180555555555547</v>
      </c>
      <c r="E210" s="151" t="s">
        <v>286</v>
      </c>
      <c r="F210" s="125">
        <v>34.9</v>
      </c>
      <c r="G210" s="275">
        <v>33.524799999999999</v>
      </c>
      <c r="H210" s="275">
        <v>116.07893</v>
      </c>
    </row>
    <row r="211" spans="1:8" x14ac:dyDescent="0.2">
      <c r="A211" s="178">
        <v>41059</v>
      </c>
      <c r="B211" s="55" t="s">
        <v>55</v>
      </c>
      <c r="C211" s="249">
        <v>0.4236111111111111</v>
      </c>
      <c r="D211" s="125" t="s">
        <v>216</v>
      </c>
      <c r="E211" s="151" t="s">
        <v>287</v>
      </c>
      <c r="F211" s="125">
        <v>27.1</v>
      </c>
      <c r="G211" s="275">
        <v>33.4</v>
      </c>
      <c r="H211" s="275">
        <v>115.92504</v>
      </c>
    </row>
    <row r="212" spans="1:8" x14ac:dyDescent="0.2">
      <c r="A212" s="178"/>
      <c r="B212" s="246" t="s">
        <v>58</v>
      </c>
      <c r="C212" s="249">
        <v>0.39930555555555558</v>
      </c>
      <c r="D212" s="125" t="s">
        <v>216</v>
      </c>
      <c r="E212" s="151" t="s">
        <v>288</v>
      </c>
      <c r="F212" s="125">
        <v>26.7</v>
      </c>
      <c r="G212" s="275">
        <v>33.333329999999997</v>
      </c>
      <c r="H212" s="275">
        <v>115.81674</v>
      </c>
    </row>
    <row r="213" spans="1:8" x14ac:dyDescent="0.2">
      <c r="A213" s="178"/>
      <c r="B213" s="246" t="s">
        <v>61</v>
      </c>
      <c r="C213" s="249">
        <v>0.38194444444444442</v>
      </c>
      <c r="D213" s="125" t="s">
        <v>216</v>
      </c>
      <c r="E213" s="151" t="s">
        <v>289</v>
      </c>
      <c r="F213" s="125">
        <v>30.8</v>
      </c>
      <c r="G213" s="275">
        <v>33.266649999999998</v>
      </c>
      <c r="H213" s="275">
        <v>115.75838</v>
      </c>
    </row>
    <row r="214" spans="1:8" x14ac:dyDescent="0.2">
      <c r="A214" s="178">
        <v>41122</v>
      </c>
      <c r="B214" s="10" t="s">
        <v>7</v>
      </c>
      <c r="C214" s="249">
        <v>0.625</v>
      </c>
      <c r="D214" s="125" t="s">
        <v>216</v>
      </c>
      <c r="E214" s="151" t="s">
        <v>290</v>
      </c>
      <c r="F214" s="125">
        <v>38.799999999999997</v>
      </c>
      <c r="G214" s="275">
        <v>33.199199999999998</v>
      </c>
      <c r="H214" s="275">
        <v>115.59712</v>
      </c>
    </row>
    <row r="215" spans="1:8" x14ac:dyDescent="0.2">
      <c r="A215" s="178"/>
      <c r="B215" s="10" t="s">
        <v>36</v>
      </c>
      <c r="C215" s="249">
        <v>0.63888888888888895</v>
      </c>
      <c r="D215" s="125" t="s">
        <v>216</v>
      </c>
      <c r="E215" s="67">
        <v>0</v>
      </c>
      <c r="F215" s="125">
        <v>39.4</v>
      </c>
      <c r="G215" s="275">
        <v>33.104619999999997</v>
      </c>
      <c r="H215" s="275">
        <v>115.6645</v>
      </c>
    </row>
    <row r="216" spans="1:8" x14ac:dyDescent="0.2">
      <c r="A216" s="178"/>
      <c r="B216" s="10" t="s">
        <v>72</v>
      </c>
      <c r="C216" s="249">
        <v>0.72569444444444453</v>
      </c>
      <c r="D216" s="125" t="s">
        <v>216</v>
      </c>
      <c r="E216" s="67">
        <v>0</v>
      </c>
      <c r="F216" s="125">
        <v>41.7</v>
      </c>
      <c r="G216" s="275">
        <v>33.52478</v>
      </c>
      <c r="H216" s="275">
        <v>116.07895000000001</v>
      </c>
    </row>
    <row r="217" spans="1:8" x14ac:dyDescent="0.2">
      <c r="A217" s="178">
        <v>41123</v>
      </c>
      <c r="B217" s="55" t="s">
        <v>55</v>
      </c>
      <c r="C217" s="249">
        <v>0.43055555555555558</v>
      </c>
      <c r="D217" s="125" t="s">
        <v>216</v>
      </c>
      <c r="E217" s="151" t="s">
        <v>230</v>
      </c>
      <c r="F217" s="125">
        <v>33.299999999999997</v>
      </c>
      <c r="G217" s="275">
        <v>33.40014</v>
      </c>
      <c r="H217" s="275">
        <v>115.92483</v>
      </c>
    </row>
    <row r="218" spans="1:8" x14ac:dyDescent="0.2">
      <c r="A218" s="178"/>
      <c r="B218" s="246" t="s">
        <v>58</v>
      </c>
      <c r="C218" s="249">
        <v>0.45833333333333331</v>
      </c>
      <c r="D218" s="125" t="s">
        <v>216</v>
      </c>
      <c r="E218" s="67">
        <v>0</v>
      </c>
      <c r="F218" s="266">
        <v>35</v>
      </c>
      <c r="G218" s="275">
        <v>33.333480000000002</v>
      </c>
      <c r="H218" s="275">
        <v>115.81665</v>
      </c>
    </row>
    <row r="219" spans="1:8" x14ac:dyDescent="0.2">
      <c r="A219" s="178"/>
      <c r="B219" s="246" t="s">
        <v>61</v>
      </c>
      <c r="C219" s="249">
        <v>0.47916666666666669</v>
      </c>
      <c r="D219" s="125" t="s">
        <v>216</v>
      </c>
      <c r="E219" s="67">
        <v>0</v>
      </c>
      <c r="F219" s="125">
        <v>38.299999999999997</v>
      </c>
      <c r="G219" s="275">
        <v>33.266710000000003</v>
      </c>
      <c r="H219" s="275">
        <v>115.75832</v>
      </c>
    </row>
    <row r="220" spans="1:8" x14ac:dyDescent="0.2">
      <c r="A220" s="178">
        <v>41233</v>
      </c>
      <c r="B220" s="10" t="s">
        <v>7</v>
      </c>
      <c r="C220" s="249">
        <v>0.3125</v>
      </c>
      <c r="D220" s="125" t="s">
        <v>216</v>
      </c>
      <c r="E220" s="151" t="s">
        <v>237</v>
      </c>
      <c r="F220" s="125">
        <v>16.600000000000001</v>
      </c>
    </row>
    <row r="221" spans="1:8" x14ac:dyDescent="0.2">
      <c r="A221" s="178"/>
      <c r="B221" s="10" t="s">
        <v>36</v>
      </c>
      <c r="C221" s="249">
        <v>0.33333333333333331</v>
      </c>
      <c r="D221" s="125" t="s">
        <v>216</v>
      </c>
      <c r="E221" s="151" t="s">
        <v>239</v>
      </c>
      <c r="F221" s="125">
        <v>16.600000000000001</v>
      </c>
    </row>
    <row r="222" spans="1:8" x14ac:dyDescent="0.2">
      <c r="A222" s="178"/>
      <c r="B222" s="10" t="s">
        <v>72</v>
      </c>
      <c r="C222" s="249">
        <v>0.39583333333333331</v>
      </c>
      <c r="D222" s="125" t="s">
        <v>216</v>
      </c>
      <c r="E222" s="151" t="s">
        <v>238</v>
      </c>
      <c r="F222" s="125">
        <v>18.3</v>
      </c>
    </row>
    <row r="223" spans="1:8" x14ac:dyDescent="0.2">
      <c r="A223" s="178">
        <v>41232</v>
      </c>
      <c r="B223" s="55" t="s">
        <v>55</v>
      </c>
      <c r="C223" s="249">
        <v>0.39583333333333331</v>
      </c>
      <c r="D223" s="125" t="s">
        <v>216</v>
      </c>
      <c r="E223" s="151" t="s">
        <v>291</v>
      </c>
      <c r="F223" s="266">
        <v>17</v>
      </c>
      <c r="G223">
        <v>33.399940000000001</v>
      </c>
      <c r="H223">
        <v>115.92491</v>
      </c>
    </row>
    <row r="224" spans="1:8" x14ac:dyDescent="0.2">
      <c r="A224" s="178"/>
      <c r="B224" s="246" t="s">
        <v>58</v>
      </c>
      <c r="C224" s="249">
        <v>0.42708333333333331</v>
      </c>
      <c r="D224" s="125" t="s">
        <v>216</v>
      </c>
      <c r="E224" s="151" t="s">
        <v>243</v>
      </c>
      <c r="F224" s="125">
        <v>18.8</v>
      </c>
      <c r="G224">
        <v>33.333539999999999</v>
      </c>
      <c r="H224">
        <v>115.81636</v>
      </c>
    </row>
    <row r="225" spans="1:8" x14ac:dyDescent="0.2">
      <c r="A225" s="178"/>
      <c r="B225" s="246" t="s">
        <v>61</v>
      </c>
      <c r="C225" s="249">
        <v>0.46875</v>
      </c>
      <c r="D225" s="125" t="s">
        <v>216</v>
      </c>
      <c r="E225" s="151" t="s">
        <v>292</v>
      </c>
      <c r="F225" s="266">
        <v>20</v>
      </c>
      <c r="G225" s="275">
        <v>33.267000000000003</v>
      </c>
      <c r="H225">
        <v>115.75843999999999</v>
      </c>
    </row>
    <row r="226" spans="1:8" x14ac:dyDescent="0.2">
      <c r="A226" s="178">
        <v>41329</v>
      </c>
      <c r="B226" s="10" t="s">
        <v>7</v>
      </c>
      <c r="C226" s="249">
        <v>0.46527777777777773</v>
      </c>
      <c r="D226" s="125" t="s">
        <v>216</v>
      </c>
      <c r="E226" s="151" t="s">
        <v>293</v>
      </c>
      <c r="F226" s="125">
        <v>17</v>
      </c>
    </row>
    <row r="227" spans="1:8" x14ac:dyDescent="0.2">
      <c r="A227" s="178"/>
      <c r="B227" s="10" t="s">
        <v>36</v>
      </c>
      <c r="C227" s="249">
        <v>0.48958333333333331</v>
      </c>
      <c r="D227" s="125" t="s">
        <v>216</v>
      </c>
      <c r="E227" s="151" t="s">
        <v>294</v>
      </c>
      <c r="F227" s="125">
        <v>18</v>
      </c>
    </row>
    <row r="228" spans="1:8" x14ac:dyDescent="0.2">
      <c r="A228" s="178"/>
      <c r="B228" s="10" t="s">
        <v>72</v>
      </c>
      <c r="C228" s="249">
        <v>0.56944444444444442</v>
      </c>
      <c r="D228" s="125" t="s">
        <v>216</v>
      </c>
      <c r="E228" s="151" t="s">
        <v>295</v>
      </c>
      <c r="F228" s="125">
        <v>19</v>
      </c>
    </row>
    <row r="229" spans="1:8" x14ac:dyDescent="0.2">
      <c r="A229" s="178">
        <v>41330</v>
      </c>
      <c r="B229" s="55" t="s">
        <v>55</v>
      </c>
      <c r="C229" s="249">
        <v>0.41875000000000001</v>
      </c>
      <c r="D229" s="125" t="s">
        <v>216</v>
      </c>
      <c r="E229" s="151" t="s">
        <v>297</v>
      </c>
      <c r="F229">
        <v>15</v>
      </c>
      <c r="G229" s="275">
        <v>33.399990000000003</v>
      </c>
      <c r="H229" s="275">
        <v>115.92492</v>
      </c>
    </row>
    <row r="230" spans="1:8" x14ac:dyDescent="0.2">
      <c r="A230" s="178"/>
      <c r="B230" s="246" t="s">
        <v>58</v>
      </c>
      <c r="C230" s="249">
        <v>0.47222222222222227</v>
      </c>
      <c r="D230" s="125" t="s">
        <v>216</v>
      </c>
      <c r="E230" s="151" t="s">
        <v>296</v>
      </c>
      <c r="F230">
        <v>17</v>
      </c>
      <c r="G230" s="275">
        <v>33.333419999999997</v>
      </c>
      <c r="H230" s="275">
        <v>115.81668000000001</v>
      </c>
    </row>
    <row r="231" spans="1:8" x14ac:dyDescent="0.2">
      <c r="A231" s="178"/>
      <c r="B231" s="246" t="s">
        <v>61</v>
      </c>
      <c r="C231" s="249">
        <v>0.51041666666666663</v>
      </c>
      <c r="D231" s="125" t="s">
        <v>216</v>
      </c>
      <c r="E231" s="151" t="s">
        <v>282</v>
      </c>
      <c r="F231">
        <v>20</v>
      </c>
      <c r="G231" s="275">
        <v>33.26679</v>
      </c>
      <c r="H231" s="275">
        <v>115.75830000000001</v>
      </c>
    </row>
    <row r="232" spans="1:8" x14ac:dyDescent="0.2">
      <c r="A232" s="178">
        <v>41401</v>
      </c>
      <c r="B232" s="10" t="s">
        <v>7</v>
      </c>
      <c r="C232" s="249">
        <v>0.5625</v>
      </c>
      <c r="D232" s="125" t="s">
        <v>216</v>
      </c>
      <c r="E232" s="151" t="s">
        <v>298</v>
      </c>
      <c r="F232">
        <v>25</v>
      </c>
    </row>
    <row r="233" spans="1:8" x14ac:dyDescent="0.2">
      <c r="A233" s="178"/>
      <c r="B233" s="10" t="s">
        <v>36</v>
      </c>
      <c r="C233" s="249">
        <v>0.59722222222222221</v>
      </c>
      <c r="D233" s="125" t="s">
        <v>216</v>
      </c>
      <c r="E233" s="151" t="s">
        <v>299</v>
      </c>
      <c r="F233">
        <v>26</v>
      </c>
    </row>
    <row r="234" spans="1:8" x14ac:dyDescent="0.2">
      <c r="A234" s="178"/>
      <c r="B234" s="10" t="s">
        <v>72</v>
      </c>
      <c r="C234" s="249">
        <v>0.65277777777777779</v>
      </c>
      <c r="D234" s="125" t="s">
        <v>233</v>
      </c>
      <c r="E234" s="151" t="s">
        <v>300</v>
      </c>
      <c r="F234">
        <v>27</v>
      </c>
    </row>
    <row r="235" spans="1:8" x14ac:dyDescent="0.2">
      <c r="A235" s="178">
        <v>41402</v>
      </c>
      <c r="B235" s="55" t="s">
        <v>55</v>
      </c>
      <c r="C235" s="249">
        <v>0.47916666666666669</v>
      </c>
      <c r="D235" s="125" t="s">
        <v>234</v>
      </c>
      <c r="E235" s="151" t="s">
        <v>301</v>
      </c>
      <c r="F235">
        <v>21</v>
      </c>
      <c r="G235" s="275">
        <v>33.399990000000003</v>
      </c>
      <c r="H235" s="275">
        <v>115.92501</v>
      </c>
    </row>
    <row r="236" spans="1:8" x14ac:dyDescent="0.2">
      <c r="A236" s="178"/>
      <c r="B236" s="246" t="s">
        <v>58</v>
      </c>
      <c r="C236" s="249">
        <v>0.50694444444444442</v>
      </c>
      <c r="D236" s="125" t="s">
        <v>234</v>
      </c>
      <c r="E236" s="151" t="s">
        <v>302</v>
      </c>
      <c r="F236">
        <v>23</v>
      </c>
      <c r="G236" s="275">
        <v>33.333379999999998</v>
      </c>
      <c r="H236" s="275">
        <v>115.8167</v>
      </c>
    </row>
    <row r="237" spans="1:8" x14ac:dyDescent="0.2">
      <c r="A237" s="178"/>
      <c r="B237" s="246" t="s">
        <v>61</v>
      </c>
      <c r="C237" s="249">
        <v>0.53125</v>
      </c>
      <c r="D237" s="125" t="s">
        <v>234</v>
      </c>
      <c r="E237" s="67">
        <v>0</v>
      </c>
      <c r="F237">
        <v>26</v>
      </c>
      <c r="G237" s="275">
        <v>33.266719999999999</v>
      </c>
      <c r="H237" s="275">
        <v>115.75829</v>
      </c>
    </row>
    <row r="238" spans="1:8" x14ac:dyDescent="0.2">
      <c r="A238" s="178">
        <v>41492</v>
      </c>
      <c r="B238" s="10" t="s">
        <v>7</v>
      </c>
      <c r="C238" s="249">
        <v>0.34027777777777773</v>
      </c>
      <c r="D238" s="125" t="s">
        <v>222</v>
      </c>
      <c r="E238" s="151" t="s">
        <v>239</v>
      </c>
      <c r="F238">
        <v>28</v>
      </c>
      <c r="G238" s="275">
        <v>33.19914</v>
      </c>
      <c r="H238" s="275">
        <v>115.59711</v>
      </c>
    </row>
    <row r="239" spans="1:8" x14ac:dyDescent="0.2">
      <c r="A239" s="178"/>
      <c r="B239" s="10" t="s">
        <v>36</v>
      </c>
      <c r="C239" s="249">
        <v>0.35416666666666669</v>
      </c>
      <c r="D239" s="125" t="s">
        <v>222</v>
      </c>
      <c r="E239" s="151" t="s">
        <v>238</v>
      </c>
      <c r="F239">
        <v>29</v>
      </c>
      <c r="G239" s="275">
        <v>33.10463</v>
      </c>
      <c r="H239" s="275">
        <v>115.66446999999999</v>
      </c>
    </row>
    <row r="240" spans="1:8" x14ac:dyDescent="0.2">
      <c r="A240" s="178"/>
      <c r="B240" s="10" t="s">
        <v>72</v>
      </c>
      <c r="C240" s="249">
        <v>0.29166666666666669</v>
      </c>
      <c r="D240" s="125" t="s">
        <v>222</v>
      </c>
      <c r="E240" s="151" t="s">
        <v>229</v>
      </c>
      <c r="F240">
        <v>73</v>
      </c>
      <c r="G240" s="275">
        <v>33.524799999999999</v>
      </c>
      <c r="H240" s="275">
        <v>116.07892</v>
      </c>
    </row>
    <row r="241" spans="1:8" x14ac:dyDescent="0.2">
      <c r="A241" s="178"/>
      <c r="B241" s="55" t="s">
        <v>55</v>
      </c>
      <c r="C241" s="249">
        <v>0.47222222222222227</v>
      </c>
      <c r="D241" s="125" t="s">
        <v>222</v>
      </c>
      <c r="E241" s="151" t="s">
        <v>303</v>
      </c>
      <c r="F241">
        <v>37</v>
      </c>
      <c r="G241" s="275">
        <v>33.399990000000003</v>
      </c>
      <c r="H241" s="275">
        <v>115.92495</v>
      </c>
    </row>
    <row r="242" spans="1:8" x14ac:dyDescent="0.2">
      <c r="A242" s="178"/>
      <c r="B242" s="246" t="s">
        <v>58</v>
      </c>
      <c r="C242" s="249">
        <v>0.44097222222222227</v>
      </c>
      <c r="D242" s="125" t="s">
        <v>222</v>
      </c>
      <c r="E242" s="151" t="s">
        <v>235</v>
      </c>
      <c r="F242">
        <v>35</v>
      </c>
      <c r="G242" s="275">
        <v>33.333269999999999</v>
      </c>
      <c r="H242" s="275">
        <v>115.81665</v>
      </c>
    </row>
    <row r="243" spans="1:8" x14ac:dyDescent="0.2">
      <c r="A243" s="178"/>
      <c r="B243" s="246" t="s">
        <v>61</v>
      </c>
      <c r="C243" s="249">
        <v>0.41666666666666669</v>
      </c>
      <c r="D243" s="125" t="s">
        <v>222</v>
      </c>
      <c r="E243" s="151" t="s">
        <v>245</v>
      </c>
      <c r="F243">
        <v>33</v>
      </c>
      <c r="G243" s="275">
        <v>33.26661</v>
      </c>
      <c r="H243" s="275">
        <v>115.75836</v>
      </c>
    </row>
    <row r="244" spans="1:8" x14ac:dyDescent="0.2">
      <c r="A244" s="178">
        <v>41591</v>
      </c>
      <c r="B244" s="10" t="s">
        <v>7</v>
      </c>
      <c r="C244" s="249">
        <v>0.3263888888888889</v>
      </c>
      <c r="D244" s="125" t="s">
        <v>216</v>
      </c>
      <c r="E244" s="67">
        <v>0</v>
      </c>
      <c r="F244">
        <v>20.100000000000001</v>
      </c>
      <c r="G244" s="275">
        <v>33.19914</v>
      </c>
      <c r="H244" s="275">
        <v>115.59712</v>
      </c>
    </row>
    <row r="245" spans="1:8" x14ac:dyDescent="0.2">
      <c r="A245" s="178"/>
      <c r="B245" s="10" t="s">
        <v>36</v>
      </c>
      <c r="C245" s="249">
        <v>0.34722222222222227</v>
      </c>
      <c r="D245" s="125" t="s">
        <v>216</v>
      </c>
      <c r="E245" s="151" t="s">
        <v>236</v>
      </c>
      <c r="F245">
        <v>22.1</v>
      </c>
      <c r="G245" s="275">
        <v>33.104790000000001</v>
      </c>
      <c r="H245" s="275">
        <v>115.66444</v>
      </c>
    </row>
    <row r="246" spans="1:8" x14ac:dyDescent="0.2">
      <c r="A246" s="178">
        <v>41590</v>
      </c>
      <c r="B246" s="10" t="s">
        <v>72</v>
      </c>
      <c r="C246" s="249">
        <v>0.57638888888888895</v>
      </c>
      <c r="D246" s="125" t="s">
        <v>246</v>
      </c>
      <c r="E246" s="67">
        <v>0</v>
      </c>
      <c r="F246">
        <v>24.8</v>
      </c>
      <c r="G246" s="275">
        <v>33.524929999999998</v>
      </c>
      <c r="H246" s="275">
        <v>116.07883</v>
      </c>
    </row>
    <row r="247" spans="1:8" x14ac:dyDescent="0.2">
      <c r="A247" s="178">
        <v>41591</v>
      </c>
      <c r="B247" s="55" t="s">
        <v>55</v>
      </c>
      <c r="C247" s="249">
        <v>0.49652777777777773</v>
      </c>
      <c r="D247" s="125" t="s">
        <v>216</v>
      </c>
      <c r="E247" s="151" t="s">
        <v>304</v>
      </c>
      <c r="F247">
        <v>26.1</v>
      </c>
      <c r="G247" s="275">
        <v>33.399990000000003</v>
      </c>
      <c r="H247" s="275">
        <v>115.92496</v>
      </c>
    </row>
    <row r="248" spans="1:8" x14ac:dyDescent="0.2">
      <c r="A248" s="178"/>
      <c r="B248" s="246" t="s">
        <v>58</v>
      </c>
      <c r="C248" s="249">
        <v>0.47222222222222227</v>
      </c>
      <c r="D248" s="125" t="s">
        <v>216</v>
      </c>
      <c r="E248" s="67">
        <v>0</v>
      </c>
      <c r="F248">
        <v>28.6</v>
      </c>
      <c r="G248" s="275">
        <v>33.333289999999998</v>
      </c>
      <c r="H248" s="275">
        <v>115.8167</v>
      </c>
    </row>
    <row r="249" spans="1:8" x14ac:dyDescent="0.2">
      <c r="A249" s="178"/>
      <c r="B249" s="246" t="s">
        <v>61</v>
      </c>
      <c r="C249" s="249">
        <v>0.44444444444444442</v>
      </c>
      <c r="D249" s="125" t="s">
        <v>216</v>
      </c>
      <c r="E249" s="151" t="s">
        <v>305</v>
      </c>
      <c r="F249">
        <v>23.8</v>
      </c>
      <c r="G249" s="275">
        <v>33.266649999999998</v>
      </c>
      <c r="H249" s="275">
        <v>115.75837</v>
      </c>
    </row>
    <row r="250" spans="1:8" x14ac:dyDescent="0.2">
      <c r="A250" s="178">
        <v>41674</v>
      </c>
      <c r="B250" s="10" t="s">
        <v>7</v>
      </c>
      <c r="C250" s="249">
        <v>0.34722222222222227</v>
      </c>
      <c r="D250" s="125" t="s">
        <v>233</v>
      </c>
      <c r="E250" s="151" t="s">
        <v>306</v>
      </c>
      <c r="F250">
        <v>12.3</v>
      </c>
      <c r="G250" s="275">
        <v>33.19914</v>
      </c>
      <c r="H250" s="275">
        <v>115.59712</v>
      </c>
    </row>
    <row r="251" spans="1:8" x14ac:dyDescent="0.2">
      <c r="A251" s="178"/>
      <c r="B251" s="10" t="s">
        <v>36</v>
      </c>
      <c r="C251" s="249">
        <v>0.36805555555555558</v>
      </c>
      <c r="D251" s="125" t="s">
        <v>233</v>
      </c>
      <c r="E251" s="151" t="s">
        <v>307</v>
      </c>
      <c r="F251">
        <v>14.7</v>
      </c>
      <c r="G251" s="275">
        <v>33.10463</v>
      </c>
      <c r="H251" s="275">
        <v>115.66451000000001</v>
      </c>
    </row>
    <row r="252" spans="1:8" x14ac:dyDescent="0.2">
      <c r="A252" s="178"/>
      <c r="B252" s="10" t="s">
        <v>72</v>
      </c>
      <c r="C252" s="249">
        <v>0.2951388888888889</v>
      </c>
      <c r="D252" s="125" t="s">
        <v>233</v>
      </c>
      <c r="E252" s="151" t="s">
        <v>308</v>
      </c>
      <c r="F252">
        <v>12.2</v>
      </c>
      <c r="G252" s="275">
        <v>33.524819999999998</v>
      </c>
      <c r="H252" s="275">
        <v>116.07886000000001</v>
      </c>
    </row>
    <row r="253" spans="1:8" x14ac:dyDescent="0.2">
      <c r="A253" s="178"/>
      <c r="B253" s="55" t="s">
        <v>55</v>
      </c>
      <c r="C253" s="249">
        <v>0.52083333333333337</v>
      </c>
      <c r="D253" s="125" t="s">
        <v>233</v>
      </c>
      <c r="E253" s="151" t="s">
        <v>309</v>
      </c>
      <c r="F253">
        <v>16.2</v>
      </c>
      <c r="G253" s="275">
        <v>33.400039999999997</v>
      </c>
      <c r="H253" s="275">
        <v>115.92506</v>
      </c>
    </row>
    <row r="254" spans="1:8" x14ac:dyDescent="0.2">
      <c r="A254" s="178"/>
      <c r="B254" s="246" t="s">
        <v>58</v>
      </c>
      <c r="C254" s="249">
        <v>0.48958333333333331</v>
      </c>
      <c r="D254" s="125" t="s">
        <v>233</v>
      </c>
      <c r="E254" s="151" t="s">
        <v>310</v>
      </c>
      <c r="F254">
        <v>16.399999999999999</v>
      </c>
      <c r="G254" s="275">
        <v>33.333289999999998</v>
      </c>
      <c r="H254" s="275">
        <v>115.81671</v>
      </c>
    </row>
    <row r="255" spans="1:8" x14ac:dyDescent="0.2">
      <c r="A255" s="178"/>
      <c r="B255" s="246" t="s">
        <v>61</v>
      </c>
      <c r="C255" s="249">
        <v>0.46180555555555558</v>
      </c>
      <c r="D255" s="125" t="s">
        <v>233</v>
      </c>
      <c r="E255" s="151" t="s">
        <v>311</v>
      </c>
      <c r="F255">
        <v>18.2</v>
      </c>
      <c r="G255" s="275">
        <v>33.266660000000002</v>
      </c>
      <c r="H255" s="275">
        <v>115.75833</v>
      </c>
    </row>
    <row r="256" spans="1:8" x14ac:dyDescent="0.2">
      <c r="A256" s="178">
        <v>41787</v>
      </c>
      <c r="B256" s="10" t="s">
        <v>7</v>
      </c>
      <c r="C256" s="249">
        <v>0.35416666666666669</v>
      </c>
      <c r="D256" s="125" t="s">
        <v>234</v>
      </c>
      <c r="E256" s="151" t="s">
        <v>286</v>
      </c>
      <c r="F256">
        <v>29.1</v>
      </c>
      <c r="G256" s="275">
        <v>33.199159999999999</v>
      </c>
      <c r="H256" s="275">
        <v>115.5971</v>
      </c>
    </row>
    <row r="257" spans="1:12" x14ac:dyDescent="0.2">
      <c r="A257" s="178"/>
      <c r="B257" s="10" t="s">
        <v>36</v>
      </c>
      <c r="C257" s="249">
        <v>0.375</v>
      </c>
      <c r="D257" s="125" t="s">
        <v>234</v>
      </c>
      <c r="E257" s="151" t="s">
        <v>312</v>
      </c>
      <c r="F257">
        <v>29.3</v>
      </c>
      <c r="G257" s="275">
        <v>33.104640000000003</v>
      </c>
      <c r="H257" s="275">
        <v>115.66446000000001</v>
      </c>
    </row>
    <row r="258" spans="1:12" x14ac:dyDescent="0.2">
      <c r="A258" s="178"/>
      <c r="B258" s="10" t="s">
        <v>72</v>
      </c>
      <c r="C258" s="249">
        <v>0.2951388888888889</v>
      </c>
      <c r="D258" s="125" t="s">
        <v>234</v>
      </c>
      <c r="E258" s="151" t="s">
        <v>270</v>
      </c>
      <c r="F258">
        <v>25.9</v>
      </c>
      <c r="G258" s="275">
        <v>33.524850000000001</v>
      </c>
      <c r="H258" s="275">
        <v>116.07886999999999</v>
      </c>
    </row>
    <row r="259" spans="1:12" x14ac:dyDescent="0.2">
      <c r="A259" s="178"/>
      <c r="B259" s="55" t="s">
        <v>55</v>
      </c>
      <c r="C259" s="249">
        <v>0.51736111111111105</v>
      </c>
      <c r="D259" s="125" t="s">
        <v>234</v>
      </c>
      <c r="E259" s="151" t="s">
        <v>262</v>
      </c>
      <c r="F259">
        <v>30.9</v>
      </c>
      <c r="G259" s="275">
        <v>33.400060000000003</v>
      </c>
      <c r="H259" s="275">
        <v>115.92509</v>
      </c>
    </row>
    <row r="260" spans="1:12" x14ac:dyDescent="0.2">
      <c r="A260" s="178"/>
      <c r="B260" s="246" t="s">
        <v>58</v>
      </c>
      <c r="C260" s="249">
        <v>0.47916666666666669</v>
      </c>
      <c r="D260" s="125" t="s">
        <v>234</v>
      </c>
      <c r="E260" s="151" t="s">
        <v>313</v>
      </c>
      <c r="F260">
        <v>29.2</v>
      </c>
      <c r="G260" s="275">
        <v>33.333159999999999</v>
      </c>
      <c r="H260" s="275">
        <v>115.81658</v>
      </c>
    </row>
    <row r="261" spans="1:12" x14ac:dyDescent="0.2">
      <c r="A261" s="178"/>
      <c r="B261" s="246" t="s">
        <v>61</v>
      </c>
      <c r="C261" s="249">
        <v>0.43402777777777773</v>
      </c>
      <c r="D261" s="125" t="s">
        <v>234</v>
      </c>
      <c r="E261" s="151" t="s">
        <v>314</v>
      </c>
      <c r="F261">
        <v>27.5</v>
      </c>
      <c r="G261" s="275">
        <v>33.266629999999999</v>
      </c>
      <c r="H261" s="275">
        <v>115.75830000000001</v>
      </c>
    </row>
    <row r="262" spans="1:12" x14ac:dyDescent="0.2">
      <c r="A262" s="178">
        <v>41862</v>
      </c>
      <c r="B262" s="10" t="s">
        <v>7</v>
      </c>
      <c r="C262" s="249">
        <v>0.3576388888888889</v>
      </c>
      <c r="D262" s="125" t="s">
        <v>233</v>
      </c>
      <c r="E262" s="151" t="s">
        <v>224</v>
      </c>
      <c r="F262">
        <v>31</v>
      </c>
      <c r="G262" s="275">
        <v>33.199159999999999</v>
      </c>
      <c r="H262" s="275">
        <v>115.5971</v>
      </c>
      <c r="K262" s="43"/>
      <c r="L262" s="274"/>
    </row>
    <row r="263" spans="1:12" x14ac:dyDescent="0.2">
      <c r="A263" s="178"/>
      <c r="B263" s="10" t="s">
        <v>36</v>
      </c>
      <c r="C263" s="249">
        <v>0.38194444444444442</v>
      </c>
      <c r="D263" s="125" t="s">
        <v>232</v>
      </c>
      <c r="E263" s="151" t="s">
        <v>260</v>
      </c>
      <c r="F263">
        <v>33</v>
      </c>
      <c r="G263" s="275">
        <v>33.104660000000003</v>
      </c>
      <c r="H263" s="275">
        <v>115.66452</v>
      </c>
      <c r="K263" s="43"/>
      <c r="L263" s="274"/>
    </row>
    <row r="264" spans="1:12" x14ac:dyDescent="0.2">
      <c r="A264" s="178"/>
      <c r="B264" s="10" t="s">
        <v>72</v>
      </c>
      <c r="C264" s="249">
        <v>0.2951388888888889</v>
      </c>
      <c r="D264" s="125" t="s">
        <v>232</v>
      </c>
      <c r="E264" s="67">
        <v>0</v>
      </c>
      <c r="F264">
        <v>28</v>
      </c>
      <c r="G264" s="275">
        <v>33.524790000000003</v>
      </c>
      <c r="H264" s="275">
        <v>116.07895000000001</v>
      </c>
      <c r="K264" s="43"/>
      <c r="L264" s="274"/>
    </row>
    <row r="265" spans="1:12" x14ac:dyDescent="0.2">
      <c r="A265" s="178"/>
      <c r="B265" s="55" t="s">
        <v>55</v>
      </c>
      <c r="C265" s="249">
        <v>0.53472222222222221</v>
      </c>
      <c r="D265" s="125" t="s">
        <v>232</v>
      </c>
      <c r="E265" s="151" t="s">
        <v>315</v>
      </c>
      <c r="G265" s="275">
        <v>33.399979999999999</v>
      </c>
      <c r="H265" s="275">
        <v>115.92504</v>
      </c>
      <c r="K265" s="43"/>
      <c r="L265" s="274"/>
    </row>
    <row r="266" spans="1:12" x14ac:dyDescent="0.2">
      <c r="A266" s="178"/>
      <c r="B266" s="246" t="s">
        <v>58</v>
      </c>
      <c r="C266" s="249">
        <v>0.50347222222222221</v>
      </c>
      <c r="D266" s="125" t="s">
        <v>232</v>
      </c>
      <c r="E266" s="151" t="s">
        <v>316</v>
      </c>
      <c r="G266" s="275">
        <v>33.333309999999997</v>
      </c>
      <c r="H266" s="275">
        <v>115.81665</v>
      </c>
      <c r="K266" s="43"/>
      <c r="L266" s="274"/>
    </row>
    <row r="267" spans="1:12" x14ac:dyDescent="0.2">
      <c r="A267" s="178"/>
      <c r="B267" s="246" t="s">
        <v>61</v>
      </c>
      <c r="C267" s="249">
        <v>0.4826388888888889</v>
      </c>
      <c r="D267" s="125" t="s">
        <v>232</v>
      </c>
      <c r="E267" s="151" t="s">
        <v>244</v>
      </c>
      <c r="G267" s="275">
        <v>33.267119999999998</v>
      </c>
      <c r="H267" s="275">
        <v>115.75861999999999</v>
      </c>
      <c r="K267" s="43"/>
      <c r="L267" s="274"/>
    </row>
    <row r="268" spans="1:12" x14ac:dyDescent="0.2">
      <c r="A268" s="178">
        <v>41947</v>
      </c>
      <c r="B268" s="10" t="s">
        <v>7</v>
      </c>
      <c r="C268" s="249">
        <v>0.35069444444444442</v>
      </c>
      <c r="D268" s="125" t="s">
        <v>216</v>
      </c>
      <c r="E268" s="151" t="s">
        <v>317</v>
      </c>
      <c r="F268">
        <v>20.9</v>
      </c>
      <c r="G268" s="275">
        <v>33.199190000000002</v>
      </c>
      <c r="H268" s="275">
        <v>115.59712</v>
      </c>
      <c r="I268" s="275"/>
      <c r="J268" s="275"/>
      <c r="K268" s="43"/>
      <c r="L268" s="274"/>
    </row>
    <row r="269" spans="1:12" x14ac:dyDescent="0.2">
      <c r="A269" s="178"/>
      <c r="B269" s="10" t="s">
        <v>36</v>
      </c>
      <c r="C269" s="249">
        <v>0.40625</v>
      </c>
      <c r="D269" s="125" t="s">
        <v>216</v>
      </c>
      <c r="E269" s="151" t="s">
        <v>318</v>
      </c>
      <c r="F269">
        <v>23.4</v>
      </c>
      <c r="G269" s="275">
        <v>33.104660000000003</v>
      </c>
      <c r="H269" s="275">
        <v>115.66449</v>
      </c>
      <c r="I269" s="275"/>
      <c r="J269" s="275"/>
      <c r="K269" s="43"/>
      <c r="L269" s="274"/>
    </row>
    <row r="270" spans="1:12" x14ac:dyDescent="0.2">
      <c r="A270" s="178"/>
      <c r="B270" s="10" t="s">
        <v>72</v>
      </c>
      <c r="C270" s="249">
        <v>0.30208333333333331</v>
      </c>
      <c r="D270" s="125" t="s">
        <v>216</v>
      </c>
      <c r="E270" s="67">
        <v>0</v>
      </c>
      <c r="F270">
        <v>16.399999999999999</v>
      </c>
      <c r="G270" s="275">
        <v>33.524810000000002</v>
      </c>
      <c r="H270" s="275">
        <v>116.07899999999999</v>
      </c>
      <c r="I270" s="275"/>
      <c r="J270" s="275"/>
      <c r="K270" s="43"/>
      <c r="L270" s="274"/>
    </row>
    <row r="271" spans="1:12" x14ac:dyDescent="0.2">
      <c r="A271" s="178">
        <v>41948</v>
      </c>
      <c r="B271" s="55" t="s">
        <v>55</v>
      </c>
      <c r="C271" s="249">
        <v>0.51388888888888895</v>
      </c>
      <c r="D271" s="125" t="s">
        <v>216</v>
      </c>
      <c r="E271" s="151" t="s">
        <v>321</v>
      </c>
      <c r="F271">
        <v>26.2</v>
      </c>
      <c r="G271" s="275">
        <v>33.39978</v>
      </c>
      <c r="H271" s="275">
        <v>115.92564</v>
      </c>
      <c r="I271" s="275"/>
      <c r="J271" s="275"/>
      <c r="K271" s="43"/>
      <c r="L271" s="274"/>
    </row>
    <row r="272" spans="1:12" x14ac:dyDescent="0.2">
      <c r="A272" s="178"/>
      <c r="B272" s="246" t="s">
        <v>58</v>
      </c>
      <c r="C272" s="249">
        <v>0.44791666666666669</v>
      </c>
      <c r="D272" s="125" t="s">
        <v>216</v>
      </c>
      <c r="E272" s="151" t="s">
        <v>319</v>
      </c>
      <c r="F272">
        <v>23.1</v>
      </c>
      <c r="G272" s="275">
        <v>33.333170000000003</v>
      </c>
      <c r="H272" s="275">
        <v>115.81673000000001</v>
      </c>
      <c r="I272" s="275"/>
      <c r="J272" s="275"/>
      <c r="K272" s="43"/>
      <c r="L272" s="274"/>
    </row>
    <row r="273" spans="1:12" x14ac:dyDescent="0.2">
      <c r="A273" s="178"/>
      <c r="B273" s="246" t="s">
        <v>61</v>
      </c>
      <c r="C273" s="249">
        <v>0.55902777777777779</v>
      </c>
      <c r="D273" s="125" t="s">
        <v>216</v>
      </c>
      <c r="E273" s="151" t="s">
        <v>320</v>
      </c>
      <c r="F273">
        <v>23.8</v>
      </c>
      <c r="G273" s="275">
        <v>33.2667</v>
      </c>
      <c r="H273" s="275">
        <v>115.75911000000001</v>
      </c>
      <c r="I273" s="275"/>
      <c r="J273" s="275"/>
      <c r="K273" s="43"/>
      <c r="L273" s="274"/>
    </row>
    <row r="274" spans="1:12" x14ac:dyDescent="0.2">
      <c r="A274" s="178">
        <v>42038</v>
      </c>
      <c r="B274" s="10" t="s">
        <v>7</v>
      </c>
      <c r="C274" s="249">
        <v>0.35416666666666669</v>
      </c>
      <c r="D274" s="125" t="s">
        <v>216</v>
      </c>
      <c r="E274" s="67" t="s">
        <v>328</v>
      </c>
      <c r="F274">
        <v>14.1</v>
      </c>
      <c r="G274">
        <v>33.199129999999997</v>
      </c>
      <c r="H274">
        <v>115.59713000000001</v>
      </c>
      <c r="K274" s="43"/>
      <c r="L274" s="274"/>
    </row>
    <row r="275" spans="1:12" x14ac:dyDescent="0.2">
      <c r="A275" s="178"/>
      <c r="B275" s="10" t="s">
        <v>36</v>
      </c>
      <c r="C275" s="249">
        <v>0.37152777777777773</v>
      </c>
      <c r="D275" s="125" t="s">
        <v>216</v>
      </c>
      <c r="E275" s="67" t="s">
        <v>329</v>
      </c>
      <c r="F275">
        <v>16.600000000000001</v>
      </c>
      <c r="G275">
        <v>33.104590000000002</v>
      </c>
      <c r="H275">
        <v>115.66451000000001</v>
      </c>
      <c r="K275" s="43"/>
      <c r="L275" s="274"/>
    </row>
    <row r="276" spans="1:12" x14ac:dyDescent="0.2">
      <c r="A276" s="178"/>
      <c r="B276" s="10" t="s">
        <v>72</v>
      </c>
      <c r="C276" s="249">
        <v>0.2951388888888889</v>
      </c>
      <c r="D276" s="125" t="s">
        <v>216</v>
      </c>
      <c r="E276" s="67">
        <v>0</v>
      </c>
      <c r="F276">
        <v>12.8</v>
      </c>
      <c r="G276">
        <v>33.524790000000003</v>
      </c>
      <c r="H276">
        <v>116.0789</v>
      </c>
    </row>
    <row r="277" spans="1:12" x14ac:dyDescent="0.2">
      <c r="A277" s="178"/>
      <c r="B277" s="55" t="s">
        <v>55</v>
      </c>
      <c r="C277" s="249">
        <v>0.51041666666666663</v>
      </c>
      <c r="D277" s="125" t="s">
        <v>216</v>
      </c>
      <c r="E277" s="67" t="s">
        <v>330</v>
      </c>
      <c r="F277">
        <v>18.8</v>
      </c>
      <c r="G277">
        <v>33.400069999999999</v>
      </c>
      <c r="H277">
        <v>115.92591</v>
      </c>
      <c r="K277" s="291"/>
    </row>
    <row r="278" spans="1:12" x14ac:dyDescent="0.2">
      <c r="B278" s="246" t="s">
        <v>58</v>
      </c>
      <c r="C278" s="249">
        <v>0.47569444444444442</v>
      </c>
      <c r="D278" s="125" t="s">
        <v>216</v>
      </c>
      <c r="E278" s="67" t="s">
        <v>329</v>
      </c>
      <c r="F278">
        <v>16.100000000000001</v>
      </c>
      <c r="G278">
        <v>33.333289999999998</v>
      </c>
      <c r="H278">
        <v>115.81762000000001</v>
      </c>
      <c r="K278" s="291"/>
    </row>
    <row r="279" spans="1:12" x14ac:dyDescent="0.2">
      <c r="B279" s="246" t="s">
        <v>61</v>
      </c>
      <c r="C279" s="249">
        <v>0.44097222222222227</v>
      </c>
      <c r="D279" s="125" t="s">
        <v>216</v>
      </c>
      <c r="E279" s="67" t="s">
        <v>331</v>
      </c>
      <c r="F279">
        <v>16.3</v>
      </c>
      <c r="G279">
        <v>33.266779999999997</v>
      </c>
      <c r="H279">
        <v>115.75906999999999</v>
      </c>
      <c r="K279" s="291"/>
    </row>
    <row r="280" spans="1:12" x14ac:dyDescent="0.2">
      <c r="A280" s="178">
        <v>42137</v>
      </c>
      <c r="B280" s="10" t="s">
        <v>7</v>
      </c>
      <c r="C280" s="249">
        <v>0.62916666666666665</v>
      </c>
      <c r="D280" s="125" t="s">
        <v>233</v>
      </c>
      <c r="E280" s="67">
        <v>1.8</v>
      </c>
      <c r="F280" s="299">
        <v>31.1</v>
      </c>
      <c r="G280" s="275">
        <v>33.199159999999999</v>
      </c>
      <c r="H280" s="275">
        <v>115.5971</v>
      </c>
    </row>
    <row r="281" spans="1:12" x14ac:dyDescent="0.2">
      <c r="A281" s="178"/>
      <c r="B281" s="10" t="s">
        <v>36</v>
      </c>
      <c r="C281" s="249">
        <v>0.61111111111111105</v>
      </c>
      <c r="D281" s="125" t="s">
        <v>233</v>
      </c>
      <c r="E281" s="111">
        <v>2</v>
      </c>
      <c r="F281" s="299">
        <v>30</v>
      </c>
      <c r="G281" s="275">
        <v>33.104660000000003</v>
      </c>
      <c r="H281" s="275">
        <v>115.66452</v>
      </c>
    </row>
    <row r="282" spans="1:12" x14ac:dyDescent="0.2">
      <c r="A282" s="178"/>
      <c r="B282" s="10" t="s">
        <v>72</v>
      </c>
      <c r="C282" s="249">
        <v>0.67708333333333337</v>
      </c>
      <c r="D282" s="125" t="s">
        <v>233</v>
      </c>
      <c r="E282" s="111">
        <v>2</v>
      </c>
      <c r="F282" s="299">
        <v>30.6</v>
      </c>
      <c r="G282" s="275">
        <v>33.524790000000003</v>
      </c>
      <c r="H282" s="275">
        <v>116.07895000000001</v>
      </c>
    </row>
    <row r="283" spans="1:12" x14ac:dyDescent="0.2">
      <c r="A283" s="178">
        <v>42144</v>
      </c>
      <c r="B283" s="55" t="s">
        <v>55</v>
      </c>
      <c r="C283" s="249">
        <v>0.4548611111111111</v>
      </c>
      <c r="D283" s="125" t="s">
        <v>232</v>
      </c>
      <c r="E283" s="151" t="s">
        <v>333</v>
      </c>
      <c r="F283">
        <v>23.2</v>
      </c>
      <c r="G283">
        <v>33.40005</v>
      </c>
      <c r="H283">
        <v>115.92572</v>
      </c>
    </row>
    <row r="284" spans="1:12" x14ac:dyDescent="0.2">
      <c r="B284" s="246" t="s">
        <v>58</v>
      </c>
      <c r="C284" s="249">
        <v>0.4236111111111111</v>
      </c>
      <c r="D284" s="125" t="s">
        <v>233</v>
      </c>
      <c r="E284" s="67">
        <v>0</v>
      </c>
      <c r="F284">
        <v>22.7</v>
      </c>
      <c r="G284">
        <v>33.333370000000002</v>
      </c>
      <c r="H284">
        <v>115.81749000000001</v>
      </c>
      <c r="K284" s="125"/>
    </row>
    <row r="285" spans="1:12" x14ac:dyDescent="0.2">
      <c r="B285" s="246" t="s">
        <v>61</v>
      </c>
      <c r="C285" s="249">
        <v>0.3923611111111111</v>
      </c>
      <c r="D285" s="125" t="s">
        <v>234</v>
      </c>
      <c r="E285" s="151" t="s">
        <v>334</v>
      </c>
      <c r="F285">
        <v>22.7</v>
      </c>
      <c r="G285">
        <v>33.26661</v>
      </c>
      <c r="H285">
        <v>115.75915000000001</v>
      </c>
      <c r="K285" s="125"/>
    </row>
    <row r="286" spans="1:12" x14ac:dyDescent="0.2">
      <c r="A286" s="320">
        <v>42241</v>
      </c>
      <c r="B286" s="10" t="s">
        <v>7</v>
      </c>
      <c r="C286" s="249">
        <v>0.36458333333333331</v>
      </c>
      <c r="D286" s="331" t="s">
        <v>234</v>
      </c>
      <c r="G286" s="275">
        <v>33.199159999999999</v>
      </c>
      <c r="H286" s="275">
        <v>115.5971</v>
      </c>
    </row>
    <row r="287" spans="1:12" x14ac:dyDescent="0.2">
      <c r="A287" s="447"/>
      <c r="B287" s="10" t="s">
        <v>36</v>
      </c>
      <c r="C287" s="249">
        <v>0.38472222222222219</v>
      </c>
      <c r="D287" s="331" t="s">
        <v>234</v>
      </c>
      <c r="G287" s="275">
        <v>33.104660000000003</v>
      </c>
      <c r="H287" s="275">
        <v>115.66452</v>
      </c>
    </row>
    <row r="288" spans="1:12" x14ac:dyDescent="0.2">
      <c r="A288" s="447"/>
      <c r="B288" s="10" t="s">
        <v>72</v>
      </c>
      <c r="C288" s="249">
        <v>0.31111111111111112</v>
      </c>
      <c r="D288" s="331" t="s">
        <v>233</v>
      </c>
      <c r="G288" s="275">
        <v>33.524790000000003</v>
      </c>
      <c r="H288" s="275">
        <v>116.07895000000001</v>
      </c>
    </row>
    <row r="289" spans="1:8" x14ac:dyDescent="0.2">
      <c r="A289" s="447">
        <v>42242</v>
      </c>
      <c r="B289" s="55" t="s">
        <v>55</v>
      </c>
      <c r="C289" s="249">
        <v>0.4236111111111111</v>
      </c>
      <c r="D289" s="331" t="s">
        <v>216</v>
      </c>
      <c r="G289" s="420">
        <v>33.399970000000003</v>
      </c>
      <c r="H289" s="420">
        <v>115.92596</v>
      </c>
    </row>
    <row r="290" spans="1:8" x14ac:dyDescent="0.2">
      <c r="A290" s="447"/>
      <c r="B290" s="246" t="s">
        <v>58</v>
      </c>
      <c r="C290" s="448">
        <v>0.39930555555555558</v>
      </c>
      <c r="D290" s="331" t="s">
        <v>216</v>
      </c>
      <c r="G290">
        <v>33.333500000000001</v>
      </c>
      <c r="H290">
        <v>115.8176</v>
      </c>
    </row>
    <row r="291" spans="1:8" x14ac:dyDescent="0.2">
      <c r="A291" s="447"/>
      <c r="B291" s="246" t="s">
        <v>61</v>
      </c>
      <c r="C291" s="448">
        <v>0.37152777777777773</v>
      </c>
      <c r="D291" s="331" t="s">
        <v>216</v>
      </c>
      <c r="G291">
        <v>33.267000000000003</v>
      </c>
      <c r="H291">
        <v>115.759</v>
      </c>
    </row>
    <row r="292" spans="1:8" x14ac:dyDescent="0.2">
      <c r="A292" s="447">
        <v>42311</v>
      </c>
      <c r="B292" s="10" t="s">
        <v>7</v>
      </c>
      <c r="C292" s="448">
        <v>0.5625</v>
      </c>
      <c r="D292" s="331" t="s">
        <v>233</v>
      </c>
      <c r="G292" s="275">
        <v>33.199159999999999</v>
      </c>
      <c r="H292" s="275">
        <v>115.5971</v>
      </c>
    </row>
    <row r="293" spans="1:8" x14ac:dyDescent="0.2">
      <c r="A293" s="447"/>
      <c r="B293" s="10" t="s">
        <v>36</v>
      </c>
      <c r="C293" s="448">
        <v>0.59027777777777779</v>
      </c>
      <c r="D293" s="331" t="s">
        <v>216</v>
      </c>
      <c r="G293" s="275">
        <v>33.104660000000003</v>
      </c>
      <c r="H293" s="275">
        <v>115.66452</v>
      </c>
    </row>
    <row r="294" spans="1:8" x14ac:dyDescent="0.2">
      <c r="A294" s="447"/>
      <c r="B294" s="10" t="s">
        <v>72</v>
      </c>
      <c r="C294" s="448">
        <v>0.64236111111111105</v>
      </c>
      <c r="D294" s="331" t="s">
        <v>216</v>
      </c>
      <c r="G294" s="275">
        <v>33.524790000000003</v>
      </c>
      <c r="H294" s="275">
        <v>116.07895000000001</v>
      </c>
    </row>
    <row r="295" spans="1:8" x14ac:dyDescent="0.2">
      <c r="A295" s="447">
        <v>42312</v>
      </c>
      <c r="B295" s="55" t="s">
        <v>55</v>
      </c>
      <c r="C295" s="448">
        <v>0.37152777777777773</v>
      </c>
      <c r="D295" s="331" t="s">
        <v>216</v>
      </c>
      <c r="G295">
        <v>33.386749999999999</v>
      </c>
      <c r="H295">
        <v>115.89615000000001</v>
      </c>
    </row>
    <row r="296" spans="1:8" x14ac:dyDescent="0.2">
      <c r="A296" s="447"/>
      <c r="B296" s="246" t="s">
        <v>58</v>
      </c>
      <c r="C296" s="448">
        <v>0.39930555555555558</v>
      </c>
      <c r="D296" s="331" t="s">
        <v>216</v>
      </c>
      <c r="G296">
        <v>33.33343</v>
      </c>
      <c r="H296">
        <v>115.81751</v>
      </c>
    </row>
    <row r="297" spans="1:8" x14ac:dyDescent="0.2">
      <c r="A297" s="447"/>
      <c r="B297" s="246" t="s">
        <v>61</v>
      </c>
      <c r="C297" s="448">
        <v>0.41666666666666669</v>
      </c>
      <c r="D297" s="331" t="s">
        <v>216</v>
      </c>
      <c r="G297">
        <v>33.266800000000003</v>
      </c>
      <c r="H297">
        <v>115.75915000000001</v>
      </c>
    </row>
    <row r="298" spans="1:8" x14ac:dyDescent="0.2">
      <c r="A298" s="447">
        <v>42401</v>
      </c>
      <c r="B298" s="10" t="s">
        <v>7</v>
      </c>
      <c r="C298" s="448">
        <v>0.46180555555555558</v>
      </c>
      <c r="D298" s="331" t="s">
        <v>216</v>
      </c>
      <c r="G298" s="275">
        <v>33.199159999999999</v>
      </c>
      <c r="H298" s="275">
        <v>115.5971</v>
      </c>
    </row>
    <row r="299" spans="1:8" x14ac:dyDescent="0.2">
      <c r="A299" s="447"/>
      <c r="B299" s="10" t="s">
        <v>36</v>
      </c>
      <c r="C299" s="448">
        <v>0.49652777777777773</v>
      </c>
      <c r="D299" s="331" t="s">
        <v>216</v>
      </c>
      <c r="G299" s="275">
        <v>33.104660000000003</v>
      </c>
      <c r="H299" s="275">
        <v>115.66452</v>
      </c>
    </row>
    <row r="300" spans="1:8" x14ac:dyDescent="0.2">
      <c r="A300" s="447">
        <v>42402</v>
      </c>
      <c r="B300" s="10" t="s">
        <v>72</v>
      </c>
      <c r="C300" s="448">
        <v>0.5625</v>
      </c>
      <c r="D300" s="331" t="s">
        <v>216</v>
      </c>
      <c r="G300" s="275">
        <v>33.524790000000003</v>
      </c>
      <c r="H300" s="275">
        <v>116.07895000000001</v>
      </c>
    </row>
    <row r="301" spans="1:8" x14ac:dyDescent="0.2">
      <c r="A301" s="447"/>
      <c r="B301" s="55" t="s">
        <v>55</v>
      </c>
      <c r="C301" s="448">
        <v>0.33680555555555558</v>
      </c>
      <c r="D301" s="331" t="s">
        <v>216</v>
      </c>
      <c r="G301">
        <v>33.400019999999998</v>
      </c>
      <c r="H301">
        <v>115.9258</v>
      </c>
    </row>
    <row r="302" spans="1:8" x14ac:dyDescent="0.2">
      <c r="A302" s="447"/>
      <c r="B302" s="246" t="s">
        <v>58</v>
      </c>
      <c r="C302" s="448">
        <v>0.36458333333333331</v>
      </c>
      <c r="D302" s="331" t="s">
        <v>216</v>
      </c>
      <c r="G302">
        <v>33.333500000000001</v>
      </c>
      <c r="H302">
        <v>115.8176</v>
      </c>
    </row>
    <row r="303" spans="1:8" x14ac:dyDescent="0.2">
      <c r="A303" s="447"/>
      <c r="B303" s="246" t="s">
        <v>61</v>
      </c>
      <c r="C303" s="448">
        <v>0.39930555555555558</v>
      </c>
      <c r="D303" s="331" t="s">
        <v>216</v>
      </c>
      <c r="G303">
        <v>33.266840000000002</v>
      </c>
      <c r="H303">
        <v>115.75909</v>
      </c>
    </row>
    <row r="304" spans="1:8" x14ac:dyDescent="0.2">
      <c r="A304" s="447">
        <v>42527</v>
      </c>
      <c r="B304" s="10" t="s">
        <v>7</v>
      </c>
      <c r="C304" s="448">
        <v>0.65625</v>
      </c>
      <c r="G304" s="275">
        <v>33.199159999999999</v>
      </c>
      <c r="H304" s="275">
        <v>115.5971</v>
      </c>
    </row>
    <row r="305" spans="1:8" x14ac:dyDescent="0.2">
      <c r="A305" s="447"/>
      <c r="B305" s="10" t="s">
        <v>36</v>
      </c>
      <c r="C305" s="448">
        <v>0.60416666666666663</v>
      </c>
      <c r="G305" s="275">
        <v>33.104660000000003</v>
      </c>
      <c r="H305" s="275">
        <v>115.66452</v>
      </c>
    </row>
    <row r="306" spans="1:8" x14ac:dyDescent="0.2">
      <c r="A306" s="447"/>
      <c r="B306" s="10" t="s">
        <v>72</v>
      </c>
      <c r="C306" s="448">
        <v>0.31597222222222221</v>
      </c>
      <c r="G306" s="275">
        <v>33.524790000000003</v>
      </c>
      <c r="H306" s="275">
        <v>116.07895000000001</v>
      </c>
    </row>
    <row r="307" spans="1:8" x14ac:dyDescent="0.2">
      <c r="A307" s="447"/>
      <c r="B307" s="55" t="s">
        <v>55</v>
      </c>
      <c r="C307" s="448">
        <v>0.47569444444444442</v>
      </c>
      <c r="G307">
        <v>33.4</v>
      </c>
      <c r="H307">
        <v>115.926</v>
      </c>
    </row>
    <row r="308" spans="1:8" x14ac:dyDescent="0.2">
      <c r="A308" s="447"/>
      <c r="B308" s="246" t="s">
        <v>58</v>
      </c>
      <c r="C308" s="448">
        <v>0.44791666666666669</v>
      </c>
      <c r="G308">
        <v>33.334000000000003</v>
      </c>
      <c r="H308">
        <v>115.818</v>
      </c>
    </row>
    <row r="309" spans="1:8" x14ac:dyDescent="0.2">
      <c r="A309" s="447"/>
      <c r="B309" s="246" t="s">
        <v>61</v>
      </c>
      <c r="C309" s="448">
        <v>0.41319444444444442</v>
      </c>
      <c r="G309">
        <v>33.267000000000003</v>
      </c>
      <c r="H309">
        <v>115.759</v>
      </c>
    </row>
    <row r="310" spans="1:8" x14ac:dyDescent="0.2">
      <c r="A310" s="447">
        <v>42591</v>
      </c>
      <c r="B310" s="10" t="s">
        <v>7</v>
      </c>
      <c r="C310" s="448">
        <v>0.59722222222222221</v>
      </c>
      <c r="G310" s="275">
        <v>33.199159999999999</v>
      </c>
      <c r="H310" s="275">
        <v>115.5971</v>
      </c>
    </row>
    <row r="311" spans="1:8" x14ac:dyDescent="0.2">
      <c r="A311" s="447"/>
      <c r="B311" s="10" t="s">
        <v>36</v>
      </c>
      <c r="C311" s="448">
        <v>0.65625</v>
      </c>
      <c r="G311" s="275">
        <v>33.104660000000003</v>
      </c>
      <c r="H311" s="275">
        <v>115.66452</v>
      </c>
    </row>
    <row r="312" spans="1:8" x14ac:dyDescent="0.2">
      <c r="A312" s="447"/>
      <c r="B312" s="10" t="s">
        <v>72</v>
      </c>
      <c r="C312" s="448">
        <v>0.6875</v>
      </c>
      <c r="G312" s="275">
        <v>33.524790000000003</v>
      </c>
      <c r="H312" s="275">
        <v>116.07895000000001</v>
      </c>
    </row>
    <row r="313" spans="1:8" x14ac:dyDescent="0.2">
      <c r="A313" s="447">
        <v>42592</v>
      </c>
      <c r="B313" s="55" t="s">
        <v>55</v>
      </c>
      <c r="C313" s="448">
        <v>0.34027777777777773</v>
      </c>
      <c r="G313" s="420">
        <v>33.4</v>
      </c>
      <c r="H313" s="420">
        <v>115.926</v>
      </c>
    </row>
    <row r="314" spans="1:8" x14ac:dyDescent="0.2">
      <c r="A314" s="447"/>
      <c r="B314" s="246" t="s">
        <v>58</v>
      </c>
      <c r="C314" s="449" t="s">
        <v>371</v>
      </c>
    </row>
    <row r="315" spans="1:8" x14ac:dyDescent="0.2">
      <c r="A315" s="447"/>
      <c r="B315" s="246" t="s">
        <v>61</v>
      </c>
      <c r="C315" s="449" t="s">
        <v>371</v>
      </c>
    </row>
    <row r="316" spans="1:8" x14ac:dyDescent="0.2">
      <c r="A316" s="447">
        <v>42801</v>
      </c>
      <c r="B316" s="10" t="s">
        <v>72</v>
      </c>
      <c r="C316" s="448">
        <v>0.55208333333333337</v>
      </c>
      <c r="D316" s="331" t="s">
        <v>216</v>
      </c>
      <c r="E316" s="151" t="s">
        <v>238</v>
      </c>
      <c r="G316" s="275">
        <v>33.199159999999999</v>
      </c>
      <c r="H316" s="275">
        <v>115.5971</v>
      </c>
    </row>
    <row r="317" spans="1:8" x14ac:dyDescent="0.2">
      <c r="A317" s="447">
        <v>42802</v>
      </c>
      <c r="B317" s="10" t="s">
        <v>7</v>
      </c>
      <c r="C317" s="448">
        <v>0.36458333333333331</v>
      </c>
      <c r="D317" s="331" t="s">
        <v>216</v>
      </c>
      <c r="E317" s="151" t="s">
        <v>372</v>
      </c>
      <c r="G317" s="275">
        <v>33.104660000000003</v>
      </c>
      <c r="H317" s="275">
        <v>115.66452</v>
      </c>
    </row>
    <row r="318" spans="1:8" x14ac:dyDescent="0.2">
      <c r="A318" s="447"/>
      <c r="B318" s="10" t="s">
        <v>36</v>
      </c>
      <c r="C318" s="448">
        <v>0.34375</v>
      </c>
      <c r="D318" s="331" t="s">
        <v>216</v>
      </c>
      <c r="E318" s="151" t="s">
        <v>373</v>
      </c>
      <c r="G318" s="275">
        <v>33.524790000000003</v>
      </c>
      <c r="H318" s="275">
        <v>116.07895000000001</v>
      </c>
    </row>
    <row r="319" spans="1:8" x14ac:dyDescent="0.2">
      <c r="B319" s="55" t="s">
        <v>55</v>
      </c>
      <c r="C319" s="448">
        <v>0.44791666666666669</v>
      </c>
      <c r="E319" s="151" t="s">
        <v>374</v>
      </c>
      <c r="G319">
        <v>33.40025</v>
      </c>
      <c r="H319">
        <v>115.92632</v>
      </c>
    </row>
    <row r="320" spans="1:8" x14ac:dyDescent="0.2">
      <c r="A320" s="447"/>
      <c r="B320" s="246" t="s">
        <v>58</v>
      </c>
      <c r="C320" s="448">
        <v>0.47916666666666669</v>
      </c>
      <c r="E320" s="151" t="s">
        <v>375</v>
      </c>
      <c r="G320" s="420">
        <v>33.334000000000003</v>
      </c>
      <c r="H320" s="420">
        <v>115.818</v>
      </c>
    </row>
    <row r="321" spans="1:9" x14ac:dyDescent="0.2">
      <c r="A321" s="447"/>
      <c r="B321" s="246" t="s">
        <v>61</v>
      </c>
      <c r="C321" s="448">
        <v>2.7777777777777776E-2</v>
      </c>
      <c r="E321" s="67">
        <v>0</v>
      </c>
      <c r="G321" s="331">
        <v>33.267000000000003</v>
      </c>
      <c r="H321" s="331">
        <v>115.759</v>
      </c>
    </row>
    <row r="322" spans="1:9" x14ac:dyDescent="0.2">
      <c r="A322" s="447">
        <v>43355</v>
      </c>
      <c r="B322" s="55" t="s">
        <v>55</v>
      </c>
      <c r="C322" s="448">
        <v>0.4375</v>
      </c>
      <c r="D322" s="331" t="s">
        <v>392</v>
      </c>
      <c r="E322" s="67">
        <v>0</v>
      </c>
      <c r="F322">
        <v>30</v>
      </c>
      <c r="G322" s="331">
        <v>33.4</v>
      </c>
      <c r="H322" s="331">
        <v>115.925</v>
      </c>
      <c r="I322" s="331" t="s">
        <v>396</v>
      </c>
    </row>
    <row r="323" spans="1:9" x14ac:dyDescent="0.2">
      <c r="A323" s="447">
        <v>43355</v>
      </c>
      <c r="B323" s="246" t="s">
        <v>58</v>
      </c>
      <c r="C323" s="448">
        <v>0.50347222222222221</v>
      </c>
      <c r="D323" s="331" t="s">
        <v>392</v>
      </c>
      <c r="E323" s="67" t="s">
        <v>391</v>
      </c>
      <c r="F323">
        <v>33.700000000000003</v>
      </c>
      <c r="G323" s="331">
        <v>33.333329999999997</v>
      </c>
      <c r="H323" s="331">
        <v>115.816667</v>
      </c>
    </row>
    <row r="324" spans="1:9" x14ac:dyDescent="0.2">
      <c r="A324" s="447">
        <v>43355</v>
      </c>
      <c r="B324" s="246" t="s">
        <v>61</v>
      </c>
      <c r="C324" s="448">
        <v>0.56458333333333333</v>
      </c>
      <c r="D324" s="331" t="s">
        <v>392</v>
      </c>
      <c r="E324" s="67" t="s">
        <v>375</v>
      </c>
      <c r="F324">
        <v>34</v>
      </c>
      <c r="G324" s="493">
        <v>32.266666999999998</v>
      </c>
      <c r="H324" s="493">
        <v>115.75833299999999</v>
      </c>
      <c r="I324" s="493" t="s">
        <v>395</v>
      </c>
    </row>
    <row r="325" spans="1:9" x14ac:dyDescent="0.2">
      <c r="A325" s="447">
        <v>43356</v>
      </c>
      <c r="B325" s="10" t="s">
        <v>72</v>
      </c>
      <c r="C325" s="448">
        <v>0.96180555555555547</v>
      </c>
      <c r="D325" s="331" t="s">
        <v>392</v>
      </c>
      <c r="E325" s="67">
        <v>0</v>
      </c>
      <c r="F325">
        <v>36.4</v>
      </c>
      <c r="G325" s="494">
        <v>33.524720000000002</v>
      </c>
      <c r="H325" s="494">
        <v>116.078889</v>
      </c>
      <c r="I325" s="373"/>
    </row>
    <row r="326" spans="1:9" x14ac:dyDescent="0.2">
      <c r="A326" s="447">
        <v>43356</v>
      </c>
      <c r="B326" s="10" t="s">
        <v>7</v>
      </c>
      <c r="C326" s="448">
        <v>1.4020833333333333</v>
      </c>
      <c r="D326" s="331" t="s">
        <v>392</v>
      </c>
      <c r="E326" s="67">
        <v>0</v>
      </c>
      <c r="F326">
        <v>34.5</v>
      </c>
      <c r="G326" s="493">
        <v>33.198889000000001</v>
      </c>
      <c r="H326" s="493">
        <v>115.59694399999999</v>
      </c>
      <c r="I326" s="373"/>
    </row>
    <row r="327" spans="1:9" x14ac:dyDescent="0.2">
      <c r="A327" s="447">
        <v>43356</v>
      </c>
      <c r="B327" s="10" t="s">
        <v>36</v>
      </c>
      <c r="C327" s="448">
        <v>1.3611111111111112</v>
      </c>
      <c r="D327" s="331" t="s">
        <v>392</v>
      </c>
      <c r="E327" s="67" t="s">
        <v>390</v>
      </c>
      <c r="F327">
        <v>29.3</v>
      </c>
      <c r="G327" s="493">
        <v>33.104444000000001</v>
      </c>
      <c r="H327" s="494">
        <v>115.664444</v>
      </c>
      <c r="I327" s="373"/>
    </row>
    <row r="328" spans="1:9" x14ac:dyDescent="0.2">
      <c r="A328" s="447">
        <v>43453</v>
      </c>
      <c r="B328" s="55" t="s">
        <v>55</v>
      </c>
      <c r="C328" s="448">
        <v>0.40486111111111112</v>
      </c>
      <c r="D328" t="s">
        <v>384</v>
      </c>
      <c r="E328" s="67" t="s">
        <v>383</v>
      </c>
      <c r="F328">
        <v>17.7</v>
      </c>
      <c r="G328" s="331">
        <v>33.4</v>
      </c>
      <c r="H328" s="331">
        <v>115.925</v>
      </c>
      <c r="I328" s="493" t="s">
        <v>397</v>
      </c>
    </row>
    <row r="329" spans="1:9" x14ac:dyDescent="0.2">
      <c r="A329" s="447">
        <v>43453</v>
      </c>
      <c r="B329" s="246" t="s">
        <v>58</v>
      </c>
      <c r="C329" s="448">
        <v>1.0416666666666666E-2</v>
      </c>
      <c r="D329" s="420" t="s">
        <v>384</v>
      </c>
      <c r="E329" s="67">
        <v>0</v>
      </c>
      <c r="F329">
        <v>21</v>
      </c>
      <c r="G329" s="331">
        <v>33.333329999999997</v>
      </c>
      <c r="H329" s="331">
        <v>115.816667</v>
      </c>
      <c r="I329" s="493" t="s">
        <v>410</v>
      </c>
    </row>
    <row r="330" spans="1:9" x14ac:dyDescent="0.2">
      <c r="A330" s="447">
        <v>43453</v>
      </c>
      <c r="B330" s="246" t="s">
        <v>61</v>
      </c>
      <c r="C330" s="448">
        <v>0.47916666666666669</v>
      </c>
      <c r="D330" s="420" t="s">
        <v>384</v>
      </c>
      <c r="E330" s="67">
        <v>0</v>
      </c>
      <c r="F330">
        <v>18.399999999999999</v>
      </c>
      <c r="G330" s="493">
        <v>32.266666999999998</v>
      </c>
      <c r="H330" s="493">
        <v>115.75833299999999</v>
      </c>
      <c r="I330" s="373"/>
    </row>
    <row r="331" spans="1:9" x14ac:dyDescent="0.2">
      <c r="A331" s="447">
        <v>43454</v>
      </c>
      <c r="B331" s="10" t="s">
        <v>72</v>
      </c>
      <c r="C331" s="448">
        <v>0.81597222222222221</v>
      </c>
      <c r="D331" t="s">
        <v>380</v>
      </c>
      <c r="E331" s="67">
        <v>0</v>
      </c>
      <c r="F331">
        <v>11.1</v>
      </c>
      <c r="G331" s="494">
        <v>33.524720000000002</v>
      </c>
      <c r="H331" s="494">
        <v>116.078889</v>
      </c>
      <c r="I331" t="s">
        <v>411</v>
      </c>
    </row>
    <row r="332" spans="1:9" x14ac:dyDescent="0.2">
      <c r="A332" s="447">
        <v>43454</v>
      </c>
      <c r="B332" s="10" t="s">
        <v>7</v>
      </c>
      <c r="C332" s="448">
        <v>0.90277777777777779</v>
      </c>
      <c r="D332" t="s">
        <v>380</v>
      </c>
      <c r="E332" s="67">
        <v>0</v>
      </c>
      <c r="F332">
        <v>19.100000000000001</v>
      </c>
      <c r="G332" s="493">
        <v>33.198889000000001</v>
      </c>
      <c r="H332" s="493">
        <v>115.59694399999999</v>
      </c>
      <c r="I332" s="420" t="s">
        <v>411</v>
      </c>
    </row>
    <row r="333" spans="1:9" x14ac:dyDescent="0.2">
      <c r="A333" s="447">
        <v>43454</v>
      </c>
      <c r="B333" s="10" t="s">
        <v>36</v>
      </c>
      <c r="C333" s="448">
        <v>0.94097222222222221</v>
      </c>
      <c r="D333" t="s">
        <v>381</v>
      </c>
      <c r="E333" s="67" t="s">
        <v>382</v>
      </c>
      <c r="F333">
        <v>23.8</v>
      </c>
      <c r="G333" s="493">
        <v>33.104444000000001</v>
      </c>
      <c r="H333" s="494">
        <v>115.664444</v>
      </c>
      <c r="I333" s="420" t="s">
        <v>411</v>
      </c>
    </row>
    <row r="334" spans="1:9" x14ac:dyDescent="0.2">
      <c r="C334" s="448"/>
    </row>
    <row r="335" spans="1:9" x14ac:dyDescent="0.2">
      <c r="C335" s="448"/>
    </row>
    <row r="336" spans="1:9" x14ac:dyDescent="0.2">
      <c r="C336" s="448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856"/>
  <sheetViews>
    <sheetView tabSelected="1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M2810" sqref="M2810"/>
    </sheetView>
  </sheetViews>
  <sheetFormatPr defaultRowHeight="12.75" x14ac:dyDescent="0.2"/>
  <cols>
    <col min="1" max="1" width="16" customWidth="1"/>
    <col min="2" max="2" width="20.7109375" style="176" customWidth="1"/>
    <col min="3" max="3" width="9.7109375" style="176" customWidth="1"/>
    <col min="4" max="4" width="9.140625" style="119"/>
    <col min="5" max="5" width="9.140625" style="69"/>
    <col min="6" max="6" width="9.7109375" style="69" customWidth="1"/>
    <col min="7" max="7" width="9.140625" style="71"/>
    <col min="8" max="8" width="11" style="69" customWidth="1"/>
    <col min="9" max="9" width="9.140625" style="69"/>
    <col min="10" max="10" width="9.140625" style="9"/>
    <col min="11" max="11" width="9.140625" style="70"/>
    <col min="12" max="12" width="9.42578125" style="70" bestFit="1" customWidth="1"/>
    <col min="13" max="13" width="13.140625" style="67" customWidth="1"/>
    <col min="14" max="15" width="9.140625" style="6"/>
    <col min="16" max="16" width="12.5703125" customWidth="1"/>
  </cols>
  <sheetData>
    <row r="1" spans="1:18" x14ac:dyDescent="0.2">
      <c r="A1" s="5" t="s">
        <v>46</v>
      </c>
    </row>
    <row r="3" spans="1:18" x14ac:dyDescent="0.2">
      <c r="A3" s="1" t="s">
        <v>64</v>
      </c>
      <c r="B3" s="105" t="s">
        <v>17</v>
      </c>
      <c r="C3" s="105" t="s">
        <v>191</v>
      </c>
      <c r="D3" s="281" t="s">
        <v>19</v>
      </c>
      <c r="E3" s="107" t="s">
        <v>66</v>
      </c>
      <c r="F3" s="107" t="s">
        <v>21</v>
      </c>
      <c r="G3" s="110" t="s">
        <v>22</v>
      </c>
      <c r="H3" s="107" t="s">
        <v>54</v>
      </c>
      <c r="I3" s="107" t="s">
        <v>43</v>
      </c>
      <c r="J3" s="1" t="s">
        <v>42</v>
      </c>
      <c r="K3" s="110" t="s">
        <v>69</v>
      </c>
      <c r="L3" s="110" t="s">
        <v>14</v>
      </c>
      <c r="M3" s="1" t="s">
        <v>52</v>
      </c>
      <c r="N3" s="495" t="s">
        <v>13</v>
      </c>
      <c r="O3" s="495"/>
      <c r="P3" s="496" t="s">
        <v>121</v>
      </c>
      <c r="Q3" s="496"/>
    </row>
    <row r="4" spans="1:18" x14ac:dyDescent="0.2">
      <c r="A4" s="1"/>
      <c r="B4" s="177"/>
      <c r="C4" s="105" t="s">
        <v>207</v>
      </c>
      <c r="D4" s="281" t="s">
        <v>30</v>
      </c>
      <c r="E4" s="107" t="s">
        <v>40</v>
      </c>
      <c r="F4" s="107" t="s">
        <v>32</v>
      </c>
      <c r="G4" s="110" t="s">
        <v>51</v>
      </c>
      <c r="H4" s="107" t="s">
        <v>33</v>
      </c>
      <c r="I4" s="107" t="s">
        <v>71</v>
      </c>
      <c r="J4" s="1" t="s">
        <v>34</v>
      </c>
      <c r="K4" s="110" t="s">
        <v>39</v>
      </c>
      <c r="L4" s="110" t="s">
        <v>70</v>
      </c>
      <c r="M4" s="1" t="s">
        <v>28</v>
      </c>
      <c r="N4" s="7" t="s">
        <v>44</v>
      </c>
      <c r="O4" s="7" t="s">
        <v>45</v>
      </c>
      <c r="P4" s="7" t="s">
        <v>44</v>
      </c>
      <c r="Q4" s="7" t="s">
        <v>45</v>
      </c>
    </row>
    <row r="5" spans="1:18" x14ac:dyDescent="0.2">
      <c r="L5" s="287" t="s">
        <v>131</v>
      </c>
    </row>
    <row r="6" spans="1:18" x14ac:dyDescent="0.2">
      <c r="A6" s="10" t="s">
        <v>7</v>
      </c>
      <c r="B6" s="178">
        <v>38076</v>
      </c>
      <c r="C6" s="178"/>
      <c r="D6" s="71">
        <v>0.3</v>
      </c>
      <c r="E6" s="69">
        <v>21.69</v>
      </c>
      <c r="F6" s="69">
        <v>7.04</v>
      </c>
      <c r="G6" s="71">
        <v>79.599999999999994</v>
      </c>
      <c r="H6" s="69">
        <v>2.7770000000000001</v>
      </c>
      <c r="I6" s="69">
        <v>7.56</v>
      </c>
    </row>
    <row r="7" spans="1:18" x14ac:dyDescent="0.2">
      <c r="A7" s="10" t="s">
        <v>7</v>
      </c>
      <c r="B7" s="178">
        <v>38076</v>
      </c>
      <c r="C7" s="178"/>
      <c r="D7" s="71">
        <v>0.8</v>
      </c>
      <c r="E7" s="69">
        <v>21.69</v>
      </c>
      <c r="F7" s="69">
        <v>6.75</v>
      </c>
      <c r="G7" s="71">
        <v>76.3</v>
      </c>
      <c r="H7" s="69">
        <v>2.78</v>
      </c>
      <c r="I7" s="69">
        <v>7.58</v>
      </c>
    </row>
    <row r="8" spans="1:18" x14ac:dyDescent="0.2">
      <c r="A8" s="43"/>
      <c r="D8" s="71"/>
    </row>
    <row r="9" spans="1:18" x14ac:dyDescent="0.2">
      <c r="A9" s="10" t="s">
        <v>36</v>
      </c>
      <c r="B9" s="178">
        <v>38076</v>
      </c>
      <c r="C9" s="178"/>
      <c r="D9" s="71">
        <v>0.1</v>
      </c>
      <c r="E9" s="69">
        <v>22.8</v>
      </c>
      <c r="F9" s="69">
        <v>6.06</v>
      </c>
      <c r="G9" s="71">
        <v>70.400000000000006</v>
      </c>
      <c r="H9" s="69">
        <v>4.0739999999999998</v>
      </c>
      <c r="I9" s="69">
        <v>7.54</v>
      </c>
    </row>
    <row r="10" spans="1:18" x14ac:dyDescent="0.2">
      <c r="A10" s="10" t="s">
        <v>36</v>
      </c>
      <c r="B10" s="178">
        <v>38076</v>
      </c>
      <c r="C10" s="178"/>
      <c r="D10" s="71">
        <v>0.2</v>
      </c>
      <c r="E10" s="69">
        <v>22.8</v>
      </c>
      <c r="F10" s="69">
        <v>5.9</v>
      </c>
      <c r="G10" s="71">
        <v>68.400000000000006</v>
      </c>
      <c r="H10" s="69">
        <v>4.0739999999999998</v>
      </c>
      <c r="I10" s="69">
        <v>7.5</v>
      </c>
    </row>
    <row r="11" spans="1:18" x14ac:dyDescent="0.2">
      <c r="A11" s="10" t="s">
        <v>36</v>
      </c>
      <c r="B11" s="178">
        <v>38076</v>
      </c>
      <c r="C11" s="178"/>
      <c r="D11" s="71">
        <v>0.3</v>
      </c>
      <c r="E11" s="69">
        <v>22.8</v>
      </c>
      <c r="F11" s="69">
        <v>6.15</v>
      </c>
      <c r="G11" s="71">
        <v>71.3</v>
      </c>
      <c r="H11" s="69">
        <v>4.0750000000000002</v>
      </c>
      <c r="I11" s="69">
        <v>7.52</v>
      </c>
    </row>
    <row r="12" spans="1:18" x14ac:dyDescent="0.2">
      <c r="D12" s="71"/>
    </row>
    <row r="13" spans="1:18" x14ac:dyDescent="0.2">
      <c r="A13" s="10" t="s">
        <v>72</v>
      </c>
      <c r="B13" s="178">
        <v>38076</v>
      </c>
      <c r="C13" s="178"/>
      <c r="D13" s="71">
        <v>0.5</v>
      </c>
      <c r="E13" s="69">
        <v>25.27</v>
      </c>
      <c r="F13" s="69">
        <v>7.34</v>
      </c>
      <c r="G13" s="71">
        <v>88.5</v>
      </c>
      <c r="H13" s="69">
        <v>1.776</v>
      </c>
      <c r="I13" s="69">
        <v>7.71</v>
      </c>
      <c r="M13" s="68"/>
      <c r="N13" s="8"/>
      <c r="O13" s="8"/>
    </row>
    <row r="14" spans="1:18" x14ac:dyDescent="0.2">
      <c r="A14" s="10" t="s">
        <v>72</v>
      </c>
      <c r="B14" s="178">
        <v>38076</v>
      </c>
      <c r="C14" s="178"/>
      <c r="D14" s="71">
        <v>0.6</v>
      </c>
      <c r="E14" s="69">
        <v>25.27</v>
      </c>
      <c r="F14" s="69">
        <v>6.95</v>
      </c>
      <c r="G14" s="71">
        <v>83.8</v>
      </c>
      <c r="H14" s="69">
        <v>1.792</v>
      </c>
      <c r="I14" s="69">
        <v>7.66</v>
      </c>
      <c r="M14" s="68"/>
      <c r="N14" s="8"/>
      <c r="O14" s="8"/>
    </row>
    <row r="15" spans="1:18" x14ac:dyDescent="0.2">
      <c r="D15" s="71"/>
    </row>
    <row r="16" spans="1:18" x14ac:dyDescent="0.2">
      <c r="A16" s="55" t="s">
        <v>55</v>
      </c>
      <c r="B16" s="178">
        <v>38076</v>
      </c>
      <c r="C16" s="178"/>
      <c r="D16" s="71">
        <v>0.1</v>
      </c>
      <c r="E16" s="69">
        <v>22.9</v>
      </c>
      <c r="F16" s="69">
        <v>14.44</v>
      </c>
      <c r="G16" s="71" t="s">
        <v>5</v>
      </c>
      <c r="H16" s="69">
        <v>57.76</v>
      </c>
      <c r="I16" s="69">
        <v>8.49</v>
      </c>
      <c r="M16" s="69">
        <v>0.55000000000000004</v>
      </c>
      <c r="N16" s="149">
        <v>98</v>
      </c>
      <c r="O16" s="149">
        <v>80</v>
      </c>
      <c r="R16" s="42"/>
    </row>
    <row r="17" spans="1:9" x14ac:dyDescent="0.2">
      <c r="A17" s="10" t="s">
        <v>55</v>
      </c>
      <c r="B17" s="178">
        <v>38076</v>
      </c>
      <c r="C17" s="178"/>
      <c r="D17" s="71">
        <v>1</v>
      </c>
      <c r="E17" s="69">
        <v>20.9</v>
      </c>
      <c r="F17" s="69">
        <v>13.53</v>
      </c>
      <c r="G17" s="71">
        <v>187.8</v>
      </c>
      <c r="H17" s="69">
        <v>56.41</v>
      </c>
      <c r="I17" s="69">
        <v>8.3699999999999992</v>
      </c>
    </row>
    <row r="18" spans="1:9" x14ac:dyDescent="0.2">
      <c r="A18" s="10" t="s">
        <v>55</v>
      </c>
      <c r="B18" s="178">
        <v>38076</v>
      </c>
      <c r="C18" s="178"/>
      <c r="D18" s="71">
        <v>2</v>
      </c>
      <c r="E18" s="69">
        <v>20.37</v>
      </c>
      <c r="F18" s="69">
        <v>11.5</v>
      </c>
      <c r="G18" s="71">
        <v>158.5</v>
      </c>
      <c r="H18" s="69">
        <v>57.13</v>
      </c>
      <c r="I18" s="69">
        <v>8.32</v>
      </c>
    </row>
    <row r="19" spans="1:9" x14ac:dyDescent="0.2">
      <c r="A19" s="10" t="s">
        <v>55</v>
      </c>
      <c r="B19" s="178">
        <v>38076</v>
      </c>
      <c r="C19" s="178"/>
      <c r="D19" s="71">
        <v>3</v>
      </c>
      <c r="E19" s="69">
        <v>20.010000000000002</v>
      </c>
      <c r="F19" s="69">
        <v>9.75</v>
      </c>
      <c r="G19" s="71">
        <v>133.80000000000001</v>
      </c>
      <c r="H19" s="69">
        <v>57.94</v>
      </c>
      <c r="I19" s="69">
        <v>8.2799999999999994</v>
      </c>
    </row>
    <row r="20" spans="1:9" x14ac:dyDescent="0.2">
      <c r="A20" s="10" t="s">
        <v>55</v>
      </c>
      <c r="B20" s="178">
        <v>38076</v>
      </c>
      <c r="C20" s="178"/>
      <c r="D20" s="71">
        <v>4.0999999999999996</v>
      </c>
      <c r="E20" s="69">
        <v>19.670000000000002</v>
      </c>
      <c r="F20" s="69">
        <v>7.75</v>
      </c>
      <c r="G20" s="71">
        <v>105.6</v>
      </c>
      <c r="H20" s="69">
        <v>57.79</v>
      </c>
      <c r="I20" s="69">
        <v>8.25</v>
      </c>
    </row>
    <row r="21" spans="1:9" x14ac:dyDescent="0.2">
      <c r="A21" s="10" t="s">
        <v>55</v>
      </c>
      <c r="B21" s="178">
        <v>38076</v>
      </c>
      <c r="C21" s="178"/>
      <c r="D21" s="71">
        <v>4.9000000000000004</v>
      </c>
      <c r="E21" s="69">
        <v>19.329999999999998</v>
      </c>
      <c r="F21" s="69">
        <v>3.55</v>
      </c>
      <c r="G21" s="71">
        <v>48.1</v>
      </c>
      <c r="H21" s="69">
        <v>57.43</v>
      </c>
      <c r="I21" s="69">
        <v>8.18</v>
      </c>
    </row>
    <row r="22" spans="1:9" x14ac:dyDescent="0.2">
      <c r="A22" s="10" t="s">
        <v>55</v>
      </c>
      <c r="B22" s="178">
        <v>38076</v>
      </c>
      <c r="C22" s="178"/>
      <c r="D22" s="71">
        <v>6.1</v>
      </c>
      <c r="E22" s="69">
        <v>16.829999999999998</v>
      </c>
      <c r="F22" s="69">
        <v>1.72</v>
      </c>
      <c r="G22" s="71">
        <v>22.1</v>
      </c>
      <c r="H22" s="69">
        <v>57.26</v>
      </c>
      <c r="I22" s="69">
        <v>8.0500000000000007</v>
      </c>
    </row>
    <row r="23" spans="1:9" x14ac:dyDescent="0.2">
      <c r="A23" s="10" t="s">
        <v>55</v>
      </c>
      <c r="B23" s="178">
        <v>38076</v>
      </c>
      <c r="C23" s="178"/>
      <c r="D23" s="71">
        <v>7.1</v>
      </c>
      <c r="E23" s="69">
        <v>16.45</v>
      </c>
      <c r="F23" s="69">
        <v>1.1599999999999999</v>
      </c>
      <c r="G23" s="71">
        <v>14.7</v>
      </c>
      <c r="H23" s="69">
        <v>57.22</v>
      </c>
      <c r="I23" s="69">
        <v>8.0299999999999994</v>
      </c>
    </row>
    <row r="24" spans="1:9" x14ac:dyDescent="0.2">
      <c r="A24" s="10" t="s">
        <v>55</v>
      </c>
      <c r="B24" s="178">
        <v>38076</v>
      </c>
      <c r="C24" s="178"/>
      <c r="D24" s="71">
        <v>8.1</v>
      </c>
      <c r="E24" s="69">
        <v>16.18</v>
      </c>
      <c r="F24" s="69">
        <v>0.74</v>
      </c>
      <c r="G24" s="71">
        <v>9.4</v>
      </c>
      <c r="H24" s="69">
        <v>57.16</v>
      </c>
      <c r="I24" s="69">
        <v>8.01</v>
      </c>
    </row>
    <row r="25" spans="1:9" x14ac:dyDescent="0.2">
      <c r="A25" s="10" t="s">
        <v>55</v>
      </c>
      <c r="B25" s="178">
        <v>38076</v>
      </c>
      <c r="C25" s="178"/>
      <c r="D25" s="71">
        <v>8.9</v>
      </c>
      <c r="E25" s="69">
        <v>15.81</v>
      </c>
      <c r="F25" s="69">
        <v>0.6</v>
      </c>
      <c r="G25" s="71">
        <v>7.6</v>
      </c>
      <c r="H25" s="69">
        <v>57.03</v>
      </c>
      <c r="I25" s="69">
        <v>7.98</v>
      </c>
    </row>
    <row r="26" spans="1:9" x14ac:dyDescent="0.2">
      <c r="A26" s="10" t="s">
        <v>55</v>
      </c>
      <c r="B26" s="178">
        <v>38076</v>
      </c>
      <c r="C26" s="178"/>
      <c r="D26" s="71">
        <v>10</v>
      </c>
      <c r="E26" s="69">
        <v>15.06</v>
      </c>
      <c r="F26" s="69">
        <v>0.48</v>
      </c>
      <c r="G26" s="71">
        <v>5.9</v>
      </c>
      <c r="H26" s="69">
        <v>56.99</v>
      </c>
      <c r="I26" s="69">
        <v>7.92</v>
      </c>
    </row>
    <row r="27" spans="1:9" x14ac:dyDescent="0.2">
      <c r="A27" s="10" t="s">
        <v>55</v>
      </c>
      <c r="B27" s="178">
        <v>38076</v>
      </c>
      <c r="C27" s="178"/>
      <c r="D27" s="71">
        <v>10.7</v>
      </c>
      <c r="E27" s="69">
        <v>14.99</v>
      </c>
      <c r="F27" s="69">
        <v>0.35</v>
      </c>
      <c r="G27" s="71">
        <v>4.3</v>
      </c>
      <c r="H27" s="69">
        <v>56.46</v>
      </c>
      <c r="I27" s="69">
        <v>7.9</v>
      </c>
    </row>
    <row r="28" spans="1:9" x14ac:dyDescent="0.2">
      <c r="A28" s="10" t="s">
        <v>55</v>
      </c>
      <c r="B28" s="178">
        <v>38076</v>
      </c>
      <c r="C28" s="178"/>
      <c r="D28" s="71">
        <v>12</v>
      </c>
      <c r="E28" s="69">
        <v>14.96</v>
      </c>
      <c r="F28" s="69">
        <v>0.25</v>
      </c>
      <c r="G28" s="71">
        <v>3.1</v>
      </c>
      <c r="H28" s="69">
        <v>57.09</v>
      </c>
      <c r="I28" s="69">
        <v>7.87</v>
      </c>
    </row>
    <row r="29" spans="1:9" x14ac:dyDescent="0.2">
      <c r="A29" s="10" t="s">
        <v>55</v>
      </c>
      <c r="B29" s="178">
        <v>38076</v>
      </c>
      <c r="C29" s="178"/>
      <c r="D29" s="71">
        <v>12.8</v>
      </c>
      <c r="E29" s="69">
        <v>14.96</v>
      </c>
      <c r="F29" s="69">
        <v>0.2</v>
      </c>
      <c r="G29" s="71">
        <v>2.5</v>
      </c>
      <c r="H29" s="69">
        <v>57.72</v>
      </c>
      <c r="I29" s="69">
        <v>7.87</v>
      </c>
    </row>
    <row r="30" spans="1:9" x14ac:dyDescent="0.2">
      <c r="A30" s="10" t="s">
        <v>55</v>
      </c>
      <c r="B30" s="178">
        <v>38076</v>
      </c>
      <c r="C30" s="178"/>
      <c r="D30" s="71">
        <v>13.1</v>
      </c>
      <c r="E30" s="69">
        <v>14.96</v>
      </c>
      <c r="F30" s="69">
        <v>0.17</v>
      </c>
      <c r="G30" s="71">
        <v>2.1</v>
      </c>
      <c r="H30" s="69">
        <v>57.92</v>
      </c>
      <c r="I30" s="69">
        <v>7.86</v>
      </c>
    </row>
    <row r="31" spans="1:9" x14ac:dyDescent="0.2">
      <c r="A31" s="10" t="s">
        <v>55</v>
      </c>
      <c r="B31" s="178">
        <v>38076</v>
      </c>
      <c r="C31" s="178"/>
      <c r="D31" s="71">
        <v>13.7</v>
      </c>
      <c r="E31" s="69">
        <v>14.96</v>
      </c>
      <c r="F31" s="69">
        <v>0.16</v>
      </c>
      <c r="G31" s="71">
        <v>2</v>
      </c>
      <c r="H31" s="69">
        <v>58.13</v>
      </c>
      <c r="I31" s="69">
        <v>7.86</v>
      </c>
    </row>
    <row r="32" spans="1:9" x14ac:dyDescent="0.2">
      <c r="A32" s="10" t="s">
        <v>55</v>
      </c>
      <c r="B32" s="178">
        <v>38076</v>
      </c>
      <c r="C32" s="178"/>
      <c r="D32" s="71">
        <v>14.1</v>
      </c>
      <c r="E32" s="69">
        <v>14.96</v>
      </c>
      <c r="F32" s="69">
        <v>0.14000000000000001</v>
      </c>
      <c r="G32" s="71">
        <v>1.7</v>
      </c>
      <c r="H32" s="69">
        <v>58.18</v>
      </c>
      <c r="I32" s="69">
        <v>7.86</v>
      </c>
    </row>
    <row r="33" spans="1:18" x14ac:dyDescent="0.2">
      <c r="A33" s="10" t="s">
        <v>55</v>
      </c>
      <c r="B33" s="178">
        <v>38076</v>
      </c>
      <c r="C33" s="178"/>
      <c r="D33" s="71">
        <v>14.5</v>
      </c>
      <c r="E33" s="69">
        <v>14.96</v>
      </c>
      <c r="F33" s="69">
        <v>0.13</v>
      </c>
      <c r="G33" s="71">
        <v>1.6</v>
      </c>
      <c r="H33" s="69">
        <v>58.15</v>
      </c>
      <c r="I33" s="69">
        <v>7.84</v>
      </c>
    </row>
    <row r="34" spans="1:18" x14ac:dyDescent="0.2">
      <c r="D34" s="71"/>
      <c r="M34" s="68"/>
      <c r="N34" s="8"/>
      <c r="O34" s="8"/>
    </row>
    <row r="35" spans="1:18" x14ac:dyDescent="0.2">
      <c r="A35" s="10" t="s">
        <v>58</v>
      </c>
      <c r="B35" s="178">
        <v>38076</v>
      </c>
      <c r="C35" s="178"/>
      <c r="D35" s="71">
        <v>0.2</v>
      </c>
      <c r="E35" s="69">
        <v>22.99</v>
      </c>
      <c r="F35" s="69">
        <v>16.05</v>
      </c>
      <c r="G35" s="71" t="s">
        <v>5</v>
      </c>
      <c r="H35" s="69">
        <v>55.86</v>
      </c>
      <c r="I35" s="69">
        <v>8.5399999999999991</v>
      </c>
      <c r="M35" s="68">
        <v>0.65</v>
      </c>
      <c r="N35" s="149">
        <v>97</v>
      </c>
      <c r="O35" s="149">
        <v>62</v>
      </c>
      <c r="R35" s="42"/>
    </row>
    <row r="36" spans="1:18" x14ac:dyDescent="0.2">
      <c r="A36" s="10" t="s">
        <v>58</v>
      </c>
      <c r="B36" s="178">
        <v>38076</v>
      </c>
      <c r="C36" s="178"/>
      <c r="D36" s="71">
        <v>1</v>
      </c>
      <c r="E36" s="69">
        <v>21.5</v>
      </c>
      <c r="F36" s="69">
        <v>12.76</v>
      </c>
      <c r="G36" s="71">
        <v>178.6</v>
      </c>
      <c r="H36" s="69">
        <v>55.91</v>
      </c>
      <c r="I36" s="69">
        <v>8.36</v>
      </c>
      <c r="M36" s="68"/>
      <c r="N36" s="8"/>
      <c r="O36" s="8"/>
    </row>
    <row r="37" spans="1:18" x14ac:dyDescent="0.2">
      <c r="A37" s="10" t="s">
        <v>58</v>
      </c>
      <c r="B37" s="178">
        <v>38076</v>
      </c>
      <c r="C37" s="178"/>
      <c r="D37" s="71">
        <v>1.9</v>
      </c>
      <c r="E37" s="69">
        <v>21.15</v>
      </c>
      <c r="F37" s="69">
        <v>10.4</v>
      </c>
      <c r="G37" s="71">
        <v>145.19999999999999</v>
      </c>
      <c r="H37" s="69">
        <v>56.86</v>
      </c>
      <c r="I37" s="69">
        <v>8.3000000000000007</v>
      </c>
      <c r="M37" s="68"/>
      <c r="N37" s="8"/>
      <c r="O37" s="8"/>
    </row>
    <row r="38" spans="1:18" x14ac:dyDescent="0.2">
      <c r="A38" s="10" t="s">
        <v>58</v>
      </c>
      <c r="B38" s="178">
        <v>38076</v>
      </c>
      <c r="C38" s="178"/>
      <c r="D38" s="71">
        <v>3</v>
      </c>
      <c r="E38" s="69">
        <v>20.68</v>
      </c>
      <c r="F38" s="69">
        <v>6.63</v>
      </c>
      <c r="G38" s="71">
        <v>92.2</v>
      </c>
      <c r="H38" s="69">
        <v>57.85</v>
      </c>
      <c r="I38" s="69">
        <v>8.25</v>
      </c>
      <c r="M38" s="68"/>
      <c r="N38" s="8"/>
      <c r="O38" s="8"/>
    </row>
    <row r="39" spans="1:18" x14ac:dyDescent="0.2">
      <c r="A39" s="10" t="s">
        <v>58</v>
      </c>
      <c r="B39" s="178">
        <v>38076</v>
      </c>
      <c r="C39" s="178"/>
      <c r="D39" s="71">
        <v>3.9</v>
      </c>
      <c r="E39" s="69">
        <v>20.56</v>
      </c>
      <c r="F39" s="69">
        <v>4.66</v>
      </c>
      <c r="G39" s="71">
        <v>64.599999999999994</v>
      </c>
      <c r="H39" s="69">
        <v>58.12</v>
      </c>
      <c r="I39" s="69">
        <v>8.24</v>
      </c>
      <c r="M39" s="68"/>
      <c r="N39" s="8"/>
      <c r="O39" s="8"/>
    </row>
    <row r="40" spans="1:18" x14ac:dyDescent="0.2">
      <c r="A40" s="10" t="s">
        <v>58</v>
      </c>
      <c r="B40" s="178">
        <v>38076</v>
      </c>
      <c r="C40" s="178"/>
      <c r="D40" s="71">
        <v>4.9000000000000004</v>
      </c>
      <c r="E40" s="69">
        <v>20.420000000000002</v>
      </c>
      <c r="F40" s="69">
        <v>3.93</v>
      </c>
      <c r="G40" s="71">
        <v>54.2</v>
      </c>
      <c r="H40" s="69">
        <v>57.54</v>
      </c>
      <c r="I40" s="69">
        <v>8.23</v>
      </c>
      <c r="M40" s="68"/>
      <c r="N40" s="8"/>
      <c r="O40" s="8"/>
    </row>
    <row r="41" spans="1:18" x14ac:dyDescent="0.2">
      <c r="A41" s="10" t="s">
        <v>58</v>
      </c>
      <c r="B41" s="178">
        <v>38076</v>
      </c>
      <c r="C41" s="178"/>
      <c r="D41" s="71">
        <v>6</v>
      </c>
      <c r="E41" s="69">
        <v>20.260000000000002</v>
      </c>
      <c r="F41" s="69">
        <v>3.41</v>
      </c>
      <c r="G41" s="71">
        <v>46.9</v>
      </c>
      <c r="H41" s="69">
        <v>57.46</v>
      </c>
      <c r="I41" s="69">
        <v>8.23</v>
      </c>
      <c r="M41" s="68"/>
      <c r="N41" s="8"/>
      <c r="O41" s="8"/>
    </row>
    <row r="42" spans="1:18" x14ac:dyDescent="0.2">
      <c r="A42" s="10" t="s">
        <v>58</v>
      </c>
      <c r="B42" s="178">
        <v>38076</v>
      </c>
      <c r="C42" s="178"/>
      <c r="D42" s="71">
        <v>6.9</v>
      </c>
      <c r="E42" s="69">
        <v>19.75</v>
      </c>
      <c r="F42" s="69">
        <v>3.09</v>
      </c>
      <c r="G42" s="71">
        <v>42.1</v>
      </c>
      <c r="H42" s="69">
        <v>57.2</v>
      </c>
      <c r="I42" s="69">
        <v>8.2100000000000009</v>
      </c>
      <c r="M42" s="68"/>
      <c r="N42" s="8"/>
      <c r="O42" s="8"/>
    </row>
    <row r="43" spans="1:18" x14ac:dyDescent="0.2">
      <c r="A43" s="10" t="s">
        <v>58</v>
      </c>
      <c r="B43" s="178">
        <v>38076</v>
      </c>
      <c r="C43" s="178"/>
      <c r="D43" s="71">
        <v>7.5</v>
      </c>
      <c r="E43" s="69">
        <v>19.53</v>
      </c>
      <c r="F43" s="69">
        <v>5.13</v>
      </c>
      <c r="G43" s="71">
        <v>69.599999999999994</v>
      </c>
      <c r="H43" s="69">
        <v>57.2</v>
      </c>
      <c r="I43" s="69">
        <v>8.2100000000000009</v>
      </c>
      <c r="M43" s="68"/>
      <c r="N43" s="8"/>
      <c r="O43" s="8"/>
    </row>
    <row r="44" spans="1:18" x14ac:dyDescent="0.2">
      <c r="A44" s="10" t="s">
        <v>58</v>
      </c>
      <c r="B44" s="178">
        <v>38076</v>
      </c>
      <c r="C44" s="178"/>
      <c r="D44" s="71">
        <v>8.6999999999999993</v>
      </c>
      <c r="E44" s="69">
        <v>19.46</v>
      </c>
      <c r="F44" s="69">
        <v>1.93</v>
      </c>
      <c r="G44" s="71">
        <v>26.1</v>
      </c>
      <c r="H44" s="69">
        <v>56.78</v>
      </c>
      <c r="I44" s="69">
        <v>8.19</v>
      </c>
      <c r="M44" s="68"/>
      <c r="N44" s="8"/>
      <c r="O44" s="8"/>
    </row>
    <row r="45" spans="1:18" x14ac:dyDescent="0.2">
      <c r="A45" s="10" t="s">
        <v>58</v>
      </c>
      <c r="B45" s="178">
        <v>38076</v>
      </c>
      <c r="C45" s="178"/>
      <c r="D45" s="71">
        <v>9</v>
      </c>
      <c r="E45" s="69">
        <v>19.399999999999999</v>
      </c>
      <c r="F45" s="69">
        <v>1.8</v>
      </c>
      <c r="G45" s="71">
        <v>24.7</v>
      </c>
      <c r="H45" s="69">
        <v>56.94</v>
      </c>
      <c r="I45" s="69">
        <v>8.19</v>
      </c>
      <c r="M45" s="68"/>
      <c r="N45" s="8"/>
      <c r="O45" s="8"/>
    </row>
    <row r="46" spans="1:18" x14ac:dyDescent="0.2">
      <c r="A46" s="10" t="s">
        <v>58</v>
      </c>
      <c r="B46" s="178">
        <v>38076</v>
      </c>
      <c r="C46" s="178"/>
      <c r="D46" s="71">
        <v>10</v>
      </c>
      <c r="E46" s="69">
        <v>19.260000000000002</v>
      </c>
      <c r="F46" s="69">
        <v>0.88</v>
      </c>
      <c r="G46" s="71">
        <v>11.8</v>
      </c>
      <c r="H46" s="69">
        <v>56.81</v>
      </c>
      <c r="I46" s="69">
        <v>8.17</v>
      </c>
      <c r="M46" s="68"/>
      <c r="N46" s="8"/>
      <c r="O46" s="8"/>
    </row>
    <row r="47" spans="1:18" x14ac:dyDescent="0.2">
      <c r="A47" s="10" t="s">
        <v>58</v>
      </c>
      <c r="B47" s="178">
        <v>38076</v>
      </c>
      <c r="C47" s="178"/>
      <c r="D47" s="71">
        <v>11</v>
      </c>
      <c r="E47" s="69">
        <v>16.32</v>
      </c>
      <c r="F47" s="69">
        <v>0.18</v>
      </c>
      <c r="G47" s="71">
        <v>2.2000000000000002</v>
      </c>
      <c r="H47" s="69">
        <v>56.64</v>
      </c>
      <c r="I47" s="69">
        <v>8</v>
      </c>
      <c r="M47" s="68"/>
      <c r="N47" s="8"/>
      <c r="O47" s="8"/>
    </row>
    <row r="48" spans="1:18" x14ac:dyDescent="0.2">
      <c r="A48" s="10" t="s">
        <v>58</v>
      </c>
      <c r="B48" s="178">
        <v>38076</v>
      </c>
      <c r="C48" s="178"/>
      <c r="D48" s="71">
        <v>12.1</v>
      </c>
      <c r="E48" s="69">
        <v>15.3</v>
      </c>
      <c r="F48" s="69">
        <v>0.08</v>
      </c>
      <c r="G48" s="71">
        <v>1</v>
      </c>
      <c r="H48" s="69">
        <v>56.87</v>
      </c>
      <c r="I48" s="69">
        <v>7.96</v>
      </c>
      <c r="M48" s="68"/>
      <c r="N48" s="8"/>
      <c r="O48" s="8"/>
    </row>
    <row r="49" spans="1:18" x14ac:dyDescent="0.2">
      <c r="A49" s="10" t="s">
        <v>58</v>
      </c>
      <c r="B49" s="178">
        <v>38076</v>
      </c>
      <c r="C49" s="178"/>
      <c r="D49" s="71">
        <v>12.1</v>
      </c>
      <c r="E49" s="69">
        <v>15.3</v>
      </c>
      <c r="F49" s="69">
        <v>0.05</v>
      </c>
      <c r="G49" s="71">
        <v>0.6</v>
      </c>
      <c r="H49" s="69">
        <v>56.74</v>
      </c>
      <c r="I49" s="69">
        <v>7.95</v>
      </c>
      <c r="M49" s="68"/>
      <c r="N49" s="8"/>
      <c r="O49" s="8"/>
    </row>
    <row r="50" spans="1:18" x14ac:dyDescent="0.2">
      <c r="A50" s="2"/>
      <c r="B50" s="178"/>
      <c r="C50" s="178"/>
      <c r="D50" s="71"/>
      <c r="M50" s="68"/>
      <c r="N50" s="8"/>
      <c r="O50" s="8"/>
    </row>
    <row r="51" spans="1:18" x14ac:dyDescent="0.2">
      <c r="A51" s="10" t="s">
        <v>61</v>
      </c>
      <c r="B51" s="178">
        <v>38076</v>
      </c>
      <c r="C51" s="178"/>
      <c r="D51" s="71">
        <v>0.1</v>
      </c>
      <c r="E51" s="69">
        <v>22.45</v>
      </c>
      <c r="F51" s="69">
        <v>12.55</v>
      </c>
      <c r="G51" s="71">
        <v>179.4</v>
      </c>
      <c r="H51" s="69">
        <v>57.48</v>
      </c>
      <c r="I51" s="69">
        <v>8.48</v>
      </c>
      <c r="M51" s="68">
        <v>0.75</v>
      </c>
      <c r="N51" s="149">
        <v>32</v>
      </c>
      <c r="O51" s="149">
        <v>38</v>
      </c>
      <c r="R51" s="42"/>
    </row>
    <row r="52" spans="1:18" x14ac:dyDescent="0.2">
      <c r="A52" s="10" t="s">
        <v>61</v>
      </c>
      <c r="B52" s="178">
        <v>38076</v>
      </c>
      <c r="C52" s="178"/>
      <c r="D52" s="71">
        <v>0.9</v>
      </c>
      <c r="E52" s="69">
        <v>21.62</v>
      </c>
      <c r="F52" s="69">
        <v>11.44</v>
      </c>
      <c r="G52" s="71">
        <v>160.19999999999999</v>
      </c>
      <c r="H52" s="69">
        <v>56.3</v>
      </c>
      <c r="I52" s="69">
        <v>8.4600000000000009</v>
      </c>
      <c r="M52" s="68"/>
      <c r="N52" s="8"/>
      <c r="O52" s="8"/>
    </row>
    <row r="53" spans="1:18" x14ac:dyDescent="0.2">
      <c r="A53" s="10" t="s">
        <v>61</v>
      </c>
      <c r="B53" s="178">
        <v>38076</v>
      </c>
      <c r="C53" s="178"/>
      <c r="D53" s="71">
        <v>2</v>
      </c>
      <c r="E53" s="69">
        <v>20.05</v>
      </c>
      <c r="F53" s="69">
        <v>2.64</v>
      </c>
      <c r="G53" s="71">
        <v>36</v>
      </c>
      <c r="H53" s="69">
        <v>56.74</v>
      </c>
      <c r="I53" s="69">
        <v>8.2200000000000006</v>
      </c>
      <c r="M53" s="68"/>
      <c r="N53" s="8"/>
      <c r="O53" s="8"/>
    </row>
    <row r="54" spans="1:18" x14ac:dyDescent="0.2">
      <c r="A54" s="10" t="s">
        <v>61</v>
      </c>
      <c r="B54" s="178">
        <v>38076</v>
      </c>
      <c r="C54" s="178"/>
      <c r="D54" s="71">
        <v>3</v>
      </c>
      <c r="E54" s="69">
        <v>18.91</v>
      </c>
      <c r="F54" s="69">
        <v>2.6</v>
      </c>
      <c r="G54" s="71">
        <v>35</v>
      </c>
      <c r="H54" s="69">
        <v>58.16</v>
      </c>
      <c r="I54" s="69">
        <v>8.19</v>
      </c>
      <c r="M54" s="68"/>
      <c r="N54" s="8"/>
      <c r="O54" s="8"/>
    </row>
    <row r="55" spans="1:18" x14ac:dyDescent="0.2">
      <c r="A55" s="10" t="s">
        <v>61</v>
      </c>
      <c r="B55" s="178">
        <v>38076</v>
      </c>
      <c r="C55" s="178"/>
      <c r="D55" s="71">
        <v>4</v>
      </c>
      <c r="E55" s="69">
        <v>18.399999999999999</v>
      </c>
      <c r="F55" s="69">
        <v>1.74</v>
      </c>
      <c r="G55" s="71">
        <v>23.3</v>
      </c>
      <c r="H55" s="69">
        <v>58.33</v>
      </c>
      <c r="I55" s="69">
        <v>8.17</v>
      </c>
      <c r="M55" s="68"/>
      <c r="N55" s="8"/>
      <c r="O55" s="8"/>
    </row>
    <row r="56" spans="1:18" x14ac:dyDescent="0.2">
      <c r="A56" s="10" t="s">
        <v>61</v>
      </c>
      <c r="B56" s="178">
        <v>38076</v>
      </c>
      <c r="C56" s="178"/>
      <c r="D56" s="71">
        <v>4</v>
      </c>
      <c r="E56" s="69">
        <v>18.41</v>
      </c>
      <c r="F56" s="69">
        <v>1.76</v>
      </c>
      <c r="G56" s="71">
        <v>23.5</v>
      </c>
      <c r="H56" s="69">
        <v>58.36</v>
      </c>
      <c r="I56" s="69">
        <v>8.17</v>
      </c>
      <c r="M56" s="68"/>
      <c r="N56" s="8"/>
      <c r="O56" s="8"/>
    </row>
    <row r="57" spans="1:18" x14ac:dyDescent="0.2">
      <c r="A57" s="10" t="s">
        <v>61</v>
      </c>
      <c r="B57" s="178">
        <v>38076</v>
      </c>
      <c r="C57" s="178"/>
      <c r="D57" s="71">
        <v>4.9000000000000004</v>
      </c>
      <c r="E57" s="69">
        <v>17.52</v>
      </c>
      <c r="F57" s="69">
        <v>0.28000000000000003</v>
      </c>
      <c r="G57" s="71">
        <v>3.6</v>
      </c>
      <c r="H57" s="69">
        <v>57.84</v>
      </c>
      <c r="I57" s="69">
        <v>8.1</v>
      </c>
      <c r="M57" s="68"/>
      <c r="N57" s="8"/>
      <c r="O57" s="8"/>
    </row>
    <row r="58" spans="1:18" x14ac:dyDescent="0.2">
      <c r="A58" s="10" t="s">
        <v>61</v>
      </c>
      <c r="B58" s="178">
        <v>38076</v>
      </c>
      <c r="C58" s="178"/>
      <c r="D58" s="71">
        <v>4.8</v>
      </c>
      <c r="E58" s="69">
        <v>17.41</v>
      </c>
      <c r="F58" s="69">
        <v>0.15</v>
      </c>
      <c r="G58" s="71">
        <v>2</v>
      </c>
      <c r="H58" s="69">
        <v>57.72</v>
      </c>
      <c r="I58" s="69">
        <v>8.1</v>
      </c>
      <c r="M58" s="68"/>
      <c r="N58" s="8"/>
      <c r="O58" s="8"/>
    </row>
    <row r="59" spans="1:18" x14ac:dyDescent="0.2">
      <c r="A59" s="10" t="s">
        <v>61</v>
      </c>
      <c r="B59" s="178">
        <v>38076</v>
      </c>
      <c r="C59" s="178"/>
      <c r="D59" s="71">
        <v>6</v>
      </c>
      <c r="E59" s="69">
        <v>16.71</v>
      </c>
      <c r="F59" s="69">
        <v>0.05</v>
      </c>
      <c r="G59" s="71">
        <v>0.6</v>
      </c>
      <c r="H59" s="69">
        <v>57.75</v>
      </c>
      <c r="I59" s="69">
        <v>8.0399999999999991</v>
      </c>
      <c r="M59" s="68"/>
      <c r="N59" s="8"/>
      <c r="O59" s="8"/>
    </row>
    <row r="60" spans="1:18" x14ac:dyDescent="0.2">
      <c r="A60" s="10" t="s">
        <v>61</v>
      </c>
      <c r="B60" s="178">
        <v>38076</v>
      </c>
      <c r="C60" s="178"/>
      <c r="D60" s="71">
        <v>7</v>
      </c>
      <c r="E60" s="69">
        <v>15.99</v>
      </c>
      <c r="F60" s="69">
        <v>0.02</v>
      </c>
      <c r="G60" s="71">
        <v>0.3</v>
      </c>
      <c r="H60" s="69">
        <v>57.75</v>
      </c>
      <c r="I60" s="69">
        <v>7.98</v>
      </c>
      <c r="M60" s="68"/>
      <c r="N60" s="8"/>
      <c r="O60" s="8"/>
    </row>
    <row r="61" spans="1:18" x14ac:dyDescent="0.2">
      <c r="A61" s="10" t="s">
        <v>61</v>
      </c>
      <c r="B61" s="178">
        <v>38076</v>
      </c>
      <c r="C61" s="178"/>
      <c r="D61" s="71">
        <v>8.1</v>
      </c>
      <c r="E61" s="69">
        <v>15.75</v>
      </c>
      <c r="F61" s="69">
        <v>0.01</v>
      </c>
      <c r="G61" s="71">
        <v>0.1</v>
      </c>
      <c r="H61" s="69">
        <v>57.57</v>
      </c>
      <c r="I61" s="69">
        <v>7.96</v>
      </c>
      <c r="M61" s="68"/>
      <c r="N61" s="8"/>
      <c r="O61" s="8"/>
    </row>
    <row r="62" spans="1:18" x14ac:dyDescent="0.2">
      <c r="A62" s="10" t="s">
        <v>61</v>
      </c>
      <c r="B62" s="178">
        <v>38076</v>
      </c>
      <c r="C62" s="178"/>
      <c r="D62" s="71">
        <v>7.9</v>
      </c>
      <c r="E62" s="69">
        <v>15.77</v>
      </c>
      <c r="F62" s="69">
        <v>0.01</v>
      </c>
      <c r="G62" s="71">
        <v>0.1</v>
      </c>
      <c r="H62" s="69">
        <v>57.6</v>
      </c>
      <c r="I62" s="69">
        <v>7.96</v>
      </c>
      <c r="M62" s="68"/>
      <c r="N62" s="8"/>
      <c r="O62" s="8"/>
    </row>
    <row r="63" spans="1:18" x14ac:dyDescent="0.2">
      <c r="A63" s="10" t="s">
        <v>61</v>
      </c>
      <c r="B63" s="178">
        <v>38076</v>
      </c>
      <c r="C63" s="178"/>
      <c r="D63" s="71">
        <v>9.1</v>
      </c>
      <c r="E63" s="69">
        <v>15.68</v>
      </c>
      <c r="F63" s="62">
        <v>0</v>
      </c>
      <c r="G63" s="111">
        <v>0</v>
      </c>
      <c r="H63" s="69">
        <v>57.51</v>
      </c>
      <c r="I63" s="69">
        <v>7.95</v>
      </c>
      <c r="M63" s="68"/>
      <c r="N63" s="8"/>
      <c r="O63" s="8"/>
    </row>
    <row r="64" spans="1:18" x14ac:dyDescent="0.2">
      <c r="A64" s="10" t="s">
        <v>61</v>
      </c>
      <c r="B64" s="178">
        <v>38076</v>
      </c>
      <c r="C64" s="178"/>
      <c r="D64" s="71">
        <v>9.8000000000000007</v>
      </c>
      <c r="E64" s="69">
        <v>15.57</v>
      </c>
      <c r="F64" s="62">
        <v>0</v>
      </c>
      <c r="G64" s="111">
        <v>0</v>
      </c>
      <c r="H64" s="69">
        <v>57.34</v>
      </c>
      <c r="I64" s="69">
        <v>7.95</v>
      </c>
      <c r="M64" s="68"/>
      <c r="N64" s="8"/>
      <c r="O64" s="8"/>
    </row>
    <row r="65" spans="1:18" x14ac:dyDescent="0.2">
      <c r="A65" s="10" t="s">
        <v>61</v>
      </c>
      <c r="B65" s="178">
        <v>38076</v>
      </c>
      <c r="C65" s="178"/>
      <c r="D65" s="71">
        <v>11.1</v>
      </c>
      <c r="E65" s="69">
        <v>15.44</v>
      </c>
      <c r="F65" s="62">
        <v>0</v>
      </c>
      <c r="G65" s="111">
        <v>0</v>
      </c>
      <c r="H65" s="69">
        <v>57.2</v>
      </c>
      <c r="I65" s="69">
        <v>7.95</v>
      </c>
      <c r="M65" s="68"/>
      <c r="N65" s="8"/>
      <c r="O65" s="8"/>
    </row>
    <row r="66" spans="1:18" x14ac:dyDescent="0.2">
      <c r="A66" s="10" t="s">
        <v>61</v>
      </c>
      <c r="B66" s="178">
        <v>38076</v>
      </c>
      <c r="C66" s="178"/>
      <c r="D66" s="71">
        <v>12</v>
      </c>
      <c r="E66" s="69">
        <v>15.34</v>
      </c>
      <c r="F66" s="62">
        <v>0</v>
      </c>
      <c r="G66" s="111">
        <v>0</v>
      </c>
      <c r="H66" s="69">
        <v>57.02</v>
      </c>
      <c r="I66" s="69">
        <v>7.95</v>
      </c>
      <c r="M66" s="68"/>
      <c r="N66" s="8"/>
      <c r="O66" s="8"/>
    </row>
    <row r="67" spans="1:18" x14ac:dyDescent="0.2">
      <c r="A67" s="10" t="s">
        <v>61</v>
      </c>
      <c r="B67" s="178">
        <v>38076</v>
      </c>
      <c r="C67" s="178"/>
      <c r="D67" s="71">
        <v>13.1</v>
      </c>
      <c r="E67" s="69">
        <v>15.34</v>
      </c>
      <c r="F67" s="62">
        <v>0</v>
      </c>
      <c r="G67" s="111">
        <v>0</v>
      </c>
      <c r="H67" s="69">
        <v>56.81</v>
      </c>
      <c r="I67" s="69">
        <v>7.94</v>
      </c>
      <c r="M67" s="68"/>
      <c r="N67" s="8"/>
      <c r="O67" s="8"/>
    </row>
    <row r="68" spans="1:18" x14ac:dyDescent="0.2">
      <c r="A68" s="10" t="s">
        <v>61</v>
      </c>
      <c r="B68" s="178">
        <v>38076</v>
      </c>
      <c r="C68" s="178"/>
      <c r="D68" s="71">
        <v>13.9</v>
      </c>
      <c r="E68" s="69">
        <v>15.34</v>
      </c>
      <c r="F68" s="62">
        <v>0</v>
      </c>
      <c r="G68" s="111">
        <v>0</v>
      </c>
      <c r="H68" s="69">
        <v>57.49</v>
      </c>
      <c r="I68" s="69">
        <v>7.89</v>
      </c>
      <c r="M68" s="68"/>
      <c r="N68" s="8"/>
      <c r="O68" s="8"/>
    </row>
    <row r="69" spans="1:18" x14ac:dyDescent="0.2">
      <c r="D69" s="71"/>
      <c r="M69" s="68"/>
      <c r="N69" s="8"/>
      <c r="O69" s="8"/>
    </row>
    <row r="70" spans="1:18" x14ac:dyDescent="0.2">
      <c r="D70" s="71"/>
    </row>
    <row r="71" spans="1:18" x14ac:dyDescent="0.2">
      <c r="A71" t="s">
        <v>7</v>
      </c>
      <c r="B71" s="176">
        <v>38153</v>
      </c>
      <c r="D71" s="41">
        <v>0.1</v>
      </c>
      <c r="E71" s="58">
        <v>28.31</v>
      </c>
      <c r="F71" s="113" t="s">
        <v>97</v>
      </c>
      <c r="G71" s="41">
        <v>76.400000000000006</v>
      </c>
      <c r="H71" s="58">
        <v>3</v>
      </c>
      <c r="I71" s="58">
        <v>7.67</v>
      </c>
      <c r="J71" s="42">
        <v>97.6</v>
      </c>
      <c r="K71" s="41">
        <v>82.3</v>
      </c>
    </row>
    <row r="72" spans="1:18" x14ac:dyDescent="0.2">
      <c r="D72" s="71"/>
      <c r="J72" s="6"/>
    </row>
    <row r="73" spans="1:18" x14ac:dyDescent="0.2">
      <c r="A73" t="s">
        <v>36</v>
      </c>
      <c r="B73" s="176">
        <v>38153</v>
      </c>
      <c r="D73" s="41">
        <v>0.1</v>
      </c>
      <c r="E73" s="58">
        <v>29.03</v>
      </c>
      <c r="F73" s="113" t="s">
        <v>97</v>
      </c>
      <c r="G73" s="41">
        <v>75</v>
      </c>
      <c r="H73" s="58">
        <v>3.4</v>
      </c>
      <c r="I73" s="58">
        <v>7.65</v>
      </c>
      <c r="J73" s="42">
        <v>130.4</v>
      </c>
      <c r="K73" s="41">
        <v>93.2</v>
      </c>
    </row>
    <row r="74" spans="1:18" x14ac:dyDescent="0.2">
      <c r="D74" s="71"/>
      <c r="J74" s="6"/>
    </row>
    <row r="75" spans="1:18" x14ac:dyDescent="0.2">
      <c r="A75" t="s">
        <v>72</v>
      </c>
      <c r="B75" s="176">
        <v>38153</v>
      </c>
      <c r="D75" s="41">
        <v>0.1</v>
      </c>
      <c r="E75" s="58">
        <v>30.13</v>
      </c>
      <c r="F75" s="113" t="s">
        <v>97</v>
      </c>
      <c r="G75" s="41">
        <v>72.3</v>
      </c>
      <c r="H75" s="58">
        <v>1.8819999999999999</v>
      </c>
      <c r="I75" s="58">
        <v>7.69</v>
      </c>
      <c r="J75" s="42">
        <v>124.6</v>
      </c>
      <c r="K75" s="41">
        <v>20.5</v>
      </c>
    </row>
    <row r="76" spans="1:18" x14ac:dyDescent="0.2">
      <c r="D76" s="71"/>
      <c r="J76" s="6"/>
    </row>
    <row r="77" spans="1:18" x14ac:dyDescent="0.2">
      <c r="A77" t="s">
        <v>55</v>
      </c>
      <c r="B77" s="176">
        <v>38153</v>
      </c>
      <c r="D77" s="41">
        <v>0.1</v>
      </c>
      <c r="E77" s="58">
        <v>31.59</v>
      </c>
      <c r="F77" s="113" t="s">
        <v>97</v>
      </c>
      <c r="G77" s="41">
        <v>337.9</v>
      </c>
      <c r="H77" s="58">
        <v>59.155000000000001</v>
      </c>
      <c r="I77" s="58">
        <v>8.51</v>
      </c>
      <c r="J77" s="42">
        <v>115</v>
      </c>
      <c r="K77" s="41">
        <v>5.2</v>
      </c>
      <c r="M77" s="67">
        <v>0.4</v>
      </c>
      <c r="N77" s="149">
        <v>75</v>
      </c>
      <c r="O77" s="149">
        <v>66</v>
      </c>
      <c r="R77" s="42"/>
    </row>
    <row r="78" spans="1:18" x14ac:dyDescent="0.2">
      <c r="A78" t="s">
        <v>55</v>
      </c>
      <c r="B78" s="176">
        <v>38153</v>
      </c>
      <c r="D78" s="41">
        <v>1</v>
      </c>
      <c r="E78" s="58">
        <v>28.25</v>
      </c>
      <c r="F78" s="113" t="s">
        <v>97</v>
      </c>
      <c r="G78" s="41">
        <v>210.2</v>
      </c>
      <c r="H78" s="58">
        <v>59.328000000000003</v>
      </c>
      <c r="I78" s="58">
        <v>8.6199999999999992</v>
      </c>
      <c r="J78" s="42">
        <v>117.9</v>
      </c>
      <c r="K78" s="41">
        <v>17.600000000000001</v>
      </c>
    </row>
    <row r="79" spans="1:18" x14ac:dyDescent="0.2">
      <c r="A79" t="s">
        <v>55</v>
      </c>
      <c r="B79" s="176">
        <v>38153</v>
      </c>
      <c r="D79" s="41">
        <v>2</v>
      </c>
      <c r="E79" s="58">
        <v>26.35</v>
      </c>
      <c r="F79" s="113" t="s">
        <v>97</v>
      </c>
      <c r="G79" s="41">
        <v>103.7</v>
      </c>
      <c r="H79" s="58">
        <v>59.021999999999998</v>
      </c>
      <c r="I79" s="58">
        <v>8.34</v>
      </c>
      <c r="J79" s="42">
        <v>120.2</v>
      </c>
      <c r="K79" s="41">
        <v>6.2</v>
      </c>
    </row>
    <row r="80" spans="1:18" x14ac:dyDescent="0.2">
      <c r="A80" t="s">
        <v>55</v>
      </c>
      <c r="B80" s="176">
        <v>38153</v>
      </c>
      <c r="D80" s="41">
        <v>3</v>
      </c>
      <c r="E80" s="58">
        <v>26.15</v>
      </c>
      <c r="F80" s="113" t="s">
        <v>97</v>
      </c>
      <c r="G80" s="41">
        <v>41.4</v>
      </c>
      <c r="H80" s="58">
        <v>59.216999999999999</v>
      </c>
      <c r="I80" s="58">
        <v>8.32</v>
      </c>
      <c r="J80" s="42">
        <v>117.4</v>
      </c>
      <c r="K80" s="41">
        <v>4.8</v>
      </c>
      <c r="N80" s="9"/>
      <c r="O80" s="9"/>
    </row>
    <row r="81" spans="1:18" x14ac:dyDescent="0.2">
      <c r="A81" t="s">
        <v>55</v>
      </c>
      <c r="B81" s="176">
        <v>38153</v>
      </c>
      <c r="D81" s="41">
        <v>4</v>
      </c>
      <c r="E81" s="58">
        <v>25.62</v>
      </c>
      <c r="F81" s="113" t="s">
        <v>97</v>
      </c>
      <c r="G81" s="41">
        <v>15.7</v>
      </c>
      <c r="H81" s="58">
        <v>59.354999999999997</v>
      </c>
      <c r="I81" s="58">
        <v>8.27</v>
      </c>
      <c r="J81" s="42">
        <v>-47.7</v>
      </c>
      <c r="K81" s="41">
        <v>4.5</v>
      </c>
    </row>
    <row r="82" spans="1:18" x14ac:dyDescent="0.2">
      <c r="A82" t="s">
        <v>55</v>
      </c>
      <c r="B82" s="176">
        <v>38153</v>
      </c>
      <c r="D82" s="41">
        <v>5</v>
      </c>
      <c r="E82" s="58">
        <v>25.31</v>
      </c>
      <c r="F82" s="113" t="s">
        <v>97</v>
      </c>
      <c r="G82" s="41">
        <v>4.8</v>
      </c>
      <c r="H82" s="58">
        <v>59.372999999999998</v>
      </c>
      <c r="I82" s="58">
        <v>8.27</v>
      </c>
      <c r="J82" s="42">
        <v>-144.4</v>
      </c>
      <c r="K82" s="41">
        <v>2.1</v>
      </c>
    </row>
    <row r="83" spans="1:18" x14ac:dyDescent="0.2">
      <c r="A83" t="s">
        <v>55</v>
      </c>
      <c r="B83" s="176">
        <v>38153</v>
      </c>
      <c r="D83" s="41">
        <v>6</v>
      </c>
      <c r="E83" s="58">
        <v>25.18</v>
      </c>
      <c r="F83" s="113" t="s">
        <v>97</v>
      </c>
      <c r="G83" s="41">
        <v>3.7</v>
      </c>
      <c r="H83" s="58">
        <v>59.37</v>
      </c>
      <c r="I83" s="58">
        <v>8.27</v>
      </c>
      <c r="J83" s="42">
        <v>-184.5</v>
      </c>
      <c r="K83" s="41">
        <v>2.2000000000000002</v>
      </c>
    </row>
    <row r="84" spans="1:18" x14ac:dyDescent="0.2">
      <c r="A84" t="s">
        <v>55</v>
      </c>
      <c r="B84" s="176">
        <v>38153</v>
      </c>
      <c r="D84" s="41">
        <v>7</v>
      </c>
      <c r="E84" s="58">
        <v>24.95</v>
      </c>
      <c r="F84" s="113" t="s">
        <v>97</v>
      </c>
      <c r="G84" s="41">
        <v>3.4</v>
      </c>
      <c r="H84" s="58">
        <v>59.37</v>
      </c>
      <c r="I84" s="58">
        <v>8.26</v>
      </c>
      <c r="J84" s="42">
        <v>-212.6</v>
      </c>
      <c r="K84" s="41">
        <v>1.3</v>
      </c>
      <c r="M84" s="149"/>
    </row>
    <row r="85" spans="1:18" x14ac:dyDescent="0.2">
      <c r="A85" t="s">
        <v>55</v>
      </c>
      <c r="B85" s="176">
        <v>38153</v>
      </c>
      <c r="D85" s="41">
        <v>8</v>
      </c>
      <c r="E85" s="58">
        <v>24.77</v>
      </c>
      <c r="F85" s="113" t="s">
        <v>97</v>
      </c>
      <c r="G85" s="41">
        <v>3.4</v>
      </c>
      <c r="H85" s="58">
        <v>59.390999999999998</v>
      </c>
      <c r="I85" s="58">
        <v>8.25</v>
      </c>
      <c r="J85" s="42">
        <v>-233.3</v>
      </c>
      <c r="K85" s="41">
        <v>0.9</v>
      </c>
    </row>
    <row r="86" spans="1:18" x14ac:dyDescent="0.2">
      <c r="A86" t="s">
        <v>55</v>
      </c>
      <c r="B86" s="176">
        <v>38153</v>
      </c>
      <c r="D86" s="41">
        <v>9</v>
      </c>
      <c r="E86" s="58">
        <v>24.69</v>
      </c>
      <c r="F86" s="113" t="s">
        <v>97</v>
      </c>
      <c r="G86" s="41">
        <v>3.3</v>
      </c>
      <c r="H86" s="58">
        <v>59.371000000000002</v>
      </c>
      <c r="I86" s="58">
        <v>8.25</v>
      </c>
      <c r="J86" s="42">
        <v>-247</v>
      </c>
      <c r="K86" s="41">
        <v>0.8</v>
      </c>
    </row>
    <row r="87" spans="1:18" x14ac:dyDescent="0.2">
      <c r="A87" t="s">
        <v>55</v>
      </c>
      <c r="B87" s="176">
        <v>38153</v>
      </c>
      <c r="D87" s="41">
        <v>10</v>
      </c>
      <c r="E87" s="58">
        <v>24.66</v>
      </c>
      <c r="F87" s="113" t="s">
        <v>97</v>
      </c>
      <c r="G87" s="41">
        <v>3.3</v>
      </c>
      <c r="H87" s="58">
        <v>59.359000000000002</v>
      </c>
      <c r="I87" s="58">
        <v>8.26</v>
      </c>
      <c r="J87" s="42">
        <v>-255.1</v>
      </c>
      <c r="K87" s="41">
        <v>0.8</v>
      </c>
    </row>
    <row r="88" spans="1:18" x14ac:dyDescent="0.2">
      <c r="A88" t="s">
        <v>55</v>
      </c>
      <c r="B88" s="176">
        <v>38153</v>
      </c>
      <c r="D88" s="41">
        <v>11</v>
      </c>
      <c r="E88" s="58">
        <v>24.54</v>
      </c>
      <c r="F88" s="113" t="s">
        <v>97</v>
      </c>
      <c r="G88" s="41">
        <v>3.3</v>
      </c>
      <c r="H88" s="58">
        <v>59.335999999999999</v>
      </c>
      <c r="I88" s="58">
        <v>8.25</v>
      </c>
      <c r="J88" s="42">
        <v>-263.3</v>
      </c>
      <c r="K88" s="41">
        <v>1</v>
      </c>
    </row>
    <row r="89" spans="1:18" x14ac:dyDescent="0.2">
      <c r="A89" t="s">
        <v>55</v>
      </c>
      <c r="B89" s="176">
        <v>38153</v>
      </c>
      <c r="D89" s="41">
        <v>12</v>
      </c>
      <c r="E89" s="58">
        <v>24.35</v>
      </c>
      <c r="F89" s="113" t="s">
        <v>97</v>
      </c>
      <c r="G89" s="41">
        <v>3.5</v>
      </c>
      <c r="H89" s="58">
        <v>59.36</v>
      </c>
      <c r="I89" s="58">
        <v>8.23</v>
      </c>
      <c r="J89" s="42">
        <v>-276.5</v>
      </c>
      <c r="K89" s="41">
        <v>1</v>
      </c>
    </row>
    <row r="90" spans="1:18" x14ac:dyDescent="0.2">
      <c r="A90" t="s">
        <v>55</v>
      </c>
      <c r="B90" s="176">
        <v>38153</v>
      </c>
      <c r="D90" s="41">
        <v>13</v>
      </c>
      <c r="E90" s="58">
        <v>24.16</v>
      </c>
      <c r="F90" s="113" t="s">
        <v>97</v>
      </c>
      <c r="G90" s="41">
        <v>3.7</v>
      </c>
      <c r="H90" s="58">
        <v>59.360999999999997</v>
      </c>
      <c r="I90" s="58">
        <v>8.1999999999999993</v>
      </c>
      <c r="J90" s="42">
        <v>-290.39999999999998</v>
      </c>
      <c r="K90" s="41">
        <v>1.2</v>
      </c>
    </row>
    <row r="91" spans="1:18" x14ac:dyDescent="0.2">
      <c r="A91" t="s">
        <v>55</v>
      </c>
      <c r="B91" s="176">
        <v>38153</v>
      </c>
      <c r="D91" s="41">
        <v>14</v>
      </c>
      <c r="E91" s="58">
        <v>23.39</v>
      </c>
      <c r="F91" s="113" t="s">
        <v>97</v>
      </c>
      <c r="G91" s="41">
        <v>3.8</v>
      </c>
      <c r="H91" s="58">
        <v>59.337000000000003</v>
      </c>
      <c r="I91" s="58">
        <v>8.1300000000000008</v>
      </c>
      <c r="J91" s="42">
        <v>-307.60000000000002</v>
      </c>
      <c r="K91" s="41">
        <v>0.9</v>
      </c>
    </row>
    <row r="92" spans="1:18" x14ac:dyDescent="0.2">
      <c r="A92" t="s">
        <v>55</v>
      </c>
      <c r="B92" s="176">
        <v>38153</v>
      </c>
      <c r="D92" s="41">
        <v>14.5</v>
      </c>
      <c r="E92" s="58">
        <v>23.17</v>
      </c>
      <c r="F92" s="113" t="s">
        <v>97</v>
      </c>
      <c r="G92" s="41">
        <v>4.4000000000000004</v>
      </c>
      <c r="H92" s="58">
        <v>59.293999999999997</v>
      </c>
      <c r="I92" s="58">
        <v>8.1300000000000008</v>
      </c>
      <c r="J92" s="42">
        <v>-324.39999999999998</v>
      </c>
      <c r="K92" s="41">
        <v>1</v>
      </c>
    </row>
    <row r="93" spans="1:18" x14ac:dyDescent="0.2">
      <c r="D93" s="71"/>
      <c r="J93" s="6"/>
    </row>
    <row r="94" spans="1:18" x14ac:dyDescent="0.2">
      <c r="A94" t="s">
        <v>58</v>
      </c>
      <c r="B94" s="176">
        <v>38153</v>
      </c>
      <c r="D94" s="41">
        <v>0.1</v>
      </c>
      <c r="E94" s="58">
        <v>29.85</v>
      </c>
      <c r="F94" s="113" t="s">
        <v>97</v>
      </c>
      <c r="G94" s="41">
        <v>370.5</v>
      </c>
      <c r="H94" s="58">
        <v>59.987000000000002</v>
      </c>
      <c r="I94" s="58">
        <v>8.8000000000000007</v>
      </c>
      <c r="J94" s="42">
        <v>95.4</v>
      </c>
      <c r="K94" s="41">
        <v>9.8000000000000007</v>
      </c>
      <c r="M94" s="67">
        <v>0.4</v>
      </c>
      <c r="N94" s="149">
        <v>48</v>
      </c>
      <c r="O94" s="149">
        <v>40</v>
      </c>
      <c r="R94" s="42"/>
    </row>
    <row r="95" spans="1:18" x14ac:dyDescent="0.2">
      <c r="A95" t="s">
        <v>58</v>
      </c>
      <c r="B95" s="176">
        <v>38153</v>
      </c>
      <c r="D95" s="41">
        <v>1</v>
      </c>
      <c r="E95" s="58">
        <v>26.9</v>
      </c>
      <c r="F95" s="113" t="s">
        <v>97</v>
      </c>
      <c r="G95" s="41">
        <v>225</v>
      </c>
      <c r="H95" s="58">
        <v>58.893000000000001</v>
      </c>
      <c r="I95" s="58">
        <v>8.48</v>
      </c>
      <c r="J95" s="42">
        <v>100.4</v>
      </c>
      <c r="K95" s="41">
        <v>13.3</v>
      </c>
    </row>
    <row r="96" spans="1:18" x14ac:dyDescent="0.2">
      <c r="A96" t="s">
        <v>58</v>
      </c>
      <c r="B96" s="176">
        <v>38153</v>
      </c>
      <c r="D96" s="41">
        <v>2</v>
      </c>
      <c r="E96" s="58">
        <v>26.64</v>
      </c>
      <c r="F96" s="113" t="s">
        <v>97</v>
      </c>
      <c r="G96" s="41">
        <v>151.1</v>
      </c>
      <c r="H96" s="58">
        <v>59.012999999999998</v>
      </c>
      <c r="I96" s="58">
        <v>8.43</v>
      </c>
      <c r="J96" s="42">
        <v>101</v>
      </c>
      <c r="K96" s="41">
        <v>11.9</v>
      </c>
    </row>
    <row r="97" spans="1:18" x14ac:dyDescent="0.2">
      <c r="A97" t="s">
        <v>58</v>
      </c>
      <c r="B97" s="176">
        <v>38153</v>
      </c>
      <c r="D97" s="41">
        <v>3</v>
      </c>
      <c r="E97" s="58">
        <v>26.59</v>
      </c>
      <c r="F97" s="113" t="s">
        <v>97</v>
      </c>
      <c r="G97" s="41">
        <v>108.8</v>
      </c>
      <c r="H97" s="58">
        <v>59.204000000000001</v>
      </c>
      <c r="I97" s="58">
        <v>8.41</v>
      </c>
      <c r="J97" s="42">
        <v>100.6</v>
      </c>
      <c r="K97" s="41">
        <v>11.1</v>
      </c>
    </row>
    <row r="98" spans="1:18" x14ac:dyDescent="0.2">
      <c r="A98" t="s">
        <v>58</v>
      </c>
      <c r="B98" s="176">
        <v>38153</v>
      </c>
      <c r="D98" s="41">
        <v>4</v>
      </c>
      <c r="E98" s="58">
        <v>26.52</v>
      </c>
      <c r="F98" s="113" t="s">
        <v>97</v>
      </c>
      <c r="G98" s="41">
        <v>98.1</v>
      </c>
      <c r="H98" s="58">
        <v>59.363999999999997</v>
      </c>
      <c r="I98" s="58">
        <v>8.41</v>
      </c>
      <c r="J98" s="42">
        <v>100.1</v>
      </c>
      <c r="K98" s="41">
        <v>10.8</v>
      </c>
    </row>
    <row r="99" spans="1:18" x14ac:dyDescent="0.2">
      <c r="A99" t="s">
        <v>58</v>
      </c>
      <c r="B99" s="176">
        <v>38153</v>
      </c>
      <c r="D99" s="41">
        <v>5</v>
      </c>
      <c r="E99" s="58">
        <v>26.31</v>
      </c>
      <c r="F99" s="113" t="s">
        <v>97</v>
      </c>
      <c r="G99" s="41">
        <v>84</v>
      </c>
      <c r="H99" s="58">
        <v>59.531999999999996</v>
      </c>
      <c r="I99" s="58">
        <v>8.3699999999999992</v>
      </c>
      <c r="J99" s="42">
        <v>100</v>
      </c>
      <c r="K99" s="41">
        <v>9.1999999999999993</v>
      </c>
    </row>
    <row r="100" spans="1:18" x14ac:dyDescent="0.2">
      <c r="A100" t="s">
        <v>58</v>
      </c>
      <c r="B100" s="176">
        <v>38153</v>
      </c>
      <c r="D100" s="41">
        <v>6</v>
      </c>
      <c r="E100" s="58">
        <v>25.91</v>
      </c>
      <c r="F100" s="113" t="s">
        <v>97</v>
      </c>
      <c r="G100" s="41">
        <v>51.2</v>
      </c>
      <c r="H100" s="58">
        <v>59.643000000000001</v>
      </c>
      <c r="I100" s="58">
        <v>8.33</v>
      </c>
      <c r="J100" s="42">
        <v>100.1</v>
      </c>
      <c r="K100" s="41">
        <v>9.1</v>
      </c>
    </row>
    <row r="101" spans="1:18" x14ac:dyDescent="0.2">
      <c r="A101" t="s">
        <v>58</v>
      </c>
      <c r="B101" s="176">
        <v>38153</v>
      </c>
      <c r="D101" s="41">
        <v>7</v>
      </c>
      <c r="E101" s="58">
        <v>25.85</v>
      </c>
      <c r="F101" s="113" t="s">
        <v>97</v>
      </c>
      <c r="G101" s="41">
        <v>35.700000000000003</v>
      </c>
      <c r="H101" s="58">
        <v>59.691000000000003</v>
      </c>
      <c r="I101" s="58">
        <v>8.33</v>
      </c>
      <c r="J101" s="42">
        <v>99.9</v>
      </c>
      <c r="K101" s="41">
        <v>9.1999999999999993</v>
      </c>
    </row>
    <row r="102" spans="1:18" x14ac:dyDescent="0.2">
      <c r="A102" t="s">
        <v>58</v>
      </c>
      <c r="B102" s="176">
        <v>38153</v>
      </c>
      <c r="D102" s="41">
        <v>8</v>
      </c>
      <c r="E102" s="58">
        <v>25.7</v>
      </c>
      <c r="F102" s="113" t="s">
        <v>97</v>
      </c>
      <c r="G102" s="41">
        <v>29.1</v>
      </c>
      <c r="H102" s="58">
        <v>59.707000000000001</v>
      </c>
      <c r="I102" s="58">
        <v>8.33</v>
      </c>
      <c r="J102" s="42">
        <v>98.6</v>
      </c>
      <c r="K102" s="41">
        <v>9.4</v>
      </c>
    </row>
    <row r="103" spans="1:18" x14ac:dyDescent="0.2">
      <c r="A103" t="s">
        <v>58</v>
      </c>
      <c r="B103" s="176">
        <v>38153</v>
      </c>
      <c r="D103" s="41">
        <v>9</v>
      </c>
      <c r="E103" s="58">
        <v>25.52</v>
      </c>
      <c r="F103" s="113" t="s">
        <v>97</v>
      </c>
      <c r="G103" s="41">
        <v>21.3</v>
      </c>
      <c r="H103" s="58">
        <v>59.662999999999997</v>
      </c>
      <c r="I103" s="58">
        <v>8.32</v>
      </c>
      <c r="J103" s="42">
        <v>98.3</v>
      </c>
      <c r="K103" s="41">
        <v>9.9</v>
      </c>
    </row>
    <row r="104" spans="1:18" x14ac:dyDescent="0.2">
      <c r="A104" t="s">
        <v>58</v>
      </c>
      <c r="B104" s="176">
        <v>38153</v>
      </c>
      <c r="D104" s="41">
        <v>10</v>
      </c>
      <c r="E104" s="58">
        <v>25.31</v>
      </c>
      <c r="F104" s="113" t="s">
        <v>97</v>
      </c>
      <c r="G104" s="41">
        <v>9.5</v>
      </c>
      <c r="H104" s="58">
        <v>59.642000000000003</v>
      </c>
      <c r="I104" s="58">
        <v>8.3000000000000007</v>
      </c>
      <c r="J104" s="42">
        <v>96.7</v>
      </c>
      <c r="K104" s="41">
        <v>11.3</v>
      </c>
    </row>
    <row r="105" spans="1:18" x14ac:dyDescent="0.2">
      <c r="A105" t="s">
        <v>58</v>
      </c>
      <c r="B105" s="176">
        <v>38153</v>
      </c>
      <c r="D105" s="41">
        <v>11</v>
      </c>
      <c r="E105" s="58">
        <v>24.96</v>
      </c>
      <c r="F105" s="113" t="s">
        <v>97</v>
      </c>
      <c r="G105" s="41">
        <v>3.3</v>
      </c>
      <c r="H105" s="58">
        <v>59.716000000000001</v>
      </c>
      <c r="I105" s="58">
        <v>8.27</v>
      </c>
      <c r="J105" s="42">
        <v>-183.3</v>
      </c>
      <c r="K105" s="41">
        <v>10</v>
      </c>
    </row>
    <row r="106" spans="1:18" x14ac:dyDescent="0.2">
      <c r="A106" t="s">
        <v>58</v>
      </c>
      <c r="B106" s="176">
        <v>38153</v>
      </c>
      <c r="D106" s="41">
        <v>12</v>
      </c>
      <c r="E106" s="58">
        <v>24.9</v>
      </c>
      <c r="F106" s="113" t="s">
        <v>97</v>
      </c>
      <c r="G106" s="41">
        <v>2.8</v>
      </c>
      <c r="H106" s="58">
        <v>59.723999999999997</v>
      </c>
      <c r="I106" s="58">
        <v>8.27</v>
      </c>
      <c r="J106" s="42">
        <v>-219</v>
      </c>
      <c r="K106" s="41">
        <v>9.4</v>
      </c>
    </row>
    <row r="107" spans="1:18" x14ac:dyDescent="0.2">
      <c r="A107" t="s">
        <v>58</v>
      </c>
      <c r="B107" s="176">
        <v>38153</v>
      </c>
      <c r="D107" s="41">
        <v>12.8</v>
      </c>
      <c r="E107" s="58">
        <v>24.74</v>
      </c>
      <c r="F107" s="113" t="s">
        <v>97</v>
      </c>
      <c r="G107" s="41">
        <v>2.8</v>
      </c>
      <c r="H107" s="58">
        <v>59.771999999999998</v>
      </c>
      <c r="I107" s="58">
        <v>8.26</v>
      </c>
      <c r="J107" s="42">
        <v>-242.2</v>
      </c>
      <c r="K107" s="41">
        <v>9.6</v>
      </c>
    </row>
    <row r="108" spans="1:18" x14ac:dyDescent="0.2">
      <c r="D108" s="71"/>
      <c r="J108" s="6"/>
    </row>
    <row r="109" spans="1:18" x14ac:dyDescent="0.2">
      <c r="A109" t="s">
        <v>61</v>
      </c>
      <c r="B109" s="176">
        <v>38153</v>
      </c>
      <c r="D109" s="41">
        <v>0.1</v>
      </c>
      <c r="E109" s="58">
        <v>28.66</v>
      </c>
      <c r="F109" s="113" t="s">
        <v>97</v>
      </c>
      <c r="G109" s="41">
        <v>227.4</v>
      </c>
      <c r="H109" s="58">
        <v>58.351999999999997</v>
      </c>
      <c r="I109" s="58">
        <v>8.61</v>
      </c>
      <c r="J109" s="42">
        <v>171.4</v>
      </c>
      <c r="K109" s="41">
        <v>7.48</v>
      </c>
      <c r="M109" s="67">
        <v>0.7</v>
      </c>
      <c r="N109" s="149">
        <v>47</v>
      </c>
      <c r="O109" s="149">
        <v>54</v>
      </c>
      <c r="R109" s="42"/>
    </row>
    <row r="110" spans="1:18" x14ac:dyDescent="0.2">
      <c r="A110" t="s">
        <v>61</v>
      </c>
      <c r="B110" s="176">
        <v>38153</v>
      </c>
      <c r="D110" s="41">
        <v>1</v>
      </c>
      <c r="E110" s="58">
        <v>26.87</v>
      </c>
      <c r="F110" s="113" t="s">
        <v>97</v>
      </c>
      <c r="G110" s="41">
        <v>189.9</v>
      </c>
      <c r="H110" s="58">
        <v>57.83</v>
      </c>
      <c r="I110" s="58">
        <v>8.5500000000000007</v>
      </c>
      <c r="J110" s="42">
        <v>171.6</v>
      </c>
      <c r="K110" s="41">
        <v>12.7</v>
      </c>
    </row>
    <row r="111" spans="1:18" x14ac:dyDescent="0.2">
      <c r="A111" t="s">
        <v>61</v>
      </c>
      <c r="B111" s="176">
        <v>38153</v>
      </c>
      <c r="D111" s="41">
        <v>2</v>
      </c>
      <c r="E111" s="58">
        <v>26.35</v>
      </c>
      <c r="F111" s="113" t="s">
        <v>97</v>
      </c>
      <c r="G111" s="41">
        <v>130.5</v>
      </c>
      <c r="H111" s="58">
        <v>58.16</v>
      </c>
      <c r="I111" s="58">
        <v>8.4700000000000006</v>
      </c>
      <c r="J111" s="42">
        <v>171.8</v>
      </c>
      <c r="K111" s="41">
        <v>9.1999999999999993</v>
      </c>
    </row>
    <row r="112" spans="1:18" x14ac:dyDescent="0.2">
      <c r="A112" t="s">
        <v>61</v>
      </c>
      <c r="B112" s="176">
        <v>38153</v>
      </c>
      <c r="D112" s="41">
        <v>3</v>
      </c>
      <c r="E112" s="58">
        <v>26.21</v>
      </c>
      <c r="F112" s="113" t="s">
        <v>97</v>
      </c>
      <c r="G112" s="41">
        <v>90.8</v>
      </c>
      <c r="H112" s="58">
        <v>58.53</v>
      </c>
      <c r="I112" s="58">
        <v>8.43</v>
      </c>
      <c r="J112" s="42">
        <v>170.8</v>
      </c>
      <c r="K112" s="41">
        <v>8.5</v>
      </c>
    </row>
    <row r="113" spans="1:12" x14ac:dyDescent="0.2">
      <c r="A113" t="s">
        <v>61</v>
      </c>
      <c r="B113" s="176">
        <v>38153</v>
      </c>
      <c r="D113" s="41">
        <v>4</v>
      </c>
      <c r="E113" s="58">
        <v>26.01</v>
      </c>
      <c r="F113" s="113" t="s">
        <v>97</v>
      </c>
      <c r="G113" s="41">
        <v>70.5</v>
      </c>
      <c r="H113" s="58">
        <v>58.84</v>
      </c>
      <c r="I113" s="58">
        <v>8.41</v>
      </c>
      <c r="J113" s="42">
        <v>169.7</v>
      </c>
      <c r="K113" s="41">
        <v>8.6999999999999993</v>
      </c>
    </row>
    <row r="114" spans="1:12" x14ac:dyDescent="0.2">
      <c r="A114" t="s">
        <v>61</v>
      </c>
      <c r="B114" s="176">
        <v>38153</v>
      </c>
      <c r="D114" s="41">
        <v>5</v>
      </c>
      <c r="E114" s="58">
        <v>25.51</v>
      </c>
      <c r="F114" s="113" t="s">
        <v>97</v>
      </c>
      <c r="G114" s="41">
        <v>47.3</v>
      </c>
      <c r="H114" s="58">
        <v>59.122999999999998</v>
      </c>
      <c r="I114" s="58">
        <v>8.3699999999999992</v>
      </c>
      <c r="J114" s="42">
        <v>168.5</v>
      </c>
      <c r="K114" s="41">
        <v>9.1999999999999993</v>
      </c>
    </row>
    <row r="115" spans="1:12" x14ac:dyDescent="0.2">
      <c r="A115" t="s">
        <v>61</v>
      </c>
      <c r="B115" s="176">
        <v>38153</v>
      </c>
      <c r="D115" s="41">
        <v>6</v>
      </c>
      <c r="E115" s="58">
        <v>25.25</v>
      </c>
      <c r="F115" s="113" t="s">
        <v>97</v>
      </c>
      <c r="G115" s="41">
        <v>21.2</v>
      </c>
      <c r="H115" s="58">
        <v>59.301000000000002</v>
      </c>
      <c r="I115" s="58">
        <v>8.33</v>
      </c>
      <c r="J115" s="42">
        <v>167.1</v>
      </c>
      <c r="K115" s="41">
        <v>8.5</v>
      </c>
    </row>
    <row r="116" spans="1:12" x14ac:dyDescent="0.2">
      <c r="A116" t="s">
        <v>61</v>
      </c>
      <c r="B116" s="176">
        <v>38153</v>
      </c>
      <c r="D116" s="41">
        <v>7</v>
      </c>
      <c r="E116" s="58">
        <v>24.3</v>
      </c>
      <c r="F116" s="113" t="s">
        <v>97</v>
      </c>
      <c r="G116" s="41">
        <v>7.1</v>
      </c>
      <c r="H116" s="58">
        <v>59.366</v>
      </c>
      <c r="I116" s="58">
        <v>8.3000000000000007</v>
      </c>
      <c r="J116" s="42">
        <v>-31</v>
      </c>
      <c r="K116" s="41">
        <v>7.6</v>
      </c>
    </row>
    <row r="117" spans="1:12" x14ac:dyDescent="0.2">
      <c r="A117" t="s">
        <v>61</v>
      </c>
      <c r="B117" s="176">
        <v>38153</v>
      </c>
      <c r="D117" s="41">
        <v>8</v>
      </c>
      <c r="E117" s="58">
        <v>24.2</v>
      </c>
      <c r="F117" s="113" t="s">
        <v>97</v>
      </c>
      <c r="G117" s="41">
        <v>3.8</v>
      </c>
      <c r="H117" s="58">
        <v>59.332999999999998</v>
      </c>
      <c r="I117" s="58">
        <v>8.2899999999999991</v>
      </c>
      <c r="J117" s="42">
        <v>-74.900000000000006</v>
      </c>
      <c r="K117" s="41">
        <v>7.1</v>
      </c>
    </row>
    <row r="118" spans="1:12" x14ac:dyDescent="0.2">
      <c r="A118" t="s">
        <v>61</v>
      </c>
      <c r="B118" s="176">
        <v>38153</v>
      </c>
      <c r="D118" s="41">
        <v>9</v>
      </c>
      <c r="E118" s="58">
        <v>24.11</v>
      </c>
      <c r="F118" s="113" t="s">
        <v>97</v>
      </c>
      <c r="G118" s="41">
        <v>4</v>
      </c>
      <c r="H118" s="58">
        <v>59.344000000000001</v>
      </c>
      <c r="I118" s="58">
        <v>8.2899999999999991</v>
      </c>
      <c r="J118" s="42">
        <v>-113.9</v>
      </c>
      <c r="K118" s="41">
        <v>6.9</v>
      </c>
    </row>
    <row r="119" spans="1:12" x14ac:dyDescent="0.2">
      <c r="A119" t="s">
        <v>61</v>
      </c>
      <c r="B119" s="176">
        <v>38153</v>
      </c>
      <c r="D119" s="41">
        <v>10</v>
      </c>
      <c r="E119" s="58">
        <v>24.07</v>
      </c>
      <c r="F119" s="113" t="s">
        <v>97</v>
      </c>
      <c r="G119" s="41">
        <v>4.2</v>
      </c>
      <c r="H119" s="58">
        <v>59.366</v>
      </c>
      <c r="I119" s="58">
        <v>8.2799999999999994</v>
      </c>
      <c r="J119" s="42">
        <v>-153.9</v>
      </c>
      <c r="K119" s="41">
        <v>6.9</v>
      </c>
    </row>
    <row r="120" spans="1:12" x14ac:dyDescent="0.2">
      <c r="A120" t="s">
        <v>61</v>
      </c>
      <c r="B120" s="176">
        <v>38153</v>
      </c>
      <c r="D120" s="41">
        <v>11</v>
      </c>
      <c r="E120" s="58">
        <v>23.94</v>
      </c>
      <c r="F120" s="113" t="s">
        <v>97</v>
      </c>
      <c r="G120" s="41">
        <v>4.3</v>
      </c>
      <c r="H120" s="58">
        <v>59.372</v>
      </c>
      <c r="I120" s="58">
        <v>8.27</v>
      </c>
      <c r="J120" s="42">
        <v>-186.3</v>
      </c>
      <c r="K120" s="41">
        <v>6.5</v>
      </c>
    </row>
    <row r="121" spans="1:12" x14ac:dyDescent="0.2">
      <c r="A121" t="s">
        <v>61</v>
      </c>
      <c r="B121" s="176">
        <v>38153</v>
      </c>
      <c r="D121" s="41">
        <v>12</v>
      </c>
      <c r="E121" s="58">
        <v>23.87</v>
      </c>
      <c r="F121" s="113" t="s">
        <v>97</v>
      </c>
      <c r="G121" s="41">
        <v>4.3</v>
      </c>
      <c r="H121" s="58">
        <v>59.362000000000002</v>
      </c>
      <c r="I121" s="58">
        <v>8.25</v>
      </c>
      <c r="J121" s="42">
        <v>-215.7</v>
      </c>
      <c r="K121" s="41">
        <v>6.7</v>
      </c>
    </row>
    <row r="122" spans="1:12" x14ac:dyDescent="0.2">
      <c r="A122" t="s">
        <v>61</v>
      </c>
      <c r="B122" s="176">
        <v>38153</v>
      </c>
      <c r="D122" s="41">
        <v>13</v>
      </c>
      <c r="E122" s="58">
        <v>23.54</v>
      </c>
      <c r="F122" s="113" t="s">
        <v>97</v>
      </c>
      <c r="G122" s="41">
        <v>4.4000000000000004</v>
      </c>
      <c r="H122" s="58">
        <v>59.344000000000001</v>
      </c>
      <c r="I122" s="58">
        <v>8.23</v>
      </c>
      <c r="J122" s="42">
        <v>-247.3</v>
      </c>
      <c r="K122" s="41">
        <v>7</v>
      </c>
    </row>
    <row r="123" spans="1:12" x14ac:dyDescent="0.2">
      <c r="A123" t="s">
        <v>61</v>
      </c>
      <c r="B123" s="176">
        <v>38153</v>
      </c>
      <c r="D123" s="41">
        <v>14</v>
      </c>
      <c r="E123" s="58">
        <v>23.54</v>
      </c>
      <c r="F123" s="113" t="s">
        <v>97</v>
      </c>
      <c r="G123" s="41">
        <v>4.5999999999999996</v>
      </c>
      <c r="H123" s="58">
        <v>59.341999999999999</v>
      </c>
      <c r="I123" s="58">
        <v>8.23</v>
      </c>
      <c r="J123" s="42">
        <v>-279</v>
      </c>
      <c r="K123" s="41">
        <v>6.4</v>
      </c>
    </row>
    <row r="124" spans="1:12" x14ac:dyDescent="0.2">
      <c r="A124" t="s">
        <v>61</v>
      </c>
      <c r="B124" s="176">
        <v>38153</v>
      </c>
      <c r="D124" s="41">
        <v>14.5</v>
      </c>
      <c r="E124" s="58">
        <v>23.49</v>
      </c>
      <c r="F124" s="113" t="s">
        <v>97</v>
      </c>
      <c r="G124" s="41">
        <v>5.2</v>
      </c>
      <c r="H124" s="58">
        <v>59.347999999999999</v>
      </c>
      <c r="I124" s="58">
        <v>8.2200000000000006</v>
      </c>
      <c r="J124" s="42">
        <v>-291</v>
      </c>
      <c r="K124" s="41">
        <v>6.7</v>
      </c>
    </row>
    <row r="125" spans="1:12" x14ac:dyDescent="0.2">
      <c r="D125" s="71"/>
    </row>
    <row r="126" spans="1:12" x14ac:dyDescent="0.2">
      <c r="D126" s="71"/>
    </row>
    <row r="127" spans="1:12" x14ac:dyDescent="0.2">
      <c r="A127" t="s">
        <v>7</v>
      </c>
      <c r="B127" s="176">
        <v>38257</v>
      </c>
      <c r="D127" s="41">
        <v>0.1</v>
      </c>
      <c r="E127" s="58">
        <v>23.48</v>
      </c>
      <c r="F127" s="58">
        <v>6.54</v>
      </c>
      <c r="G127" s="41">
        <v>77.7</v>
      </c>
      <c r="H127" s="58">
        <v>3.371</v>
      </c>
      <c r="I127" s="58">
        <v>7.61</v>
      </c>
      <c r="J127" s="42">
        <v>112</v>
      </c>
      <c r="K127" s="41">
        <v>122</v>
      </c>
      <c r="L127" s="41">
        <v>621.20000000000005</v>
      </c>
    </row>
    <row r="128" spans="1:12" x14ac:dyDescent="0.2">
      <c r="D128" s="71"/>
    </row>
    <row r="129" spans="1:18" x14ac:dyDescent="0.2">
      <c r="A129" t="s">
        <v>36</v>
      </c>
      <c r="B129" s="176">
        <v>38257</v>
      </c>
      <c r="D129" s="41">
        <v>0.1</v>
      </c>
      <c r="E129" s="58">
        <v>24.33</v>
      </c>
      <c r="F129" s="58">
        <v>5.61</v>
      </c>
      <c r="G129" s="41">
        <v>68.099999999999994</v>
      </c>
      <c r="H129" s="58">
        <v>4.7060000000000004</v>
      </c>
      <c r="I129" s="58">
        <v>7.55</v>
      </c>
      <c r="J129" s="42">
        <v>121</v>
      </c>
      <c r="K129" s="41">
        <v>122.7</v>
      </c>
      <c r="L129" s="41">
        <v>576.5</v>
      </c>
    </row>
    <row r="130" spans="1:18" x14ac:dyDescent="0.2">
      <c r="D130" s="71"/>
    </row>
    <row r="131" spans="1:18" x14ac:dyDescent="0.2">
      <c r="A131" t="s">
        <v>72</v>
      </c>
      <c r="B131" s="176">
        <v>38257</v>
      </c>
      <c r="D131" s="41">
        <v>0.1</v>
      </c>
      <c r="E131" s="58">
        <v>26.96</v>
      </c>
      <c r="F131" s="58">
        <v>5.55</v>
      </c>
      <c r="G131" s="41">
        <v>70</v>
      </c>
      <c r="H131" s="58">
        <v>1.786</v>
      </c>
      <c r="I131" s="58">
        <v>7.65</v>
      </c>
      <c r="J131" s="42">
        <v>130</v>
      </c>
      <c r="K131" s="41">
        <v>124.7</v>
      </c>
      <c r="L131" s="41">
        <v>568.5</v>
      </c>
    </row>
    <row r="132" spans="1:18" x14ac:dyDescent="0.2">
      <c r="D132" s="71"/>
    </row>
    <row r="133" spans="1:18" x14ac:dyDescent="0.2">
      <c r="A133" t="s">
        <v>55</v>
      </c>
      <c r="B133" s="176">
        <v>38257.523530092592</v>
      </c>
      <c r="D133" s="41">
        <v>0.1</v>
      </c>
      <c r="E133" s="58">
        <v>28.39</v>
      </c>
      <c r="F133" s="113" t="s">
        <v>97</v>
      </c>
      <c r="G133" s="280" t="s">
        <v>97</v>
      </c>
      <c r="H133" s="58">
        <v>60.75</v>
      </c>
      <c r="I133" s="58">
        <v>8.4</v>
      </c>
      <c r="J133" s="42">
        <v>101</v>
      </c>
      <c r="K133" s="41">
        <v>125.7</v>
      </c>
      <c r="L133" s="41">
        <v>708.1</v>
      </c>
      <c r="M133" s="67">
        <v>0.6</v>
      </c>
      <c r="N133" s="149">
        <v>133</v>
      </c>
      <c r="O133" s="149">
        <v>117</v>
      </c>
      <c r="R133" s="42"/>
    </row>
    <row r="134" spans="1:18" x14ac:dyDescent="0.2">
      <c r="A134" t="s">
        <v>55</v>
      </c>
      <c r="B134" s="176">
        <v>38257.523761574077</v>
      </c>
      <c r="D134" s="71">
        <v>1</v>
      </c>
      <c r="E134" s="58">
        <v>28.24</v>
      </c>
      <c r="F134" s="58">
        <v>6.75</v>
      </c>
      <c r="G134" s="41">
        <v>108.6</v>
      </c>
      <c r="H134" s="58">
        <v>60.75</v>
      </c>
      <c r="I134" s="58">
        <v>8.4499999999999993</v>
      </c>
      <c r="J134" s="42">
        <v>101</v>
      </c>
      <c r="K134" s="41">
        <v>125.6</v>
      </c>
      <c r="L134" s="41">
        <v>708.1</v>
      </c>
    </row>
    <row r="135" spans="1:18" x14ac:dyDescent="0.2">
      <c r="A135" t="s">
        <v>55</v>
      </c>
      <c r="B135" s="176">
        <v>38257.523958333331</v>
      </c>
      <c r="D135" s="71">
        <v>2</v>
      </c>
      <c r="E135" s="58">
        <v>27.15</v>
      </c>
      <c r="F135" s="58">
        <v>6.41</v>
      </c>
      <c r="G135" s="41">
        <v>101.3</v>
      </c>
      <c r="H135" s="58">
        <v>60.75</v>
      </c>
      <c r="I135" s="58">
        <v>8.35</v>
      </c>
      <c r="J135" s="42">
        <v>102</v>
      </c>
      <c r="K135" s="41">
        <v>124.9</v>
      </c>
      <c r="L135" s="41">
        <v>588.6</v>
      </c>
    </row>
    <row r="136" spans="1:18" x14ac:dyDescent="0.2">
      <c r="A136" t="s">
        <v>55</v>
      </c>
      <c r="B136" s="176">
        <v>38257.52412037037</v>
      </c>
      <c r="D136" s="71">
        <v>3</v>
      </c>
      <c r="E136" s="58">
        <v>26.98</v>
      </c>
      <c r="F136" s="58">
        <v>5.4</v>
      </c>
      <c r="G136" s="41">
        <v>85.1</v>
      </c>
      <c r="H136" s="58">
        <v>60.74</v>
      </c>
      <c r="I136" s="58">
        <v>8.31</v>
      </c>
      <c r="J136" s="42">
        <v>102</v>
      </c>
      <c r="K136" s="41">
        <v>124.7</v>
      </c>
      <c r="L136" s="41">
        <v>603.70000000000005</v>
      </c>
    </row>
    <row r="137" spans="1:18" x14ac:dyDescent="0.2">
      <c r="A137" t="s">
        <v>55</v>
      </c>
      <c r="B137" s="176">
        <v>38257.524259259262</v>
      </c>
      <c r="D137" s="71">
        <v>4</v>
      </c>
      <c r="E137" s="58">
        <v>26.89</v>
      </c>
      <c r="F137" s="58">
        <v>4.4400000000000004</v>
      </c>
      <c r="G137" s="41">
        <v>69.8</v>
      </c>
      <c r="H137" s="58">
        <v>60.76</v>
      </c>
      <c r="I137" s="58">
        <v>8.2899999999999991</v>
      </c>
      <c r="J137" s="42">
        <v>102</v>
      </c>
      <c r="K137" s="41">
        <v>124.7</v>
      </c>
      <c r="L137" s="41">
        <v>565.9</v>
      </c>
    </row>
    <row r="138" spans="1:18" x14ac:dyDescent="0.2">
      <c r="A138" t="s">
        <v>55</v>
      </c>
      <c r="B138" s="176">
        <v>38257.524421296293</v>
      </c>
      <c r="D138" s="71">
        <v>5</v>
      </c>
      <c r="E138" s="58">
        <v>26.86</v>
      </c>
      <c r="F138" s="58">
        <v>3.68</v>
      </c>
      <c r="G138" s="41">
        <v>57.9</v>
      </c>
      <c r="H138" s="58">
        <v>60.75</v>
      </c>
      <c r="I138" s="58">
        <v>8.2799999999999994</v>
      </c>
      <c r="J138" s="42">
        <v>103</v>
      </c>
      <c r="K138" s="41">
        <v>124.7</v>
      </c>
      <c r="L138" s="41">
        <v>580</v>
      </c>
    </row>
    <row r="139" spans="1:18" x14ac:dyDescent="0.2">
      <c r="A139" t="s">
        <v>55</v>
      </c>
      <c r="B139" s="176">
        <v>38257.524560185186</v>
      </c>
      <c r="D139" s="71">
        <v>6</v>
      </c>
      <c r="E139" s="58">
        <v>26.86</v>
      </c>
      <c r="F139" s="58">
        <v>3.26</v>
      </c>
      <c r="G139" s="41">
        <v>51.3</v>
      </c>
      <c r="H139" s="58">
        <v>60.72</v>
      </c>
      <c r="I139" s="58">
        <v>8.27</v>
      </c>
      <c r="J139" s="42">
        <v>103</v>
      </c>
      <c r="K139" s="41">
        <v>124.6</v>
      </c>
      <c r="L139" s="41">
        <v>597.9</v>
      </c>
    </row>
    <row r="140" spans="1:18" x14ac:dyDescent="0.2">
      <c r="A140" t="s">
        <v>55</v>
      </c>
      <c r="B140" s="176">
        <v>38257.524710648147</v>
      </c>
      <c r="D140" s="71">
        <v>7</v>
      </c>
      <c r="E140" s="58">
        <v>26.8</v>
      </c>
      <c r="F140" s="58">
        <v>2.8</v>
      </c>
      <c r="G140" s="41">
        <v>44</v>
      </c>
      <c r="H140" s="58">
        <v>60.71</v>
      </c>
      <c r="I140" s="58">
        <v>8.25</v>
      </c>
      <c r="J140" s="42">
        <v>103</v>
      </c>
      <c r="K140" s="41">
        <v>124.6</v>
      </c>
      <c r="L140" s="41">
        <v>586.9</v>
      </c>
    </row>
    <row r="141" spans="1:18" x14ac:dyDescent="0.2">
      <c r="A141" t="s">
        <v>55</v>
      </c>
      <c r="B141" s="176">
        <v>38257.524861111109</v>
      </c>
      <c r="D141" s="71">
        <v>8</v>
      </c>
      <c r="E141" s="58">
        <v>26.77</v>
      </c>
      <c r="F141" s="58">
        <v>2.3199999999999998</v>
      </c>
      <c r="G141" s="41">
        <v>36.4</v>
      </c>
      <c r="H141" s="58">
        <v>60.69</v>
      </c>
      <c r="I141" s="58">
        <v>8.24</v>
      </c>
      <c r="J141" s="42">
        <v>103</v>
      </c>
      <c r="K141" s="41">
        <v>124.6</v>
      </c>
      <c r="L141" s="41">
        <v>563.1</v>
      </c>
    </row>
    <row r="142" spans="1:18" x14ac:dyDescent="0.2">
      <c r="A142" t="s">
        <v>55</v>
      </c>
      <c r="B142" s="176">
        <v>38257.525011574071</v>
      </c>
      <c r="D142" s="71">
        <v>9</v>
      </c>
      <c r="E142" s="58">
        <v>26.74</v>
      </c>
      <c r="F142" s="58">
        <v>1.76</v>
      </c>
      <c r="G142" s="41">
        <v>27.6</v>
      </c>
      <c r="H142" s="58">
        <v>60.69</v>
      </c>
      <c r="I142" s="58">
        <v>8.2200000000000006</v>
      </c>
      <c r="J142" s="42">
        <v>103</v>
      </c>
      <c r="K142" s="41">
        <v>124.6</v>
      </c>
      <c r="L142" s="41">
        <v>557.6</v>
      </c>
    </row>
    <row r="143" spans="1:18" x14ac:dyDescent="0.2">
      <c r="A143" t="s">
        <v>55</v>
      </c>
      <c r="B143" s="176">
        <v>38257.52516203704</v>
      </c>
      <c r="D143" s="71">
        <v>10</v>
      </c>
      <c r="E143" s="58">
        <v>26.74</v>
      </c>
      <c r="F143" s="58">
        <v>1.1499999999999999</v>
      </c>
      <c r="G143" s="41">
        <v>18.100000000000001</v>
      </c>
      <c r="H143" s="58">
        <v>60.67</v>
      </c>
      <c r="I143" s="58">
        <v>8.2200000000000006</v>
      </c>
      <c r="J143" s="42">
        <v>103</v>
      </c>
      <c r="K143" s="41">
        <v>124.6</v>
      </c>
      <c r="L143" s="41">
        <v>564.9</v>
      </c>
    </row>
    <row r="144" spans="1:18" x14ac:dyDescent="0.2">
      <c r="A144" t="s">
        <v>55</v>
      </c>
      <c r="B144" s="176">
        <v>38257.525312500002</v>
      </c>
      <c r="D144" s="71">
        <v>11</v>
      </c>
      <c r="E144" s="58">
        <v>26.74</v>
      </c>
      <c r="F144" s="58">
        <v>1.1000000000000001</v>
      </c>
      <c r="G144" s="41">
        <v>17.3</v>
      </c>
      <c r="H144" s="58">
        <v>60.67</v>
      </c>
      <c r="I144" s="58">
        <v>8.2200000000000006</v>
      </c>
      <c r="J144" s="42">
        <v>103</v>
      </c>
      <c r="K144" s="41">
        <v>124.5</v>
      </c>
      <c r="L144" s="41">
        <v>550</v>
      </c>
    </row>
    <row r="145" spans="1:18" x14ac:dyDescent="0.2">
      <c r="A145" t="s">
        <v>55</v>
      </c>
      <c r="B145" s="176">
        <v>38257.52547453704</v>
      </c>
      <c r="D145" s="71">
        <v>12</v>
      </c>
      <c r="E145" s="58">
        <v>26.73</v>
      </c>
      <c r="F145" s="58">
        <v>1.27</v>
      </c>
      <c r="G145" s="41">
        <v>19.899999999999999</v>
      </c>
      <c r="H145" s="58">
        <v>60.68</v>
      </c>
      <c r="I145" s="58">
        <v>8.23</v>
      </c>
      <c r="J145" s="42">
        <v>103</v>
      </c>
      <c r="K145" s="41">
        <v>124.7</v>
      </c>
      <c r="L145" s="41">
        <v>567.79999999999995</v>
      </c>
    </row>
    <row r="146" spans="1:18" x14ac:dyDescent="0.2">
      <c r="A146" t="s">
        <v>55</v>
      </c>
      <c r="B146" s="176">
        <v>38257.525752314818</v>
      </c>
      <c r="D146" s="71">
        <v>13</v>
      </c>
      <c r="E146" s="58">
        <v>26.72</v>
      </c>
      <c r="F146" s="58">
        <v>1.36</v>
      </c>
      <c r="G146" s="41">
        <v>21.4</v>
      </c>
      <c r="H146" s="58">
        <v>60.69</v>
      </c>
      <c r="I146" s="58">
        <v>8.2200000000000006</v>
      </c>
      <c r="J146" s="42">
        <v>103</v>
      </c>
      <c r="K146" s="41">
        <v>124.6</v>
      </c>
      <c r="L146" s="41">
        <v>559.29999999999995</v>
      </c>
    </row>
    <row r="147" spans="1:18" x14ac:dyDescent="0.2">
      <c r="A147" t="s">
        <v>55</v>
      </c>
      <c r="B147" s="176">
        <v>38257.526030092595</v>
      </c>
      <c r="D147" s="71">
        <v>14</v>
      </c>
      <c r="E147" s="58">
        <v>26.7</v>
      </c>
      <c r="F147" s="58">
        <v>0.78</v>
      </c>
      <c r="G147" s="41">
        <v>12.3</v>
      </c>
      <c r="H147" s="58">
        <v>60.68</v>
      </c>
      <c r="I147" s="58">
        <v>8.1999999999999993</v>
      </c>
      <c r="J147" s="42">
        <v>102</v>
      </c>
      <c r="K147" s="41">
        <v>124.6</v>
      </c>
      <c r="L147" s="41">
        <v>605.6</v>
      </c>
    </row>
    <row r="148" spans="1:18" x14ac:dyDescent="0.2">
      <c r="A148" t="s">
        <v>55</v>
      </c>
      <c r="B148" s="176">
        <v>38257.526203703703</v>
      </c>
      <c r="D148" s="71">
        <v>14.5</v>
      </c>
      <c r="E148" s="58">
        <v>26.68</v>
      </c>
      <c r="F148" s="58">
        <v>0.33</v>
      </c>
      <c r="G148" s="41">
        <v>5.0999999999999996</v>
      </c>
      <c r="H148" s="58">
        <v>60.69</v>
      </c>
      <c r="I148" s="58">
        <v>8.19</v>
      </c>
      <c r="J148" s="42">
        <v>101</v>
      </c>
      <c r="K148" s="41">
        <v>124.6</v>
      </c>
      <c r="L148" s="41">
        <v>589.6</v>
      </c>
    </row>
    <row r="149" spans="1:18" x14ac:dyDescent="0.2">
      <c r="D149" s="71"/>
    </row>
    <row r="150" spans="1:18" x14ac:dyDescent="0.2">
      <c r="A150" t="s">
        <v>58</v>
      </c>
      <c r="B150" s="176">
        <v>38257.485891203702</v>
      </c>
      <c r="D150" s="71">
        <v>0.1</v>
      </c>
      <c r="E150" s="58">
        <v>27.79</v>
      </c>
      <c r="F150" s="58">
        <v>2.78</v>
      </c>
      <c r="G150" s="41">
        <v>44.3</v>
      </c>
      <c r="H150" s="58">
        <v>60.66</v>
      </c>
      <c r="I150" s="58">
        <v>8.3000000000000007</v>
      </c>
      <c r="J150" s="42">
        <v>119</v>
      </c>
      <c r="K150" s="41">
        <v>125.2</v>
      </c>
      <c r="L150" s="41">
        <v>449.9</v>
      </c>
      <c r="M150" s="67">
        <v>0.75</v>
      </c>
      <c r="N150" s="71">
        <v>96.7</v>
      </c>
      <c r="O150" s="149">
        <v>109</v>
      </c>
      <c r="R150" s="42"/>
    </row>
    <row r="151" spans="1:18" x14ac:dyDescent="0.2">
      <c r="A151" t="s">
        <v>58</v>
      </c>
      <c r="B151" s="176">
        <v>38257.486087962963</v>
      </c>
      <c r="D151" s="71">
        <v>1</v>
      </c>
      <c r="E151" s="58">
        <v>27.82</v>
      </c>
      <c r="F151" s="58">
        <v>4.9000000000000004</v>
      </c>
      <c r="G151" s="41">
        <v>78.3</v>
      </c>
      <c r="H151" s="58">
        <v>60.76</v>
      </c>
      <c r="I151" s="58">
        <v>8.33</v>
      </c>
      <c r="J151" s="42">
        <v>119</v>
      </c>
      <c r="K151" s="41">
        <v>125.2</v>
      </c>
      <c r="L151" s="41">
        <v>449.9</v>
      </c>
    </row>
    <row r="152" spans="1:18" x14ac:dyDescent="0.2">
      <c r="A152" t="s">
        <v>58</v>
      </c>
      <c r="B152" s="176">
        <v>38257.486296296294</v>
      </c>
      <c r="D152" s="71">
        <v>2</v>
      </c>
      <c r="E152" s="58">
        <v>27.72</v>
      </c>
      <c r="F152" s="58">
        <v>5.27</v>
      </c>
      <c r="G152" s="41">
        <v>84</v>
      </c>
      <c r="H152" s="58">
        <v>60.7</v>
      </c>
      <c r="I152" s="58">
        <v>8.33</v>
      </c>
      <c r="J152" s="42">
        <v>119</v>
      </c>
      <c r="K152" s="41">
        <v>125.2</v>
      </c>
      <c r="L152" s="41">
        <v>594.9</v>
      </c>
    </row>
    <row r="153" spans="1:18" x14ac:dyDescent="0.2">
      <c r="A153" t="s">
        <v>58</v>
      </c>
      <c r="B153" s="176">
        <v>38257.486435185187</v>
      </c>
      <c r="D153" s="71">
        <v>3</v>
      </c>
      <c r="E153" s="58">
        <v>27.38</v>
      </c>
      <c r="F153" s="58">
        <v>5.03</v>
      </c>
      <c r="G153" s="41">
        <v>79.8</v>
      </c>
      <c r="H153" s="58">
        <v>60.73</v>
      </c>
      <c r="I153" s="58">
        <v>8.2899999999999991</v>
      </c>
      <c r="J153" s="42">
        <v>119</v>
      </c>
      <c r="K153" s="41">
        <v>125.2</v>
      </c>
      <c r="L153" s="41">
        <v>581.79999999999995</v>
      </c>
    </row>
    <row r="154" spans="1:18" x14ac:dyDescent="0.2">
      <c r="A154" t="s">
        <v>58</v>
      </c>
      <c r="B154" s="176">
        <v>38257.486585648148</v>
      </c>
      <c r="D154" s="71">
        <v>4</v>
      </c>
      <c r="E154" s="58">
        <v>27.29</v>
      </c>
      <c r="F154" s="58">
        <v>3.89</v>
      </c>
      <c r="G154" s="41">
        <v>61.6</v>
      </c>
      <c r="H154" s="58">
        <v>60.71</v>
      </c>
      <c r="I154" s="58">
        <v>8.27</v>
      </c>
      <c r="J154" s="42">
        <v>120</v>
      </c>
      <c r="K154" s="41">
        <v>124.9</v>
      </c>
      <c r="L154" s="41">
        <v>572.1</v>
      </c>
    </row>
    <row r="155" spans="1:18" x14ac:dyDescent="0.2">
      <c r="A155" t="s">
        <v>58</v>
      </c>
      <c r="B155" s="176">
        <v>38257.486712962964</v>
      </c>
      <c r="D155" s="71">
        <v>5</v>
      </c>
      <c r="E155" s="58">
        <v>27.2</v>
      </c>
      <c r="F155" s="58">
        <v>3.4</v>
      </c>
      <c r="G155" s="41">
        <v>53.8</v>
      </c>
      <c r="H155" s="58">
        <v>60.7</v>
      </c>
      <c r="I155" s="58">
        <v>8.24</v>
      </c>
      <c r="J155" s="42">
        <v>120</v>
      </c>
      <c r="K155" s="41">
        <v>124.9</v>
      </c>
      <c r="L155" s="41">
        <v>558.6</v>
      </c>
    </row>
    <row r="156" spans="1:18" x14ac:dyDescent="0.2">
      <c r="A156" t="s">
        <v>58</v>
      </c>
      <c r="B156" s="176">
        <v>38257.486840277779</v>
      </c>
      <c r="D156" s="71">
        <v>6</v>
      </c>
      <c r="E156" s="58">
        <v>27.07</v>
      </c>
      <c r="F156" s="58">
        <v>2.5499999999999998</v>
      </c>
      <c r="G156" s="41">
        <v>40.299999999999997</v>
      </c>
      <c r="H156" s="58">
        <v>60.67</v>
      </c>
      <c r="I156" s="58">
        <v>8.23</v>
      </c>
      <c r="J156" s="42">
        <v>120</v>
      </c>
      <c r="K156" s="41">
        <v>124.8</v>
      </c>
      <c r="L156" s="41">
        <v>579.4</v>
      </c>
    </row>
    <row r="157" spans="1:18" x14ac:dyDescent="0.2">
      <c r="A157" t="s">
        <v>58</v>
      </c>
      <c r="B157" s="176">
        <v>38257.487002314818</v>
      </c>
      <c r="D157" s="71">
        <v>7</v>
      </c>
      <c r="E157" s="58">
        <v>26.99</v>
      </c>
      <c r="F157" s="58">
        <v>1.64</v>
      </c>
      <c r="G157" s="41">
        <v>25.9</v>
      </c>
      <c r="H157" s="58">
        <v>60.69</v>
      </c>
      <c r="I157" s="58">
        <v>8.1999999999999993</v>
      </c>
      <c r="J157" s="42">
        <v>75</v>
      </c>
      <c r="K157" s="41">
        <v>124.8</v>
      </c>
      <c r="L157" s="41">
        <v>561.20000000000005</v>
      </c>
    </row>
    <row r="158" spans="1:18" x14ac:dyDescent="0.2">
      <c r="A158" t="s">
        <v>58</v>
      </c>
      <c r="B158" s="176">
        <v>38257.487314814818</v>
      </c>
      <c r="D158" s="71">
        <v>8</v>
      </c>
      <c r="E158" s="58">
        <v>26.92</v>
      </c>
      <c r="F158" s="58">
        <v>0.35</v>
      </c>
      <c r="G158" s="41">
        <v>5.5</v>
      </c>
      <c r="H158" s="58">
        <v>60.75</v>
      </c>
      <c r="I158" s="58">
        <v>8.15</v>
      </c>
      <c r="J158" s="42">
        <v>-52</v>
      </c>
      <c r="K158" s="41">
        <v>124.7</v>
      </c>
      <c r="L158" s="41">
        <v>578.70000000000005</v>
      </c>
    </row>
    <row r="159" spans="1:18" x14ac:dyDescent="0.2">
      <c r="A159" t="s">
        <v>58</v>
      </c>
      <c r="B159" s="176">
        <v>38257.487476851849</v>
      </c>
      <c r="D159" s="71">
        <v>9</v>
      </c>
      <c r="E159" s="58">
        <v>26.81</v>
      </c>
      <c r="F159" s="58">
        <v>0.14000000000000001</v>
      </c>
      <c r="G159" s="41">
        <v>2.2000000000000002</v>
      </c>
      <c r="H159" s="58">
        <v>60.71</v>
      </c>
      <c r="I159" s="58">
        <v>8.15</v>
      </c>
      <c r="J159" s="42">
        <v>-80</v>
      </c>
      <c r="K159" s="41">
        <v>124.6</v>
      </c>
      <c r="L159" s="41">
        <v>591.70000000000005</v>
      </c>
    </row>
    <row r="160" spans="1:18" x14ac:dyDescent="0.2">
      <c r="A160" t="s">
        <v>58</v>
      </c>
      <c r="B160" s="176">
        <v>38257.487638888888</v>
      </c>
      <c r="D160" s="71">
        <v>10</v>
      </c>
      <c r="E160" s="58">
        <v>26.54</v>
      </c>
      <c r="F160" s="58">
        <v>0.23</v>
      </c>
      <c r="G160" s="41">
        <v>3.5</v>
      </c>
      <c r="H160" s="58">
        <v>60.71</v>
      </c>
      <c r="I160" s="58">
        <v>8.18</v>
      </c>
      <c r="J160" s="42">
        <v>-73</v>
      </c>
      <c r="K160" s="41">
        <v>124.5</v>
      </c>
      <c r="L160" s="41">
        <v>599.70000000000005</v>
      </c>
    </row>
    <row r="161" spans="1:18" x14ac:dyDescent="0.2">
      <c r="A161" t="s">
        <v>58</v>
      </c>
      <c r="B161" s="176">
        <v>38257.488067129627</v>
      </c>
      <c r="D161" s="71">
        <v>11</v>
      </c>
      <c r="E161" s="58">
        <v>26.12</v>
      </c>
      <c r="F161" s="58">
        <v>0.66</v>
      </c>
      <c r="G161" s="41">
        <v>10.3</v>
      </c>
      <c r="H161" s="58">
        <v>60.75</v>
      </c>
      <c r="I161" s="58">
        <v>8.1999999999999993</v>
      </c>
      <c r="J161" s="42">
        <v>-54</v>
      </c>
      <c r="K161" s="41">
        <v>124.1</v>
      </c>
      <c r="L161" s="41">
        <v>600.6</v>
      </c>
    </row>
    <row r="162" spans="1:18" x14ac:dyDescent="0.2">
      <c r="A162" t="s">
        <v>58</v>
      </c>
      <c r="B162" s="176">
        <v>38257.488252314812</v>
      </c>
      <c r="D162" s="71">
        <v>12</v>
      </c>
      <c r="E162" s="58">
        <v>26</v>
      </c>
      <c r="F162" s="58">
        <v>0.52</v>
      </c>
      <c r="G162" s="41">
        <v>8</v>
      </c>
      <c r="H162" s="58">
        <v>60.7</v>
      </c>
      <c r="I162" s="58">
        <v>8.1999999999999993</v>
      </c>
      <c r="J162" s="42">
        <v>-50</v>
      </c>
      <c r="K162" s="41">
        <v>124.1</v>
      </c>
      <c r="L162" s="41">
        <v>573.29999999999995</v>
      </c>
    </row>
    <row r="163" spans="1:18" x14ac:dyDescent="0.2">
      <c r="A163" t="s">
        <v>58</v>
      </c>
      <c r="B163" s="176">
        <v>38257.488437499997</v>
      </c>
      <c r="D163" s="71">
        <v>12.8</v>
      </c>
      <c r="E163" s="58">
        <v>25.9</v>
      </c>
      <c r="F163" s="58">
        <v>0.36</v>
      </c>
      <c r="G163" s="41">
        <v>5.6</v>
      </c>
      <c r="H163" s="58">
        <v>60.66</v>
      </c>
      <c r="I163" s="58">
        <v>8.1999999999999993</v>
      </c>
      <c r="J163" s="42">
        <v>-48</v>
      </c>
      <c r="K163" s="41">
        <v>123.9</v>
      </c>
      <c r="L163" s="41">
        <v>557.29999999999995</v>
      </c>
    </row>
    <row r="164" spans="1:18" x14ac:dyDescent="0.2">
      <c r="D164" s="71"/>
    </row>
    <row r="165" spans="1:18" x14ac:dyDescent="0.2">
      <c r="A165" t="s">
        <v>61</v>
      </c>
      <c r="B165" s="176">
        <v>38257.488437499997</v>
      </c>
      <c r="D165" s="70">
        <v>0.1</v>
      </c>
      <c r="E165" s="58">
        <v>25.44</v>
      </c>
      <c r="F165" s="58">
        <v>1.76</v>
      </c>
      <c r="G165" s="41">
        <v>27.2</v>
      </c>
      <c r="H165" s="58">
        <v>62.82</v>
      </c>
      <c r="I165" s="58">
        <v>8.0399999999999991</v>
      </c>
      <c r="J165" s="42">
        <v>118</v>
      </c>
      <c r="K165" s="41">
        <v>123.7</v>
      </c>
      <c r="L165" s="41">
        <v>597.5</v>
      </c>
      <c r="M165" s="67">
        <v>0.6</v>
      </c>
      <c r="N165" s="149">
        <v>141</v>
      </c>
      <c r="O165" s="149">
        <v>142</v>
      </c>
      <c r="R165" s="42"/>
    </row>
    <row r="166" spans="1:18" x14ac:dyDescent="0.2">
      <c r="A166" t="s">
        <v>61</v>
      </c>
      <c r="B166" s="176">
        <v>38257.488437499997</v>
      </c>
      <c r="D166" s="71">
        <v>1</v>
      </c>
      <c r="E166" s="58">
        <v>27.63</v>
      </c>
      <c r="F166" s="58">
        <v>5.42</v>
      </c>
      <c r="G166" s="41">
        <v>86.2</v>
      </c>
      <c r="H166" s="58">
        <v>60.62</v>
      </c>
      <c r="I166" s="58">
        <v>8.36</v>
      </c>
      <c r="J166" s="42">
        <v>113</v>
      </c>
      <c r="K166" s="41">
        <v>125.3</v>
      </c>
      <c r="L166" s="41">
        <v>582.70000000000005</v>
      </c>
    </row>
    <row r="167" spans="1:18" x14ac:dyDescent="0.2">
      <c r="A167" t="s">
        <v>61</v>
      </c>
      <c r="B167" s="176">
        <v>38257.488437499997</v>
      </c>
      <c r="D167" s="71">
        <v>2</v>
      </c>
      <c r="E167" s="58">
        <v>27.64</v>
      </c>
      <c r="F167" s="58">
        <v>6.17</v>
      </c>
      <c r="G167" s="41">
        <v>98.4</v>
      </c>
      <c r="H167" s="58">
        <v>60.92</v>
      </c>
      <c r="I167" s="58">
        <v>8.49</v>
      </c>
      <c r="J167" s="42">
        <v>109</v>
      </c>
      <c r="K167" s="41">
        <v>125.3</v>
      </c>
      <c r="L167" s="41">
        <v>601.29999999999995</v>
      </c>
    </row>
    <row r="168" spans="1:18" x14ac:dyDescent="0.2">
      <c r="A168" t="s">
        <v>61</v>
      </c>
      <c r="B168" s="176">
        <v>38257.488437499997</v>
      </c>
      <c r="D168" s="71">
        <v>3</v>
      </c>
      <c r="E168" s="58">
        <v>27.53</v>
      </c>
      <c r="F168" s="58">
        <v>7.62</v>
      </c>
      <c r="G168" s="41">
        <v>121.2</v>
      </c>
      <c r="H168" s="58">
        <v>60.91</v>
      </c>
      <c r="I168" s="58">
        <v>8.4700000000000006</v>
      </c>
      <c r="J168" s="42">
        <v>111</v>
      </c>
      <c r="K168" s="41">
        <v>125.2</v>
      </c>
      <c r="L168" s="41">
        <v>618.20000000000005</v>
      </c>
    </row>
    <row r="169" spans="1:18" x14ac:dyDescent="0.2">
      <c r="A169" t="s">
        <v>61</v>
      </c>
      <c r="B169" s="176">
        <v>38257.488437499997</v>
      </c>
      <c r="D169" s="71">
        <v>4</v>
      </c>
      <c r="E169" s="58">
        <v>27.06</v>
      </c>
      <c r="F169" s="58">
        <v>7.16</v>
      </c>
      <c r="G169" s="41">
        <v>113</v>
      </c>
      <c r="H169" s="58">
        <v>60.88</v>
      </c>
      <c r="I169" s="58">
        <v>8.36</v>
      </c>
      <c r="J169" s="42">
        <v>112</v>
      </c>
      <c r="K169" s="41">
        <v>124.8</v>
      </c>
      <c r="L169" s="41">
        <v>604.5</v>
      </c>
    </row>
    <row r="170" spans="1:18" x14ac:dyDescent="0.2">
      <c r="A170" t="s">
        <v>61</v>
      </c>
      <c r="B170" s="176">
        <v>38257.488437499997</v>
      </c>
      <c r="D170" s="71">
        <v>5</v>
      </c>
      <c r="E170" s="58">
        <v>26.65</v>
      </c>
      <c r="F170" s="58">
        <v>5.56</v>
      </c>
      <c r="G170" s="41">
        <v>87.3</v>
      </c>
      <c r="H170" s="58">
        <v>60.91</v>
      </c>
      <c r="I170" s="58">
        <v>8.2899999999999991</v>
      </c>
      <c r="J170" s="42">
        <v>113</v>
      </c>
      <c r="K170" s="41">
        <v>124.5</v>
      </c>
      <c r="L170" s="41">
        <v>604.5</v>
      </c>
    </row>
    <row r="171" spans="1:18" x14ac:dyDescent="0.2">
      <c r="A171" t="s">
        <v>61</v>
      </c>
      <c r="B171" s="176">
        <v>38257.488437499997</v>
      </c>
      <c r="D171" s="71">
        <v>6</v>
      </c>
      <c r="E171" s="58">
        <v>26.56</v>
      </c>
      <c r="F171" s="58">
        <v>4.24</v>
      </c>
      <c r="G171" s="41">
        <v>66.400000000000006</v>
      </c>
      <c r="H171" s="58">
        <v>60.92</v>
      </c>
      <c r="I171" s="58">
        <v>8.27</v>
      </c>
      <c r="J171" s="42">
        <v>114</v>
      </c>
      <c r="K171" s="41">
        <v>124.4</v>
      </c>
      <c r="L171" s="41">
        <v>604.5</v>
      </c>
    </row>
    <row r="172" spans="1:18" x14ac:dyDescent="0.2">
      <c r="A172" t="s">
        <v>61</v>
      </c>
      <c r="B172" s="176">
        <v>38257.488437499997</v>
      </c>
      <c r="D172" s="71">
        <v>7</v>
      </c>
      <c r="E172" s="58">
        <v>26.52</v>
      </c>
      <c r="F172" s="58">
        <v>3.71</v>
      </c>
      <c r="G172" s="41">
        <v>58</v>
      </c>
      <c r="H172" s="58">
        <v>60.9</v>
      </c>
      <c r="I172" s="58">
        <v>8.26</v>
      </c>
      <c r="J172" s="42">
        <v>114</v>
      </c>
      <c r="K172" s="41">
        <v>124.4</v>
      </c>
      <c r="L172" s="41">
        <v>524</v>
      </c>
    </row>
    <row r="173" spans="1:18" x14ac:dyDescent="0.2">
      <c r="A173" t="s">
        <v>61</v>
      </c>
      <c r="B173" s="176">
        <v>38257.488437499997</v>
      </c>
      <c r="D173" s="71">
        <v>8</v>
      </c>
      <c r="E173" s="58">
        <v>26.48</v>
      </c>
      <c r="F173" s="58">
        <v>3.17</v>
      </c>
      <c r="G173" s="41">
        <v>49.6</v>
      </c>
      <c r="H173" s="58">
        <v>60.88</v>
      </c>
      <c r="I173" s="58">
        <v>8.25</v>
      </c>
      <c r="J173" s="42">
        <v>115</v>
      </c>
      <c r="K173" s="41">
        <v>124.4</v>
      </c>
      <c r="L173" s="41">
        <v>579.79999999999995</v>
      </c>
    </row>
    <row r="174" spans="1:18" x14ac:dyDescent="0.2">
      <c r="A174" t="s">
        <v>61</v>
      </c>
      <c r="B174" s="176">
        <v>38257.488437499997</v>
      </c>
      <c r="D174" s="71">
        <v>9</v>
      </c>
      <c r="E174" s="58">
        <v>26.37</v>
      </c>
      <c r="F174" s="58">
        <v>2.39</v>
      </c>
      <c r="G174" s="41">
        <v>37.4</v>
      </c>
      <c r="H174" s="58">
        <v>60.85</v>
      </c>
      <c r="I174" s="58">
        <v>8.2200000000000006</v>
      </c>
      <c r="J174" s="42">
        <v>116</v>
      </c>
      <c r="K174" s="41">
        <v>124.4</v>
      </c>
      <c r="L174" s="41">
        <v>581.9</v>
      </c>
    </row>
    <row r="175" spans="1:18" x14ac:dyDescent="0.2">
      <c r="A175" t="s">
        <v>61</v>
      </c>
      <c r="B175" s="176">
        <v>38257.488437499997</v>
      </c>
      <c r="D175" s="71">
        <v>10</v>
      </c>
      <c r="E175" s="58">
        <v>26.35</v>
      </c>
      <c r="F175" s="58">
        <v>2.1</v>
      </c>
      <c r="G175" s="41">
        <v>32.799999999999997</v>
      </c>
      <c r="H175" s="58">
        <v>60.84</v>
      </c>
      <c r="I175" s="58">
        <v>8.2200000000000006</v>
      </c>
      <c r="J175" s="42">
        <v>117</v>
      </c>
      <c r="K175" s="41">
        <v>124.3</v>
      </c>
      <c r="L175" s="41">
        <v>603.5</v>
      </c>
    </row>
    <row r="176" spans="1:18" x14ac:dyDescent="0.2">
      <c r="A176" t="s">
        <v>61</v>
      </c>
      <c r="B176" s="176">
        <v>38257.488437499997</v>
      </c>
      <c r="D176" s="71">
        <v>11</v>
      </c>
      <c r="E176" s="58">
        <v>26.16</v>
      </c>
      <c r="F176" s="58">
        <v>1.73</v>
      </c>
      <c r="G176" s="41">
        <v>26.9</v>
      </c>
      <c r="H176" s="58">
        <v>60.81</v>
      </c>
      <c r="I176" s="58">
        <v>8.1999999999999993</v>
      </c>
      <c r="J176" s="42">
        <v>117</v>
      </c>
      <c r="K176" s="41">
        <v>124.1</v>
      </c>
      <c r="L176" s="41">
        <v>566.4</v>
      </c>
    </row>
    <row r="177" spans="1:18" x14ac:dyDescent="0.2">
      <c r="A177" t="s">
        <v>61</v>
      </c>
      <c r="B177" s="176">
        <v>38257.488437499997</v>
      </c>
      <c r="D177" s="71">
        <v>12</v>
      </c>
      <c r="E177" s="58">
        <v>26.08</v>
      </c>
      <c r="F177" s="58">
        <v>1.35</v>
      </c>
      <c r="G177" s="41">
        <v>21</v>
      </c>
      <c r="H177" s="58">
        <v>60.8</v>
      </c>
      <c r="I177" s="58">
        <v>8.1999999999999993</v>
      </c>
      <c r="J177" s="42">
        <v>118</v>
      </c>
      <c r="K177" s="41">
        <v>124.1</v>
      </c>
      <c r="L177" s="41">
        <v>553.9</v>
      </c>
    </row>
    <row r="178" spans="1:18" x14ac:dyDescent="0.2">
      <c r="A178" t="s">
        <v>61</v>
      </c>
      <c r="B178" s="176">
        <v>38257.488437499997</v>
      </c>
      <c r="D178" s="71">
        <v>13</v>
      </c>
      <c r="E178" s="58">
        <v>26.04</v>
      </c>
      <c r="F178" s="58">
        <v>0.64</v>
      </c>
      <c r="G178" s="41">
        <v>10</v>
      </c>
      <c r="H178" s="58">
        <v>60.8</v>
      </c>
      <c r="I178" s="58">
        <v>8.1999999999999993</v>
      </c>
      <c r="J178" s="42">
        <v>119</v>
      </c>
      <c r="K178" s="41">
        <v>124</v>
      </c>
      <c r="L178" s="41">
        <v>578.9</v>
      </c>
    </row>
    <row r="179" spans="1:18" x14ac:dyDescent="0.2">
      <c r="A179" t="s">
        <v>61</v>
      </c>
      <c r="B179" s="176">
        <v>38257.488437499997</v>
      </c>
      <c r="D179" s="71">
        <v>14</v>
      </c>
      <c r="E179" s="58">
        <v>25.99</v>
      </c>
      <c r="F179" s="58">
        <v>0.49</v>
      </c>
      <c r="G179" s="41">
        <v>7.6</v>
      </c>
      <c r="H179" s="58">
        <v>60.8</v>
      </c>
      <c r="I179" s="58">
        <v>8.1999999999999993</v>
      </c>
      <c r="J179" s="42">
        <v>119</v>
      </c>
      <c r="K179" s="41">
        <v>124</v>
      </c>
      <c r="L179" s="41">
        <v>569.29999999999995</v>
      </c>
    </row>
    <row r="180" spans="1:18" x14ac:dyDescent="0.2">
      <c r="A180" t="s">
        <v>61</v>
      </c>
      <c r="B180" s="176">
        <v>38257.488437499997</v>
      </c>
      <c r="D180" s="71">
        <v>14.2</v>
      </c>
      <c r="E180" s="58">
        <v>25.92</v>
      </c>
      <c r="F180" s="58">
        <v>0.26</v>
      </c>
      <c r="G180" s="41">
        <v>4.0999999999999996</v>
      </c>
      <c r="H180" s="58">
        <v>60.79</v>
      </c>
      <c r="I180" s="58">
        <v>8.19</v>
      </c>
      <c r="J180" s="42">
        <v>52</v>
      </c>
      <c r="K180" s="41">
        <v>124</v>
      </c>
      <c r="L180" s="41">
        <v>547.20000000000005</v>
      </c>
    </row>
    <row r="181" spans="1:18" x14ac:dyDescent="0.2">
      <c r="D181" s="71"/>
    </row>
    <row r="182" spans="1:18" x14ac:dyDescent="0.2">
      <c r="D182" s="71"/>
    </row>
    <row r="183" spans="1:18" x14ac:dyDescent="0.2">
      <c r="A183" t="s">
        <v>7</v>
      </c>
      <c r="B183" s="176">
        <v>38392</v>
      </c>
      <c r="D183" s="71">
        <v>0.2</v>
      </c>
      <c r="E183" s="58">
        <v>14.23</v>
      </c>
      <c r="F183" s="58">
        <v>10.69</v>
      </c>
      <c r="G183" s="41">
        <v>105.2</v>
      </c>
      <c r="H183" s="58">
        <v>2.948</v>
      </c>
      <c r="I183" s="58">
        <v>7.27</v>
      </c>
      <c r="J183">
        <v>138</v>
      </c>
      <c r="K183" s="41">
        <v>169.6</v>
      </c>
      <c r="L183" s="41">
        <v>8.3000000000000007</v>
      </c>
    </row>
    <row r="184" spans="1:18" x14ac:dyDescent="0.2">
      <c r="D184" s="71"/>
      <c r="E184" s="58"/>
      <c r="F184" s="58"/>
      <c r="G184" s="41"/>
      <c r="H184" s="58"/>
      <c r="I184" s="58"/>
      <c r="J184"/>
      <c r="K184" s="41"/>
      <c r="L184" s="41"/>
    </row>
    <row r="185" spans="1:18" x14ac:dyDescent="0.2">
      <c r="A185" t="s">
        <v>36</v>
      </c>
      <c r="B185" s="176">
        <v>38392</v>
      </c>
      <c r="D185" s="71">
        <v>0.2</v>
      </c>
      <c r="E185" s="58">
        <v>14.92</v>
      </c>
      <c r="F185" s="58">
        <v>8.2799999999999994</v>
      </c>
      <c r="G185" s="41">
        <v>83.1</v>
      </c>
      <c r="H185" s="58">
        <v>4.0270000000000001</v>
      </c>
      <c r="I185" s="58">
        <v>7.36</v>
      </c>
      <c r="J185">
        <v>146</v>
      </c>
      <c r="K185" s="41">
        <v>117.1</v>
      </c>
      <c r="L185" s="41">
        <v>11.1</v>
      </c>
    </row>
    <row r="186" spans="1:18" x14ac:dyDescent="0.2">
      <c r="D186" s="71"/>
    </row>
    <row r="187" spans="1:18" x14ac:dyDescent="0.2">
      <c r="A187" t="s">
        <v>72</v>
      </c>
      <c r="B187" s="176">
        <v>38392</v>
      </c>
      <c r="D187" s="71">
        <v>0.2</v>
      </c>
      <c r="E187" s="58">
        <v>20.86</v>
      </c>
      <c r="F187" s="58">
        <v>8.75</v>
      </c>
      <c r="G187" s="41">
        <v>98.4</v>
      </c>
      <c r="H187" s="58">
        <v>1.9650000000000001</v>
      </c>
      <c r="I187" s="58">
        <v>7.54</v>
      </c>
      <c r="J187">
        <v>97</v>
      </c>
      <c r="K187" s="41">
        <v>138.69999999999999</v>
      </c>
      <c r="L187" s="41">
        <v>6.2</v>
      </c>
    </row>
    <row r="188" spans="1:18" x14ac:dyDescent="0.2">
      <c r="D188" s="71"/>
    </row>
    <row r="189" spans="1:18" x14ac:dyDescent="0.2">
      <c r="A189" t="s">
        <v>55</v>
      </c>
      <c r="B189" s="176">
        <v>38392</v>
      </c>
      <c r="D189" s="71">
        <v>0.1</v>
      </c>
      <c r="E189" s="58">
        <v>14.88</v>
      </c>
      <c r="F189" s="58">
        <v>12.58</v>
      </c>
      <c r="G189" s="41">
        <v>157.69999999999999</v>
      </c>
      <c r="H189" s="58">
        <v>57.97</v>
      </c>
      <c r="I189" s="58">
        <v>8.34</v>
      </c>
      <c r="J189">
        <v>152</v>
      </c>
      <c r="K189" s="41">
        <v>14.3</v>
      </c>
      <c r="L189" s="41">
        <v>64.3</v>
      </c>
      <c r="M189" s="67">
        <v>0.7</v>
      </c>
      <c r="N189" s="71">
        <v>90.355879999999985</v>
      </c>
      <c r="O189" s="71">
        <v>79.987319999999997</v>
      </c>
      <c r="R189" s="42"/>
    </row>
    <row r="190" spans="1:18" x14ac:dyDescent="0.2">
      <c r="A190" t="s">
        <v>55</v>
      </c>
      <c r="B190" s="176">
        <v>38392</v>
      </c>
      <c r="D190" s="71">
        <v>1</v>
      </c>
      <c r="E190" s="58">
        <v>14.85</v>
      </c>
      <c r="F190" s="58">
        <v>12.63</v>
      </c>
      <c r="G190" s="41">
        <v>158.30000000000001</v>
      </c>
      <c r="H190" s="58">
        <v>57.98</v>
      </c>
      <c r="I190" s="58">
        <v>8.35</v>
      </c>
      <c r="J190">
        <v>151</v>
      </c>
      <c r="K190" s="41">
        <v>14.4</v>
      </c>
      <c r="L190" s="41">
        <v>66.099999999999994</v>
      </c>
      <c r="N190" s="71"/>
      <c r="O190" s="71"/>
    </row>
    <row r="191" spans="1:18" x14ac:dyDescent="0.2">
      <c r="A191" t="s">
        <v>55</v>
      </c>
      <c r="B191" s="176">
        <v>38392</v>
      </c>
      <c r="D191" s="71">
        <v>2</v>
      </c>
      <c r="E191" s="58">
        <v>14.81</v>
      </c>
      <c r="F191" s="58">
        <v>12.58</v>
      </c>
      <c r="G191" s="41">
        <v>157.6</v>
      </c>
      <c r="H191" s="58">
        <v>57.98</v>
      </c>
      <c r="I191" s="58">
        <v>8.36</v>
      </c>
      <c r="J191">
        <v>151</v>
      </c>
      <c r="K191" s="41">
        <v>14.2</v>
      </c>
      <c r="L191" s="41">
        <v>78.5</v>
      </c>
      <c r="N191" s="71"/>
      <c r="O191" s="71"/>
    </row>
    <row r="192" spans="1:18" x14ac:dyDescent="0.2">
      <c r="A192" t="s">
        <v>55</v>
      </c>
      <c r="B192" s="176">
        <v>38392</v>
      </c>
      <c r="D192" s="71">
        <v>3</v>
      </c>
      <c r="E192" s="58">
        <v>14.75</v>
      </c>
      <c r="F192" s="58">
        <v>12.44</v>
      </c>
      <c r="G192" s="41">
        <v>155.6</v>
      </c>
      <c r="H192" s="58">
        <v>57.97</v>
      </c>
      <c r="I192" s="58">
        <v>8.36</v>
      </c>
      <c r="J192">
        <v>151</v>
      </c>
      <c r="K192" s="41">
        <v>14</v>
      </c>
      <c r="L192" s="41">
        <v>83.3</v>
      </c>
      <c r="N192" s="71"/>
      <c r="O192" s="71"/>
    </row>
    <row r="193" spans="1:18" x14ac:dyDescent="0.2">
      <c r="A193" t="s">
        <v>55</v>
      </c>
      <c r="B193" s="176">
        <v>38392</v>
      </c>
      <c r="D193" s="71">
        <v>4</v>
      </c>
      <c r="E193" s="58">
        <v>14.69</v>
      </c>
      <c r="F193" s="58">
        <v>11.71</v>
      </c>
      <c r="G193" s="41">
        <v>146.30000000000001</v>
      </c>
      <c r="H193" s="58">
        <v>57.99</v>
      </c>
      <c r="I193" s="58">
        <v>8.36</v>
      </c>
      <c r="J193">
        <v>150</v>
      </c>
      <c r="K193" s="41">
        <v>14.4</v>
      </c>
      <c r="L193" s="41">
        <v>82.9</v>
      </c>
      <c r="N193" s="71"/>
      <c r="O193" s="71"/>
    </row>
    <row r="194" spans="1:18" x14ac:dyDescent="0.2">
      <c r="A194" t="s">
        <v>55</v>
      </c>
      <c r="B194" s="176">
        <v>38392</v>
      </c>
      <c r="D194" s="71">
        <v>5</v>
      </c>
      <c r="E194" s="58">
        <v>14.65</v>
      </c>
      <c r="F194" s="58">
        <v>11.28</v>
      </c>
      <c r="G194" s="41">
        <v>140.80000000000001</v>
      </c>
      <c r="H194" s="58">
        <v>58</v>
      </c>
      <c r="I194" s="58">
        <v>8.36</v>
      </c>
      <c r="J194">
        <v>150</v>
      </c>
      <c r="K194" s="41">
        <v>13.7</v>
      </c>
      <c r="L194" s="41">
        <v>77</v>
      </c>
      <c r="N194" s="71"/>
      <c r="O194" s="71"/>
    </row>
    <row r="195" spans="1:18" x14ac:dyDescent="0.2">
      <c r="A195" t="s">
        <v>55</v>
      </c>
      <c r="B195" s="176">
        <v>38392</v>
      </c>
      <c r="D195" s="71">
        <v>6</v>
      </c>
      <c r="E195" s="58">
        <v>14.65</v>
      </c>
      <c r="F195" s="58">
        <v>11.07</v>
      </c>
      <c r="G195" s="41">
        <v>138.19999999999999</v>
      </c>
      <c r="H195" s="58">
        <v>57.98</v>
      </c>
      <c r="I195" s="58">
        <v>8.36</v>
      </c>
      <c r="J195">
        <v>150</v>
      </c>
      <c r="K195" s="41">
        <v>13.3</v>
      </c>
      <c r="L195" s="41">
        <v>71.8</v>
      </c>
      <c r="N195" s="71"/>
      <c r="O195" s="71"/>
    </row>
    <row r="196" spans="1:18" x14ac:dyDescent="0.2">
      <c r="A196" t="s">
        <v>55</v>
      </c>
      <c r="B196" s="176">
        <v>38392</v>
      </c>
      <c r="D196" s="71">
        <v>7</v>
      </c>
      <c r="E196" s="58">
        <v>14.61</v>
      </c>
      <c r="F196" s="58">
        <v>10.56</v>
      </c>
      <c r="G196" s="41">
        <v>131.80000000000001</v>
      </c>
      <c r="H196" s="58">
        <v>58.02</v>
      </c>
      <c r="I196" s="58">
        <v>8.35</v>
      </c>
      <c r="J196">
        <v>150</v>
      </c>
      <c r="K196" s="41">
        <v>9.9</v>
      </c>
      <c r="L196" s="41">
        <v>35</v>
      </c>
      <c r="N196" s="71"/>
      <c r="O196" s="71"/>
    </row>
    <row r="197" spans="1:18" x14ac:dyDescent="0.2">
      <c r="A197" t="s">
        <v>55</v>
      </c>
      <c r="B197" s="176">
        <v>38392</v>
      </c>
      <c r="D197" s="71">
        <v>8</v>
      </c>
      <c r="E197" s="58">
        <v>14.39</v>
      </c>
      <c r="F197" s="58">
        <v>9.7200000000000006</v>
      </c>
      <c r="G197" s="41">
        <v>120.8</v>
      </c>
      <c r="H197" s="58">
        <v>58.19</v>
      </c>
      <c r="I197" s="58">
        <v>8.31</v>
      </c>
      <c r="J197">
        <v>150</v>
      </c>
      <c r="K197" s="41">
        <v>7.4</v>
      </c>
      <c r="L197" s="41">
        <v>16</v>
      </c>
      <c r="N197" s="71"/>
      <c r="O197" s="71"/>
    </row>
    <row r="198" spans="1:18" x14ac:dyDescent="0.2">
      <c r="A198" t="s">
        <v>55</v>
      </c>
      <c r="B198" s="176">
        <v>38392</v>
      </c>
      <c r="D198" s="71">
        <v>9</v>
      </c>
      <c r="E198" s="58">
        <v>14.3</v>
      </c>
      <c r="F198" s="58">
        <v>7.5</v>
      </c>
      <c r="G198" s="41">
        <v>93.1</v>
      </c>
      <c r="H198" s="58">
        <v>58.24</v>
      </c>
      <c r="I198" s="58">
        <v>8.27</v>
      </c>
      <c r="J198">
        <v>150</v>
      </c>
      <c r="K198" s="41">
        <v>6.8</v>
      </c>
      <c r="L198" s="41">
        <v>10.9</v>
      </c>
      <c r="N198" s="71"/>
      <c r="O198" s="71"/>
    </row>
    <row r="199" spans="1:18" x14ac:dyDescent="0.2">
      <c r="A199" t="s">
        <v>55</v>
      </c>
      <c r="B199" s="176">
        <v>38392</v>
      </c>
      <c r="D199" s="71">
        <v>10</v>
      </c>
      <c r="E199" s="58">
        <v>14.28</v>
      </c>
      <c r="F199" s="58">
        <v>6.64</v>
      </c>
      <c r="G199" s="41">
        <v>82.4</v>
      </c>
      <c r="H199" s="58">
        <v>58.27</v>
      </c>
      <c r="I199" s="58">
        <v>8.26</v>
      </c>
      <c r="J199">
        <v>150</v>
      </c>
      <c r="K199" s="41">
        <v>6.8</v>
      </c>
      <c r="L199" s="41">
        <v>10.9</v>
      </c>
      <c r="N199" s="71"/>
      <c r="O199" s="71"/>
    </row>
    <row r="200" spans="1:18" x14ac:dyDescent="0.2">
      <c r="A200" t="s">
        <v>55</v>
      </c>
      <c r="B200" s="176">
        <v>38392</v>
      </c>
      <c r="D200" s="71">
        <v>11</v>
      </c>
      <c r="E200" s="58">
        <v>14.27</v>
      </c>
      <c r="F200" s="58">
        <v>5.68</v>
      </c>
      <c r="G200" s="41">
        <v>70.5</v>
      </c>
      <c r="H200" s="58">
        <v>58.29</v>
      </c>
      <c r="I200" s="58">
        <v>8.25</v>
      </c>
      <c r="J200">
        <v>150</v>
      </c>
      <c r="K200" s="41">
        <v>6.8</v>
      </c>
      <c r="L200" s="41">
        <v>10.9</v>
      </c>
      <c r="N200" s="71"/>
      <c r="O200" s="71"/>
    </row>
    <row r="201" spans="1:18" x14ac:dyDescent="0.2">
      <c r="A201" t="s">
        <v>55</v>
      </c>
      <c r="B201" s="176">
        <v>38392</v>
      </c>
      <c r="D201" s="71">
        <v>12</v>
      </c>
      <c r="E201" s="58">
        <v>14.27</v>
      </c>
      <c r="F201" s="58">
        <v>4.84</v>
      </c>
      <c r="G201" s="41">
        <v>60.1</v>
      </c>
      <c r="H201" s="58">
        <v>58.28</v>
      </c>
      <c r="I201" s="58">
        <v>8.25</v>
      </c>
      <c r="J201">
        <v>149</v>
      </c>
      <c r="K201" s="41">
        <v>6.6</v>
      </c>
      <c r="L201" s="41">
        <v>8.8000000000000007</v>
      </c>
      <c r="N201" s="71"/>
      <c r="O201" s="71"/>
    </row>
    <row r="202" spans="1:18" x14ac:dyDescent="0.2">
      <c r="A202" t="s">
        <v>55</v>
      </c>
      <c r="B202" s="176">
        <v>38392</v>
      </c>
      <c r="D202" s="71">
        <v>13</v>
      </c>
      <c r="E202" s="58">
        <v>14.26</v>
      </c>
      <c r="F202" s="58">
        <v>3.63</v>
      </c>
      <c r="G202" s="41">
        <v>45</v>
      </c>
      <c r="H202" s="58">
        <v>58.3</v>
      </c>
      <c r="I202" s="58">
        <v>8.2200000000000006</v>
      </c>
      <c r="J202">
        <v>149</v>
      </c>
      <c r="K202" s="41">
        <v>6.5</v>
      </c>
      <c r="L202" s="41">
        <v>6.6</v>
      </c>
      <c r="N202" s="71"/>
      <c r="O202" s="71"/>
    </row>
    <row r="203" spans="1:18" x14ac:dyDescent="0.2">
      <c r="A203" t="s">
        <v>55</v>
      </c>
      <c r="B203" s="176">
        <v>38392</v>
      </c>
      <c r="D203" s="71">
        <v>14</v>
      </c>
      <c r="E203" s="58">
        <v>14.24</v>
      </c>
      <c r="F203" s="58">
        <v>3.15</v>
      </c>
      <c r="G203" s="41">
        <v>39</v>
      </c>
      <c r="H203" s="58">
        <v>58.31</v>
      </c>
      <c r="I203" s="58">
        <v>8.2200000000000006</v>
      </c>
      <c r="J203">
        <v>121</v>
      </c>
      <c r="K203" s="41">
        <v>6.6</v>
      </c>
      <c r="L203" s="41">
        <v>7.4</v>
      </c>
      <c r="N203" s="71"/>
      <c r="O203" s="71"/>
    </row>
    <row r="204" spans="1:18" x14ac:dyDescent="0.2">
      <c r="A204" t="s">
        <v>55</v>
      </c>
      <c r="B204" s="176">
        <v>38392</v>
      </c>
      <c r="D204" s="71">
        <v>14.9</v>
      </c>
      <c r="E204" s="58">
        <v>14.24</v>
      </c>
      <c r="F204" s="58">
        <v>3.03</v>
      </c>
      <c r="G204" s="41">
        <v>37.5</v>
      </c>
      <c r="H204" s="58">
        <v>58.19</v>
      </c>
      <c r="I204" s="58">
        <v>8.1999999999999993</v>
      </c>
      <c r="J204">
        <v>-59</v>
      </c>
      <c r="K204" s="41">
        <v>1184.8</v>
      </c>
      <c r="L204" s="41">
        <v>55.3</v>
      </c>
      <c r="N204" s="71"/>
      <c r="O204" s="71"/>
    </row>
    <row r="205" spans="1:18" x14ac:dyDescent="0.2">
      <c r="D205" s="71"/>
      <c r="N205" s="71"/>
      <c r="O205" s="71"/>
    </row>
    <row r="206" spans="1:18" x14ac:dyDescent="0.2">
      <c r="A206" t="s">
        <v>58</v>
      </c>
      <c r="B206" s="176">
        <v>38392</v>
      </c>
      <c r="D206" s="71">
        <v>0.1</v>
      </c>
      <c r="E206" s="58">
        <v>14.77</v>
      </c>
      <c r="F206" s="58">
        <v>10.8</v>
      </c>
      <c r="G206" s="41">
        <v>134.1</v>
      </c>
      <c r="H206" s="58">
        <v>56.3</v>
      </c>
      <c r="I206" s="58">
        <v>8.24</v>
      </c>
      <c r="J206">
        <v>147</v>
      </c>
      <c r="K206" s="41">
        <v>25.4</v>
      </c>
      <c r="L206" s="41">
        <v>124.5</v>
      </c>
      <c r="M206" s="158">
        <v>0.6</v>
      </c>
      <c r="N206" s="149">
        <v>109.24115999999999</v>
      </c>
      <c r="O206" s="71">
        <v>91.506360000000001</v>
      </c>
      <c r="R206" s="42"/>
    </row>
    <row r="207" spans="1:18" x14ac:dyDescent="0.2">
      <c r="A207" t="s">
        <v>58</v>
      </c>
      <c r="B207" s="176">
        <v>38392</v>
      </c>
      <c r="D207" s="71">
        <v>1</v>
      </c>
      <c r="E207" s="58">
        <v>14.77</v>
      </c>
      <c r="F207" s="58">
        <v>11.37</v>
      </c>
      <c r="G207" s="41">
        <v>141.19999999999999</v>
      </c>
      <c r="H207" s="58">
        <v>56.33</v>
      </c>
      <c r="I207" s="58">
        <v>8.3000000000000007</v>
      </c>
      <c r="J207">
        <v>145</v>
      </c>
      <c r="K207" s="41">
        <v>24.8</v>
      </c>
      <c r="L207" s="41">
        <v>135.6</v>
      </c>
      <c r="N207" s="71"/>
      <c r="O207" s="71"/>
    </row>
    <row r="208" spans="1:18" x14ac:dyDescent="0.2">
      <c r="A208" t="s">
        <v>58</v>
      </c>
      <c r="B208" s="176">
        <v>38392</v>
      </c>
      <c r="D208" s="71">
        <v>2</v>
      </c>
      <c r="E208" s="58">
        <v>14.81</v>
      </c>
      <c r="F208" s="58">
        <v>7.9</v>
      </c>
      <c r="G208" s="41">
        <v>98.7</v>
      </c>
      <c r="H208" s="58">
        <v>57.63</v>
      </c>
      <c r="I208" s="58">
        <v>8.32</v>
      </c>
      <c r="J208">
        <v>144</v>
      </c>
      <c r="K208" s="41">
        <v>9.1</v>
      </c>
      <c r="L208" s="41">
        <v>21.9</v>
      </c>
      <c r="N208" s="71"/>
      <c r="O208" s="71"/>
    </row>
    <row r="209" spans="1:18" x14ac:dyDescent="0.2">
      <c r="A209" t="s">
        <v>58</v>
      </c>
      <c r="B209" s="176">
        <v>38392</v>
      </c>
      <c r="D209" s="71">
        <v>3</v>
      </c>
      <c r="E209" s="58">
        <v>14.81</v>
      </c>
      <c r="F209" s="58">
        <v>6.92</v>
      </c>
      <c r="G209" s="41">
        <v>86.6</v>
      </c>
      <c r="H209" s="58">
        <v>57.8</v>
      </c>
      <c r="I209" s="58">
        <v>8.32</v>
      </c>
      <c r="J209">
        <v>143</v>
      </c>
      <c r="K209" s="41">
        <v>7.4</v>
      </c>
      <c r="L209" s="41">
        <v>10.7</v>
      </c>
      <c r="N209" s="71"/>
      <c r="O209" s="71"/>
    </row>
    <row r="210" spans="1:18" x14ac:dyDescent="0.2">
      <c r="A210" t="s">
        <v>58</v>
      </c>
      <c r="B210" s="176">
        <v>38392</v>
      </c>
      <c r="D210" s="71">
        <v>4</v>
      </c>
      <c r="E210" s="58">
        <v>14.76</v>
      </c>
      <c r="F210" s="58">
        <v>6.48</v>
      </c>
      <c r="G210" s="41">
        <v>81.099999999999994</v>
      </c>
      <c r="H210" s="58">
        <v>57.83</v>
      </c>
      <c r="I210" s="58">
        <v>8.32</v>
      </c>
      <c r="J210">
        <v>142</v>
      </c>
      <c r="K210" s="41">
        <v>7.2</v>
      </c>
      <c r="L210" s="41">
        <v>8.6999999999999993</v>
      </c>
      <c r="N210" s="71"/>
      <c r="O210" s="71"/>
    </row>
    <row r="211" spans="1:18" x14ac:dyDescent="0.2">
      <c r="A211" t="s">
        <v>58</v>
      </c>
      <c r="B211" s="176">
        <v>38392</v>
      </c>
      <c r="D211" s="71">
        <v>5</v>
      </c>
      <c r="E211" s="58">
        <v>14.75</v>
      </c>
      <c r="F211" s="58">
        <v>6.45</v>
      </c>
      <c r="G211" s="41">
        <v>80.7</v>
      </c>
      <c r="H211" s="58">
        <v>57.88</v>
      </c>
      <c r="I211" s="58">
        <v>8.32</v>
      </c>
      <c r="J211">
        <v>142</v>
      </c>
      <c r="K211" s="41">
        <v>7.1</v>
      </c>
      <c r="L211" s="41">
        <v>8.1</v>
      </c>
      <c r="N211" s="71"/>
      <c r="O211" s="71"/>
    </row>
    <row r="212" spans="1:18" x14ac:dyDescent="0.2">
      <c r="A212" t="s">
        <v>58</v>
      </c>
      <c r="B212" s="176">
        <v>38392</v>
      </c>
      <c r="D212" s="71">
        <v>6</v>
      </c>
      <c r="E212" s="58">
        <v>14.69</v>
      </c>
      <c r="F212" s="58">
        <v>6.85</v>
      </c>
      <c r="G212" s="41">
        <v>85.6</v>
      </c>
      <c r="H212" s="58">
        <v>57.91</v>
      </c>
      <c r="I212" s="58">
        <v>8.34</v>
      </c>
      <c r="J212">
        <v>143</v>
      </c>
      <c r="K212" s="41">
        <v>7.4</v>
      </c>
      <c r="L212" s="41">
        <v>7.5</v>
      </c>
      <c r="N212" s="71"/>
      <c r="O212" s="71"/>
    </row>
    <row r="213" spans="1:18" x14ac:dyDescent="0.2">
      <c r="A213" t="s">
        <v>58</v>
      </c>
      <c r="B213" s="176">
        <v>38392</v>
      </c>
      <c r="D213" s="71">
        <v>7</v>
      </c>
      <c r="E213" s="58">
        <v>14.68</v>
      </c>
      <c r="F213" s="58">
        <v>7.22</v>
      </c>
      <c r="G213" s="41">
        <v>90.1</v>
      </c>
      <c r="H213" s="58">
        <v>57.9</v>
      </c>
      <c r="I213" s="58">
        <v>8.34</v>
      </c>
      <c r="J213">
        <v>142</v>
      </c>
      <c r="K213" s="41">
        <v>6.7</v>
      </c>
      <c r="L213" s="41">
        <v>9.8000000000000007</v>
      </c>
      <c r="N213" s="71"/>
      <c r="O213" s="71"/>
    </row>
    <row r="214" spans="1:18" x14ac:dyDescent="0.2">
      <c r="A214" t="s">
        <v>58</v>
      </c>
      <c r="B214" s="176">
        <v>38392</v>
      </c>
      <c r="D214" s="71">
        <v>8</v>
      </c>
      <c r="E214" s="58">
        <v>14.62</v>
      </c>
      <c r="F214" s="58">
        <v>7.72</v>
      </c>
      <c r="G214" s="41">
        <v>96.2</v>
      </c>
      <c r="H214" s="58">
        <v>57.92</v>
      </c>
      <c r="I214" s="58">
        <v>8.35</v>
      </c>
      <c r="J214">
        <v>141</v>
      </c>
      <c r="K214" s="41">
        <v>6.6</v>
      </c>
      <c r="L214" s="41">
        <v>10.199999999999999</v>
      </c>
      <c r="N214" s="71"/>
      <c r="O214" s="71"/>
    </row>
    <row r="215" spans="1:18" x14ac:dyDescent="0.2">
      <c r="A215" t="s">
        <v>58</v>
      </c>
      <c r="B215" s="176">
        <v>38392</v>
      </c>
      <c r="D215" s="71">
        <v>9</v>
      </c>
      <c r="E215" s="58">
        <v>14.53</v>
      </c>
      <c r="F215" s="58">
        <v>7.37</v>
      </c>
      <c r="G215" s="41">
        <v>91.8</v>
      </c>
      <c r="H215" s="58">
        <v>58</v>
      </c>
      <c r="I215" s="58">
        <v>8.33</v>
      </c>
      <c r="J215">
        <v>141</v>
      </c>
      <c r="K215" s="41">
        <v>6.6</v>
      </c>
      <c r="L215" s="41">
        <v>8.6999999999999993</v>
      </c>
      <c r="N215" s="71"/>
      <c r="O215" s="71"/>
    </row>
    <row r="216" spans="1:18" x14ac:dyDescent="0.2">
      <c r="A216" t="s">
        <v>58</v>
      </c>
      <c r="B216" s="176">
        <v>38392</v>
      </c>
      <c r="D216" s="71">
        <v>10</v>
      </c>
      <c r="E216" s="58">
        <v>14.38</v>
      </c>
      <c r="F216" s="58">
        <v>7.25</v>
      </c>
      <c r="G216" s="41">
        <v>90.1</v>
      </c>
      <c r="H216" s="58">
        <v>58.17</v>
      </c>
      <c r="I216" s="58">
        <v>8.31</v>
      </c>
      <c r="J216">
        <v>141</v>
      </c>
      <c r="K216" s="41">
        <v>6.5</v>
      </c>
      <c r="L216" s="41">
        <v>6.9</v>
      </c>
      <c r="N216" s="71"/>
      <c r="O216" s="71"/>
    </row>
    <row r="217" spans="1:18" x14ac:dyDescent="0.2">
      <c r="A217" t="s">
        <v>58</v>
      </c>
      <c r="B217" s="176">
        <v>38392</v>
      </c>
      <c r="D217" s="71">
        <v>11</v>
      </c>
      <c r="E217" s="58">
        <v>14.25</v>
      </c>
      <c r="F217" s="58">
        <v>4.59</v>
      </c>
      <c r="G217" s="41">
        <v>56.9</v>
      </c>
      <c r="H217" s="58">
        <v>58.35</v>
      </c>
      <c r="I217" s="58">
        <v>8.25</v>
      </c>
      <c r="J217">
        <v>143</v>
      </c>
      <c r="K217" s="41">
        <v>6.7</v>
      </c>
      <c r="L217" s="41">
        <v>5.5</v>
      </c>
      <c r="N217" s="71"/>
      <c r="O217" s="71"/>
    </row>
    <row r="218" spans="1:18" x14ac:dyDescent="0.2">
      <c r="A218" t="s">
        <v>58</v>
      </c>
      <c r="B218" s="176">
        <v>38392</v>
      </c>
      <c r="D218" s="71">
        <v>12</v>
      </c>
      <c r="E218" s="58">
        <v>14.25</v>
      </c>
      <c r="F218" s="58">
        <v>3.59</v>
      </c>
      <c r="G218" s="41">
        <v>44.5</v>
      </c>
      <c r="H218" s="58">
        <v>58.34</v>
      </c>
      <c r="I218" s="58">
        <v>8.24</v>
      </c>
      <c r="J218">
        <v>142</v>
      </c>
      <c r="K218" s="41">
        <v>6.7</v>
      </c>
      <c r="L218" s="41">
        <v>5.5</v>
      </c>
      <c r="N218" s="71"/>
      <c r="O218" s="71"/>
    </row>
    <row r="219" spans="1:18" x14ac:dyDescent="0.2">
      <c r="D219" s="71"/>
      <c r="N219" s="71"/>
      <c r="O219" s="71"/>
    </row>
    <row r="220" spans="1:18" x14ac:dyDescent="0.2">
      <c r="A220" t="s">
        <v>61</v>
      </c>
      <c r="B220" s="176">
        <v>38392</v>
      </c>
      <c r="D220" s="71">
        <v>0.1</v>
      </c>
      <c r="E220" s="58">
        <v>14.99</v>
      </c>
      <c r="F220" s="58">
        <v>11.27</v>
      </c>
      <c r="G220" s="41">
        <v>141.5</v>
      </c>
      <c r="H220" s="58">
        <v>57.83</v>
      </c>
      <c r="I220" s="58">
        <v>8.41</v>
      </c>
      <c r="J220">
        <v>144</v>
      </c>
      <c r="K220" s="41">
        <v>15.7</v>
      </c>
      <c r="L220" s="41">
        <v>46.6</v>
      </c>
      <c r="M220" s="67">
        <v>0.7</v>
      </c>
      <c r="N220" s="71">
        <v>58.529879999999991</v>
      </c>
      <c r="O220" s="71">
        <v>46.753640000000004</v>
      </c>
      <c r="R220" s="42"/>
    </row>
    <row r="221" spans="1:18" x14ac:dyDescent="0.2">
      <c r="A221" t="s">
        <v>61</v>
      </c>
      <c r="B221" s="176">
        <v>38392</v>
      </c>
      <c r="D221" s="71">
        <v>1</v>
      </c>
      <c r="E221" s="58">
        <v>14.99</v>
      </c>
      <c r="F221" s="58">
        <v>11.65</v>
      </c>
      <c r="G221" s="41">
        <v>146.30000000000001</v>
      </c>
      <c r="H221" s="58">
        <v>57.83</v>
      </c>
      <c r="I221" s="58">
        <v>8.42</v>
      </c>
      <c r="J221">
        <v>144</v>
      </c>
      <c r="K221" s="41">
        <v>15.7</v>
      </c>
      <c r="L221" s="41">
        <v>46.6</v>
      </c>
    </row>
    <row r="222" spans="1:18" x14ac:dyDescent="0.2">
      <c r="A222" t="s">
        <v>61</v>
      </c>
      <c r="B222" s="176">
        <v>38392</v>
      </c>
      <c r="D222" s="71">
        <v>2</v>
      </c>
      <c r="E222" s="58">
        <v>14.98</v>
      </c>
      <c r="F222" s="58">
        <v>11.67</v>
      </c>
      <c r="G222" s="41">
        <v>146.5</v>
      </c>
      <c r="H222" s="58">
        <v>57.82</v>
      </c>
      <c r="I222" s="58">
        <v>8.42</v>
      </c>
      <c r="J222">
        <v>143</v>
      </c>
      <c r="K222" s="41">
        <v>14.8</v>
      </c>
      <c r="L222" s="41">
        <v>79.3</v>
      </c>
    </row>
    <row r="223" spans="1:18" x14ac:dyDescent="0.2">
      <c r="A223" t="s">
        <v>61</v>
      </c>
      <c r="B223" s="176">
        <v>38392</v>
      </c>
      <c r="D223" s="71">
        <v>3</v>
      </c>
      <c r="E223" s="58">
        <v>14.96</v>
      </c>
      <c r="F223" s="58">
        <v>11.69</v>
      </c>
      <c r="G223" s="41">
        <v>146.69999999999999</v>
      </c>
      <c r="H223" s="58">
        <v>57.82</v>
      </c>
      <c r="I223" s="58">
        <v>8.42</v>
      </c>
      <c r="J223">
        <v>143</v>
      </c>
      <c r="K223" s="41">
        <v>14</v>
      </c>
      <c r="L223" s="41">
        <v>67.7</v>
      </c>
    </row>
    <row r="224" spans="1:18" x14ac:dyDescent="0.2">
      <c r="A224" t="s">
        <v>61</v>
      </c>
      <c r="B224" s="176">
        <v>38392</v>
      </c>
      <c r="D224" s="71">
        <v>4</v>
      </c>
      <c r="E224" s="58">
        <v>14.81</v>
      </c>
      <c r="F224" s="58">
        <v>10.65</v>
      </c>
      <c r="G224" s="41">
        <v>133.30000000000001</v>
      </c>
      <c r="H224" s="58">
        <v>57.85</v>
      </c>
      <c r="I224" s="58">
        <v>8.39</v>
      </c>
      <c r="J224">
        <v>143</v>
      </c>
      <c r="K224" s="41">
        <v>9.3000000000000007</v>
      </c>
      <c r="L224" s="41">
        <v>27.3</v>
      </c>
    </row>
    <row r="225" spans="1:12" x14ac:dyDescent="0.2">
      <c r="A225" t="s">
        <v>61</v>
      </c>
      <c r="B225" s="176">
        <v>38392</v>
      </c>
      <c r="D225" s="71">
        <v>5</v>
      </c>
      <c r="E225" s="58">
        <v>14.81</v>
      </c>
      <c r="F225" s="58">
        <v>9.1</v>
      </c>
      <c r="G225" s="41">
        <v>113.9</v>
      </c>
      <c r="H225" s="58">
        <v>57.87</v>
      </c>
      <c r="I225" s="58">
        <v>8.3699999999999992</v>
      </c>
      <c r="J225">
        <v>144</v>
      </c>
      <c r="K225" s="41">
        <v>7.7</v>
      </c>
      <c r="L225" s="41">
        <v>15.7</v>
      </c>
    </row>
    <row r="226" spans="1:12" x14ac:dyDescent="0.2">
      <c r="A226" t="s">
        <v>61</v>
      </c>
      <c r="B226" s="176">
        <v>38392</v>
      </c>
      <c r="D226" s="71">
        <v>6</v>
      </c>
      <c r="E226" s="58">
        <v>14.7</v>
      </c>
      <c r="F226" s="58">
        <v>8.01</v>
      </c>
      <c r="G226" s="41">
        <v>100.1</v>
      </c>
      <c r="H226" s="58">
        <v>57.95</v>
      </c>
      <c r="I226" s="58">
        <v>8.36</v>
      </c>
      <c r="J226">
        <v>143</v>
      </c>
      <c r="K226" s="41">
        <v>7.4</v>
      </c>
      <c r="L226" s="41">
        <v>12.6</v>
      </c>
    </row>
    <row r="227" spans="1:12" x14ac:dyDescent="0.2">
      <c r="A227" t="s">
        <v>61</v>
      </c>
      <c r="B227" s="176">
        <v>38392</v>
      </c>
      <c r="D227" s="71">
        <v>7</v>
      </c>
      <c r="E227" s="58">
        <v>14.61</v>
      </c>
      <c r="F227" s="58">
        <v>7.72</v>
      </c>
      <c r="G227" s="41">
        <v>96.2</v>
      </c>
      <c r="H227" s="58">
        <v>57.98</v>
      </c>
      <c r="I227" s="58">
        <v>8.3699999999999992</v>
      </c>
      <c r="J227">
        <v>143</v>
      </c>
      <c r="K227" s="41">
        <v>7</v>
      </c>
      <c r="L227" s="41">
        <v>11.8</v>
      </c>
    </row>
    <row r="228" spans="1:12" x14ac:dyDescent="0.2">
      <c r="A228" t="s">
        <v>61</v>
      </c>
      <c r="B228" s="176">
        <v>38392</v>
      </c>
      <c r="D228" s="71">
        <v>8</v>
      </c>
      <c r="E228" s="58">
        <v>14.59</v>
      </c>
      <c r="F228" s="58">
        <v>8.01</v>
      </c>
      <c r="G228" s="41">
        <v>99.9</v>
      </c>
      <c r="H228" s="58">
        <v>57.97</v>
      </c>
      <c r="I228" s="58">
        <v>8.3699999999999992</v>
      </c>
      <c r="J228">
        <v>144</v>
      </c>
      <c r="K228" s="41">
        <v>6.9</v>
      </c>
      <c r="L228" s="41">
        <v>11.2</v>
      </c>
    </row>
    <row r="229" spans="1:12" x14ac:dyDescent="0.2">
      <c r="A229" t="s">
        <v>61</v>
      </c>
      <c r="B229" s="176">
        <v>38392</v>
      </c>
      <c r="D229" s="71">
        <v>9</v>
      </c>
      <c r="E229" s="58">
        <v>14.51</v>
      </c>
      <c r="F229" s="58">
        <v>7.9</v>
      </c>
      <c r="G229" s="41">
        <v>98.3</v>
      </c>
      <c r="H229" s="58">
        <v>57.99</v>
      </c>
      <c r="I229" s="58">
        <v>8.36</v>
      </c>
      <c r="J229">
        <v>144</v>
      </c>
      <c r="K229" s="41">
        <v>6.8</v>
      </c>
      <c r="L229" s="41">
        <v>10.8</v>
      </c>
    </row>
    <row r="230" spans="1:12" x14ac:dyDescent="0.2">
      <c r="A230" t="s">
        <v>61</v>
      </c>
      <c r="B230" s="176">
        <v>38392</v>
      </c>
      <c r="D230" s="71">
        <v>10</v>
      </c>
      <c r="E230" s="58">
        <v>14.5</v>
      </c>
      <c r="F230" s="58">
        <v>7.8</v>
      </c>
      <c r="G230" s="41">
        <v>97.1</v>
      </c>
      <c r="H230" s="58">
        <v>58.03</v>
      </c>
      <c r="I230" s="58">
        <v>8.36</v>
      </c>
      <c r="J230">
        <v>144</v>
      </c>
      <c r="K230" s="41">
        <v>6.8</v>
      </c>
      <c r="L230" s="41">
        <v>9.8000000000000007</v>
      </c>
    </row>
    <row r="231" spans="1:12" x14ac:dyDescent="0.2">
      <c r="A231" t="s">
        <v>61</v>
      </c>
      <c r="B231" s="176">
        <v>38392</v>
      </c>
      <c r="D231" s="71">
        <v>11</v>
      </c>
      <c r="E231" s="58">
        <v>14.48</v>
      </c>
      <c r="F231" s="58">
        <v>7.47</v>
      </c>
      <c r="G231" s="41">
        <v>93</v>
      </c>
      <c r="H231" s="58">
        <v>58.15</v>
      </c>
      <c r="I231" s="58">
        <v>8.34</v>
      </c>
      <c r="J231">
        <v>144</v>
      </c>
      <c r="K231" s="41">
        <v>6.7</v>
      </c>
      <c r="L231" s="41">
        <v>8.6999999999999993</v>
      </c>
    </row>
    <row r="232" spans="1:12" x14ac:dyDescent="0.2">
      <c r="A232" t="s">
        <v>61</v>
      </c>
      <c r="B232" s="176">
        <v>38392</v>
      </c>
      <c r="D232" s="71">
        <v>12</v>
      </c>
      <c r="E232" s="58">
        <v>14.47</v>
      </c>
      <c r="F232" s="58">
        <v>6.86</v>
      </c>
      <c r="G232" s="41">
        <v>85.4</v>
      </c>
      <c r="H232" s="58">
        <v>58.2</v>
      </c>
      <c r="I232" s="58">
        <v>8.33</v>
      </c>
      <c r="J232">
        <v>143</v>
      </c>
      <c r="K232" s="41">
        <v>6.6</v>
      </c>
      <c r="L232" s="41">
        <v>8.8000000000000007</v>
      </c>
    </row>
    <row r="233" spans="1:12" x14ac:dyDescent="0.2">
      <c r="A233" t="s">
        <v>61</v>
      </c>
      <c r="B233" s="176">
        <v>38392</v>
      </c>
      <c r="D233" s="71">
        <v>13</v>
      </c>
      <c r="E233" s="58">
        <v>14.47</v>
      </c>
      <c r="F233" s="58">
        <v>6.59</v>
      </c>
      <c r="G233" s="41">
        <v>82.1</v>
      </c>
      <c r="H233" s="58">
        <v>58.19</v>
      </c>
      <c r="I233" s="58">
        <v>8.33</v>
      </c>
      <c r="J233">
        <v>143</v>
      </c>
      <c r="K233" s="41">
        <v>6.7</v>
      </c>
      <c r="L233" s="41">
        <v>8.5</v>
      </c>
    </row>
    <row r="234" spans="1:12" x14ac:dyDescent="0.2">
      <c r="A234" t="s">
        <v>61</v>
      </c>
      <c r="B234" s="176">
        <v>38392</v>
      </c>
      <c r="D234" s="71">
        <v>14</v>
      </c>
      <c r="E234" s="58">
        <v>14.48</v>
      </c>
      <c r="F234" s="58">
        <v>6.52</v>
      </c>
      <c r="G234" s="41">
        <v>81.2</v>
      </c>
      <c r="H234" s="58">
        <v>58.17</v>
      </c>
      <c r="I234" s="58">
        <v>8.33</v>
      </c>
      <c r="J234">
        <v>144</v>
      </c>
      <c r="K234" s="41">
        <v>6.6</v>
      </c>
      <c r="L234" s="41">
        <v>7.9</v>
      </c>
    </row>
    <row r="235" spans="1:12" x14ac:dyDescent="0.2">
      <c r="A235" t="s">
        <v>61</v>
      </c>
      <c r="B235" s="176">
        <v>38392</v>
      </c>
      <c r="D235" s="71">
        <v>14.5</v>
      </c>
      <c r="E235" s="58">
        <v>14.48</v>
      </c>
      <c r="F235" s="58">
        <v>4.71</v>
      </c>
      <c r="G235" s="41">
        <v>58.6</v>
      </c>
      <c r="H235" s="58">
        <v>58.11</v>
      </c>
      <c r="I235" s="58">
        <v>8.3000000000000007</v>
      </c>
      <c r="J235">
        <v>-17</v>
      </c>
      <c r="K235" s="41">
        <v>1167.3</v>
      </c>
      <c r="L235" s="41">
        <v>35.4</v>
      </c>
    </row>
    <row r="238" spans="1:12" x14ac:dyDescent="0.2">
      <c r="A238" t="s">
        <v>7</v>
      </c>
      <c r="B238" s="176">
        <v>38455</v>
      </c>
      <c r="D238" s="63">
        <v>0.82699999999999996</v>
      </c>
      <c r="E238" s="62">
        <v>21.3</v>
      </c>
      <c r="F238" s="62">
        <v>7.67</v>
      </c>
      <c r="G238" s="111">
        <v>87.4</v>
      </c>
      <c r="H238" s="62">
        <v>3.0390000000000001</v>
      </c>
      <c r="I238" s="62">
        <v>7.72</v>
      </c>
      <c r="J238" s="68"/>
      <c r="K238" s="111">
        <v>130.1</v>
      </c>
      <c r="L238" s="111">
        <v>9.4</v>
      </c>
    </row>
    <row r="239" spans="1:12" x14ac:dyDescent="0.2">
      <c r="D239" s="63"/>
      <c r="E239" s="62"/>
      <c r="H239" s="62"/>
      <c r="I239" s="62"/>
      <c r="J239" s="68"/>
      <c r="K239" s="111"/>
      <c r="L239" s="111"/>
    </row>
    <row r="240" spans="1:12" x14ac:dyDescent="0.2">
      <c r="A240" t="s">
        <v>36</v>
      </c>
      <c r="B240" s="176">
        <v>38455</v>
      </c>
      <c r="D240" s="63">
        <v>1.016</v>
      </c>
      <c r="E240" s="62">
        <v>21.56</v>
      </c>
      <c r="F240" s="62">
        <v>7.04</v>
      </c>
      <c r="G240" s="111">
        <v>80.8</v>
      </c>
      <c r="H240" s="62">
        <v>4.032</v>
      </c>
      <c r="I240" s="62">
        <v>7.54</v>
      </c>
      <c r="J240" s="68"/>
      <c r="K240" s="111">
        <v>78.099999999999994</v>
      </c>
      <c r="L240" s="111">
        <v>29.5</v>
      </c>
    </row>
    <row r="241" spans="1:18" x14ac:dyDescent="0.2">
      <c r="A241" s="66"/>
      <c r="D241" s="283"/>
      <c r="E241" s="108"/>
      <c r="F241" s="108"/>
      <c r="G241" s="112"/>
      <c r="H241" s="108"/>
      <c r="I241" s="108"/>
      <c r="J241" s="61"/>
      <c r="K241" s="112"/>
      <c r="L241" s="112"/>
    </row>
    <row r="242" spans="1:18" x14ac:dyDescent="0.2">
      <c r="A242" t="s">
        <v>110</v>
      </c>
      <c r="B242" s="176">
        <v>38455</v>
      </c>
      <c r="D242" s="63">
        <v>0.14399999999999999</v>
      </c>
      <c r="E242" s="62">
        <v>22.19</v>
      </c>
      <c r="F242" s="62">
        <v>9.2200000000000006</v>
      </c>
      <c r="G242" s="111">
        <v>107.4</v>
      </c>
      <c r="H242" s="62">
        <v>4.63</v>
      </c>
      <c r="I242" s="62">
        <v>7.49</v>
      </c>
      <c r="J242" s="68"/>
      <c r="K242" s="111">
        <v>78.900000000000006</v>
      </c>
      <c r="L242" s="111">
        <v>29.8</v>
      </c>
    </row>
    <row r="243" spans="1:18" x14ac:dyDescent="0.2">
      <c r="A243" s="66"/>
      <c r="D243" s="283"/>
      <c r="E243" s="108"/>
      <c r="F243" s="108"/>
      <c r="G243" s="112"/>
      <c r="H243" s="108"/>
      <c r="I243" s="108"/>
      <c r="J243" s="198"/>
      <c r="K243" s="112"/>
      <c r="L243" s="112"/>
    </row>
    <row r="244" spans="1:18" x14ac:dyDescent="0.2">
      <c r="A244" t="s">
        <v>72</v>
      </c>
      <c r="B244" s="176">
        <v>38455</v>
      </c>
      <c r="D244" s="63">
        <v>0.69399999999999995</v>
      </c>
      <c r="E244" s="62">
        <v>25.1</v>
      </c>
      <c r="F244" s="62">
        <v>7.56</v>
      </c>
      <c r="G244" s="111">
        <v>92.2</v>
      </c>
      <c r="H244" s="62">
        <v>1.976</v>
      </c>
      <c r="I244" s="62">
        <v>7.65</v>
      </c>
      <c r="J244" s="68"/>
      <c r="K244" s="111">
        <v>4.0999999999999996</v>
      </c>
      <c r="L244" s="111">
        <v>3.4</v>
      </c>
    </row>
    <row r="245" spans="1:18" x14ac:dyDescent="0.2">
      <c r="D245" s="59"/>
      <c r="E245" s="58"/>
      <c r="F245" s="58"/>
      <c r="G245" s="41"/>
      <c r="H245" s="58"/>
      <c r="I245" s="58"/>
      <c r="J245"/>
      <c r="K245" s="41"/>
      <c r="L245" s="41"/>
    </row>
    <row r="246" spans="1:18" x14ac:dyDescent="0.2">
      <c r="A246" t="s">
        <v>55</v>
      </c>
      <c r="B246" s="176">
        <v>38455</v>
      </c>
      <c r="D246" s="63">
        <v>0.14499999999999999</v>
      </c>
      <c r="E246" s="62">
        <v>21.82</v>
      </c>
      <c r="F246" s="62">
        <v>20.55</v>
      </c>
      <c r="G246" s="111">
        <v>293.89999999999998</v>
      </c>
      <c r="H246" s="62">
        <v>58.37</v>
      </c>
      <c r="I246" s="62">
        <v>8.89</v>
      </c>
      <c r="J246" s="68"/>
      <c r="K246" s="111">
        <v>-29.3</v>
      </c>
      <c r="L246" s="111">
        <v>42.3</v>
      </c>
      <c r="M246" s="67">
        <v>0.5</v>
      </c>
      <c r="N246" s="6">
        <v>132.98005000000001</v>
      </c>
      <c r="O246" s="6">
        <v>177.09897499999997</v>
      </c>
      <c r="R246" s="42"/>
    </row>
    <row r="247" spans="1:18" x14ac:dyDescent="0.2">
      <c r="A247" t="s">
        <v>55</v>
      </c>
      <c r="B247" s="176">
        <v>38455</v>
      </c>
      <c r="D247" s="63">
        <v>1.044</v>
      </c>
      <c r="E247" s="62">
        <v>19.55</v>
      </c>
      <c r="F247" s="62">
        <v>14.59</v>
      </c>
      <c r="G247" s="111">
        <v>201.6</v>
      </c>
      <c r="H247" s="62">
        <v>59.72</v>
      </c>
      <c r="I247" s="62">
        <v>8.64</v>
      </c>
      <c r="J247" s="68"/>
      <c r="K247" s="111">
        <v>-31.1</v>
      </c>
      <c r="L247" s="111">
        <v>74.3</v>
      </c>
    </row>
    <row r="248" spans="1:18" x14ac:dyDescent="0.2">
      <c r="A248" t="s">
        <v>55</v>
      </c>
      <c r="B248" s="176">
        <v>38455</v>
      </c>
      <c r="D248" s="63">
        <v>2.0409999999999999</v>
      </c>
      <c r="E248" s="62">
        <v>19.3</v>
      </c>
      <c r="F248" s="62">
        <v>10.77</v>
      </c>
      <c r="G248" s="111">
        <v>148.19999999999999</v>
      </c>
      <c r="H248" s="62">
        <v>59.77</v>
      </c>
      <c r="I248" s="62">
        <v>8.6</v>
      </c>
      <c r="J248" s="68"/>
      <c r="K248" s="111">
        <v>-30.5</v>
      </c>
      <c r="L248" s="111">
        <v>84.2</v>
      </c>
    </row>
    <row r="249" spans="1:18" x14ac:dyDescent="0.2">
      <c r="A249" t="s">
        <v>55</v>
      </c>
      <c r="B249" s="176">
        <v>38455</v>
      </c>
      <c r="D249" s="63">
        <v>3.2429999999999999</v>
      </c>
      <c r="E249" s="62">
        <v>19.239999999999998</v>
      </c>
      <c r="F249" s="62">
        <v>10.07</v>
      </c>
      <c r="G249" s="111">
        <v>138.4</v>
      </c>
      <c r="H249" s="62">
        <v>59.87</v>
      </c>
      <c r="I249" s="62">
        <v>8.59</v>
      </c>
      <c r="J249" s="68"/>
      <c r="K249" s="111">
        <v>-30</v>
      </c>
      <c r="L249" s="111">
        <v>80.7</v>
      </c>
    </row>
    <row r="250" spans="1:18" x14ac:dyDescent="0.2">
      <c r="A250" t="s">
        <v>55</v>
      </c>
      <c r="B250" s="176">
        <v>38455</v>
      </c>
      <c r="D250" s="63">
        <v>4.0529999999999999</v>
      </c>
      <c r="E250" s="62">
        <v>19.260000000000002</v>
      </c>
      <c r="F250" s="62">
        <v>9.61</v>
      </c>
      <c r="G250" s="111">
        <v>132.19999999999999</v>
      </c>
      <c r="H250" s="62">
        <v>59.96</v>
      </c>
      <c r="I250" s="62">
        <v>8.58</v>
      </c>
      <c r="J250" s="68"/>
      <c r="K250" s="111">
        <v>-30.9</v>
      </c>
      <c r="L250" s="111">
        <v>71.7</v>
      </c>
    </row>
    <row r="251" spans="1:18" x14ac:dyDescent="0.2">
      <c r="A251" t="s">
        <v>55</v>
      </c>
      <c r="B251" s="176">
        <v>38455</v>
      </c>
      <c r="D251" s="63">
        <v>5.03</v>
      </c>
      <c r="E251" s="62">
        <v>19.21</v>
      </c>
      <c r="F251" s="62">
        <v>9.0500000000000007</v>
      </c>
      <c r="G251" s="111">
        <v>124.4</v>
      </c>
      <c r="H251" s="62">
        <v>60.01</v>
      </c>
      <c r="I251" s="62">
        <v>8.57</v>
      </c>
      <c r="J251" s="68"/>
      <c r="K251" s="111">
        <v>-32.1</v>
      </c>
      <c r="L251" s="111">
        <v>56.1</v>
      </c>
    </row>
    <row r="252" spans="1:18" x14ac:dyDescent="0.2">
      <c r="A252" t="s">
        <v>55</v>
      </c>
      <c r="B252" s="176">
        <v>38455</v>
      </c>
      <c r="D252" s="63">
        <v>6.1440000000000001</v>
      </c>
      <c r="E252" s="62">
        <v>19.12</v>
      </c>
      <c r="F252" s="62">
        <v>8.44</v>
      </c>
      <c r="G252" s="111">
        <v>115.9</v>
      </c>
      <c r="H252" s="62">
        <v>60.01</v>
      </c>
      <c r="I252" s="62">
        <v>8.5500000000000007</v>
      </c>
      <c r="J252" s="68"/>
      <c r="K252" s="111">
        <v>-32.9</v>
      </c>
      <c r="L252" s="111">
        <v>47.7</v>
      </c>
    </row>
    <row r="253" spans="1:18" x14ac:dyDescent="0.2">
      <c r="A253" t="s">
        <v>55</v>
      </c>
      <c r="B253" s="176">
        <v>38455</v>
      </c>
      <c r="D253" s="63">
        <v>7.1559999999999997</v>
      </c>
      <c r="E253" s="62">
        <v>18.989999999999998</v>
      </c>
      <c r="F253" s="62">
        <v>7.65</v>
      </c>
      <c r="G253" s="111">
        <v>104.8</v>
      </c>
      <c r="H253" s="62">
        <v>60.01</v>
      </c>
      <c r="I253" s="62">
        <v>8.5399999999999991</v>
      </c>
      <c r="J253" s="68"/>
      <c r="K253" s="111">
        <v>-33.799999999999997</v>
      </c>
      <c r="L253" s="111">
        <v>39.299999999999997</v>
      </c>
    </row>
    <row r="254" spans="1:18" x14ac:dyDescent="0.2">
      <c r="A254" t="s">
        <v>55</v>
      </c>
      <c r="B254" s="176">
        <v>38455</v>
      </c>
      <c r="D254" s="63">
        <v>8.0839999999999996</v>
      </c>
      <c r="E254" s="62">
        <v>18.95</v>
      </c>
      <c r="F254" s="62">
        <v>7.19</v>
      </c>
      <c r="G254" s="111">
        <v>98.4</v>
      </c>
      <c r="H254" s="62">
        <v>60.02</v>
      </c>
      <c r="I254" s="62">
        <v>8.5299999999999994</v>
      </c>
      <c r="J254" s="68"/>
      <c r="K254" s="111">
        <v>-34</v>
      </c>
      <c r="L254" s="111">
        <v>33.9</v>
      </c>
    </row>
    <row r="255" spans="1:18" x14ac:dyDescent="0.2">
      <c r="A255" t="s">
        <v>55</v>
      </c>
      <c r="B255" s="176">
        <v>38455</v>
      </c>
      <c r="D255" s="63">
        <v>9.0579999999999998</v>
      </c>
      <c r="E255" s="62">
        <v>18.899999999999999</v>
      </c>
      <c r="F255" s="62">
        <v>6.87</v>
      </c>
      <c r="G255" s="111">
        <v>93.8</v>
      </c>
      <c r="H255" s="62">
        <v>60.01</v>
      </c>
      <c r="I255" s="62">
        <v>8.5299999999999994</v>
      </c>
      <c r="J255" s="68"/>
      <c r="K255" s="111">
        <v>-34.5</v>
      </c>
      <c r="L255" s="111">
        <v>29.7</v>
      </c>
    </row>
    <row r="256" spans="1:18" x14ac:dyDescent="0.2">
      <c r="A256" t="s">
        <v>55</v>
      </c>
      <c r="B256" s="176">
        <v>38455</v>
      </c>
      <c r="D256" s="63">
        <v>10.093</v>
      </c>
      <c r="E256" s="62">
        <v>18.79</v>
      </c>
      <c r="F256" s="62">
        <v>6.67</v>
      </c>
      <c r="G256" s="111">
        <v>91</v>
      </c>
      <c r="H256" s="62">
        <v>60.01</v>
      </c>
      <c r="I256" s="62">
        <v>8.52</v>
      </c>
      <c r="J256" s="68"/>
      <c r="K256" s="111">
        <v>-34.799999999999997</v>
      </c>
      <c r="L256" s="111">
        <v>25.8</v>
      </c>
    </row>
    <row r="257" spans="1:18" x14ac:dyDescent="0.2">
      <c r="A257" t="s">
        <v>55</v>
      </c>
      <c r="B257" s="176">
        <v>38455</v>
      </c>
      <c r="D257" s="63">
        <v>11.055</v>
      </c>
      <c r="E257" s="62">
        <v>18.64</v>
      </c>
      <c r="F257" s="62">
        <v>6.46</v>
      </c>
      <c r="G257" s="111">
        <v>87.9</v>
      </c>
      <c r="H257" s="62">
        <v>60.02</v>
      </c>
      <c r="I257" s="62">
        <v>8.51</v>
      </c>
      <c r="J257" s="68"/>
      <c r="K257" s="111">
        <v>-34.9</v>
      </c>
      <c r="L257" s="111">
        <v>22.9</v>
      </c>
    </row>
    <row r="258" spans="1:18" x14ac:dyDescent="0.2">
      <c r="A258" t="s">
        <v>55</v>
      </c>
      <c r="B258" s="176">
        <v>38455</v>
      </c>
      <c r="D258" s="63">
        <v>12.007</v>
      </c>
      <c r="E258" s="62">
        <v>17.940000000000001</v>
      </c>
      <c r="F258" s="62">
        <v>4.8899999999999997</v>
      </c>
      <c r="G258" s="111">
        <v>65.8</v>
      </c>
      <c r="H258" s="62">
        <v>60.23</v>
      </c>
      <c r="I258" s="62">
        <v>8.4</v>
      </c>
      <c r="J258" s="68"/>
      <c r="K258" s="111">
        <v>-17.7</v>
      </c>
      <c r="L258" s="111">
        <v>18.2</v>
      </c>
    </row>
    <row r="259" spans="1:18" x14ac:dyDescent="0.2">
      <c r="A259" t="s">
        <v>55</v>
      </c>
      <c r="B259" s="176">
        <v>38455</v>
      </c>
      <c r="D259" s="63">
        <v>12.007</v>
      </c>
      <c r="E259" s="62">
        <v>17.91</v>
      </c>
      <c r="F259" s="62">
        <v>1.58</v>
      </c>
      <c r="G259" s="111">
        <v>21.2</v>
      </c>
      <c r="H259" s="62">
        <v>60.23</v>
      </c>
      <c r="I259" s="62">
        <v>8.4</v>
      </c>
      <c r="J259" s="68"/>
      <c r="K259" s="111">
        <v>-11.4</v>
      </c>
      <c r="L259" s="111">
        <v>17</v>
      </c>
    </row>
    <row r="260" spans="1:18" x14ac:dyDescent="0.2">
      <c r="A260" t="s">
        <v>55</v>
      </c>
      <c r="B260" s="176">
        <v>38455</v>
      </c>
      <c r="D260" s="63">
        <v>13.125999999999999</v>
      </c>
      <c r="E260" s="62">
        <v>17.27</v>
      </c>
      <c r="F260" s="62">
        <v>1.46</v>
      </c>
      <c r="G260" s="111">
        <v>19.399999999999999</v>
      </c>
      <c r="H260" s="62">
        <v>60.49</v>
      </c>
      <c r="I260" s="62">
        <v>8.24</v>
      </c>
      <c r="J260" s="68"/>
      <c r="K260" s="111">
        <v>-14.8</v>
      </c>
      <c r="L260" s="111">
        <v>13.8</v>
      </c>
    </row>
    <row r="261" spans="1:18" x14ac:dyDescent="0.2">
      <c r="A261" t="s">
        <v>55</v>
      </c>
      <c r="B261" s="176">
        <v>38455</v>
      </c>
      <c r="D261" s="63">
        <v>14.159000000000001</v>
      </c>
      <c r="E261" s="62">
        <v>16.940000000000001</v>
      </c>
      <c r="F261" s="62">
        <v>0.79</v>
      </c>
      <c r="G261" s="111">
        <v>10.5</v>
      </c>
      <c r="H261" s="62">
        <v>60.68</v>
      </c>
      <c r="I261" s="62">
        <v>8.1199999999999992</v>
      </c>
      <c r="J261" s="68"/>
      <c r="K261" s="111">
        <v>-17.399999999999999</v>
      </c>
      <c r="L261" s="111">
        <v>12.1</v>
      </c>
    </row>
    <row r="262" spans="1:18" x14ac:dyDescent="0.2">
      <c r="A262" t="s">
        <v>55</v>
      </c>
      <c r="B262" s="176">
        <v>38455</v>
      </c>
      <c r="D262" s="63">
        <v>14.917999999999999</v>
      </c>
      <c r="E262" s="62">
        <v>16.98</v>
      </c>
      <c r="F262" s="62">
        <v>0.62</v>
      </c>
      <c r="G262" s="111">
        <v>8.1</v>
      </c>
      <c r="H262" s="62">
        <v>58.1</v>
      </c>
      <c r="I262" s="62">
        <v>7.54</v>
      </c>
      <c r="J262" s="68"/>
      <c r="K262" s="111">
        <v>27.1</v>
      </c>
      <c r="L262" s="111">
        <v>17.2</v>
      </c>
    </row>
    <row r="263" spans="1:18" x14ac:dyDescent="0.2">
      <c r="D263" s="59"/>
      <c r="E263" s="58"/>
      <c r="F263" s="58"/>
      <c r="G263" s="41"/>
      <c r="H263" s="58"/>
      <c r="I263" s="58"/>
      <c r="J263"/>
      <c r="K263" s="41"/>
      <c r="L263" s="41"/>
    </row>
    <row r="264" spans="1:18" x14ac:dyDescent="0.2">
      <c r="A264" t="s">
        <v>58</v>
      </c>
      <c r="B264" s="176">
        <v>38455</v>
      </c>
      <c r="D264" s="63">
        <v>0.50600000000000001</v>
      </c>
      <c r="E264" s="62">
        <v>21.9</v>
      </c>
      <c r="F264" s="62">
        <v>15.07</v>
      </c>
      <c r="G264" s="111">
        <v>217.1</v>
      </c>
      <c r="H264" s="62">
        <v>59.65</v>
      </c>
      <c r="I264" s="62">
        <v>8.89</v>
      </c>
      <c r="J264" s="68"/>
      <c r="K264" s="111">
        <v>1203.5</v>
      </c>
      <c r="L264" s="111">
        <v>35.1</v>
      </c>
      <c r="M264" s="67">
        <v>0.45</v>
      </c>
      <c r="N264" s="6">
        <v>199.19726666666668</v>
      </c>
      <c r="O264" s="6">
        <v>195.84440000000006</v>
      </c>
      <c r="R264" s="42"/>
    </row>
    <row r="265" spans="1:18" x14ac:dyDescent="0.2">
      <c r="A265" t="s">
        <v>58</v>
      </c>
      <c r="B265" s="176">
        <v>38455</v>
      </c>
      <c r="D265" s="63">
        <v>1.1319999999999999</v>
      </c>
      <c r="E265" s="62">
        <v>21.49</v>
      </c>
      <c r="F265" s="62">
        <v>17.55</v>
      </c>
      <c r="G265" s="111">
        <v>250.7</v>
      </c>
      <c r="H265" s="62">
        <v>59.43</v>
      </c>
      <c r="I265" s="62">
        <v>8.86</v>
      </c>
      <c r="J265" s="68"/>
      <c r="K265" s="111">
        <v>108.3</v>
      </c>
      <c r="L265" s="111">
        <v>158.80000000000001</v>
      </c>
    </row>
    <row r="266" spans="1:18" x14ac:dyDescent="0.2">
      <c r="A266" t="s">
        <v>58</v>
      </c>
      <c r="B266" s="176">
        <v>38455</v>
      </c>
      <c r="D266" s="63">
        <v>2.0470000000000002</v>
      </c>
      <c r="E266" s="62">
        <v>19.38</v>
      </c>
      <c r="F266" s="62">
        <v>14.28</v>
      </c>
      <c r="G266" s="111">
        <v>196.4</v>
      </c>
      <c r="H266" s="62">
        <v>59.43</v>
      </c>
      <c r="I266" s="62">
        <v>8.59</v>
      </c>
      <c r="J266" s="68"/>
      <c r="K266" s="111">
        <v>98.9</v>
      </c>
      <c r="L266" s="111">
        <v>75.900000000000006</v>
      </c>
    </row>
    <row r="267" spans="1:18" x14ac:dyDescent="0.2">
      <c r="A267" t="s">
        <v>58</v>
      </c>
      <c r="B267" s="176">
        <v>38455</v>
      </c>
      <c r="D267" s="63">
        <v>3.1269999999999998</v>
      </c>
      <c r="E267" s="62">
        <v>19.02</v>
      </c>
      <c r="F267" s="62">
        <v>10.14</v>
      </c>
      <c r="G267" s="111">
        <v>138.6</v>
      </c>
      <c r="H267" s="62">
        <v>59.5</v>
      </c>
      <c r="I267" s="62">
        <v>8.56</v>
      </c>
      <c r="J267" s="68"/>
      <c r="K267" s="111">
        <v>95.4</v>
      </c>
      <c r="L267" s="111">
        <v>49.8</v>
      </c>
    </row>
    <row r="268" spans="1:18" x14ac:dyDescent="0.2">
      <c r="A268" t="s">
        <v>58</v>
      </c>
      <c r="B268" s="176">
        <v>38455</v>
      </c>
      <c r="D268" s="63">
        <v>4.0519999999999996</v>
      </c>
      <c r="E268" s="62">
        <v>18.98</v>
      </c>
      <c r="F268" s="62">
        <v>8.14</v>
      </c>
      <c r="G268" s="111">
        <v>111.2</v>
      </c>
      <c r="H268" s="62">
        <v>59.58</v>
      </c>
      <c r="I268" s="62">
        <v>8.5500000000000007</v>
      </c>
      <c r="J268" s="68"/>
      <c r="K268" s="111">
        <v>94.7</v>
      </c>
      <c r="L268" s="111">
        <v>41.5</v>
      </c>
    </row>
    <row r="269" spans="1:18" x14ac:dyDescent="0.2">
      <c r="A269" t="s">
        <v>58</v>
      </c>
      <c r="B269" s="176">
        <v>38455</v>
      </c>
      <c r="D269" s="63">
        <v>5.0709999999999997</v>
      </c>
      <c r="E269" s="62">
        <v>18.760000000000002</v>
      </c>
      <c r="F269" s="62">
        <v>6.85</v>
      </c>
      <c r="G269" s="111">
        <v>93.4</v>
      </c>
      <c r="H269" s="62">
        <v>59.95</v>
      </c>
      <c r="I269" s="62">
        <v>8.52</v>
      </c>
      <c r="J269" s="68"/>
      <c r="K269" s="111">
        <v>108.4</v>
      </c>
      <c r="L269" s="111">
        <v>28.6</v>
      </c>
    </row>
    <row r="270" spans="1:18" x14ac:dyDescent="0.2">
      <c r="A270" t="s">
        <v>58</v>
      </c>
      <c r="B270" s="176">
        <v>38455</v>
      </c>
      <c r="D270" s="63">
        <v>6.0350000000000001</v>
      </c>
      <c r="E270" s="62">
        <v>18.45</v>
      </c>
      <c r="F270" s="62">
        <v>6.04</v>
      </c>
      <c r="G270" s="111">
        <v>81.900000000000006</v>
      </c>
      <c r="H270" s="62">
        <v>59.94</v>
      </c>
      <c r="I270" s="62">
        <v>8.51</v>
      </c>
      <c r="J270" s="68"/>
      <c r="K270" s="111">
        <v>98.7</v>
      </c>
      <c r="L270" s="111">
        <v>23.2</v>
      </c>
    </row>
    <row r="271" spans="1:18" x14ac:dyDescent="0.2">
      <c r="A271" t="s">
        <v>58</v>
      </c>
      <c r="B271" s="176">
        <v>38455</v>
      </c>
      <c r="D271" s="63">
        <v>7.0810000000000004</v>
      </c>
      <c r="E271" s="62">
        <v>18.41</v>
      </c>
      <c r="F271" s="62">
        <v>5.46</v>
      </c>
      <c r="G271" s="111">
        <v>74</v>
      </c>
      <c r="H271" s="62">
        <v>59.95</v>
      </c>
      <c r="I271" s="62">
        <v>8.5</v>
      </c>
      <c r="J271" s="68"/>
      <c r="K271" s="111">
        <v>96.6</v>
      </c>
      <c r="L271" s="111">
        <v>22.7</v>
      </c>
    </row>
    <row r="272" spans="1:18" x14ac:dyDescent="0.2">
      <c r="A272" t="s">
        <v>58</v>
      </c>
      <c r="B272" s="176">
        <v>38455</v>
      </c>
      <c r="D272" s="63">
        <v>8.0239999999999991</v>
      </c>
      <c r="E272" s="62">
        <v>18.36</v>
      </c>
      <c r="F272" s="62">
        <v>4.91</v>
      </c>
      <c r="G272" s="111">
        <v>66.5</v>
      </c>
      <c r="H272" s="62">
        <v>59.99</v>
      </c>
      <c r="I272" s="62">
        <v>8.48</v>
      </c>
      <c r="J272" s="68"/>
      <c r="K272" s="111">
        <v>96.5</v>
      </c>
      <c r="L272" s="111">
        <v>21.3</v>
      </c>
    </row>
    <row r="273" spans="1:18" x14ac:dyDescent="0.2">
      <c r="A273" t="s">
        <v>58</v>
      </c>
      <c r="B273" s="176">
        <v>38455</v>
      </c>
      <c r="D273" s="63">
        <v>9.077</v>
      </c>
      <c r="E273" s="62">
        <v>18.21</v>
      </c>
      <c r="F273" s="62">
        <v>4.3899999999999997</v>
      </c>
      <c r="G273" s="111">
        <v>59.2</v>
      </c>
      <c r="H273" s="62">
        <v>60.05</v>
      </c>
      <c r="I273" s="62">
        <v>8.4600000000000009</v>
      </c>
      <c r="J273" s="68"/>
      <c r="K273" s="111">
        <v>-34.799999999999997</v>
      </c>
      <c r="L273" s="111">
        <v>21</v>
      </c>
    </row>
    <row r="274" spans="1:18" x14ac:dyDescent="0.2">
      <c r="A274" t="s">
        <v>58</v>
      </c>
      <c r="B274" s="176">
        <v>38455</v>
      </c>
      <c r="D274" s="63">
        <v>10.013999999999999</v>
      </c>
      <c r="E274" s="62">
        <v>18.12</v>
      </c>
      <c r="F274" s="62">
        <v>3.56</v>
      </c>
      <c r="G274" s="111">
        <v>48</v>
      </c>
      <c r="H274" s="62">
        <v>60.06</v>
      </c>
      <c r="I274" s="62">
        <v>8.4499999999999993</v>
      </c>
      <c r="J274" s="68"/>
      <c r="K274" s="111">
        <v>-34.1</v>
      </c>
      <c r="L274" s="111">
        <v>19.899999999999999</v>
      </c>
    </row>
    <row r="275" spans="1:18" x14ac:dyDescent="0.2">
      <c r="A275" t="s">
        <v>58</v>
      </c>
      <c r="B275" s="176">
        <v>38455</v>
      </c>
      <c r="D275" s="63">
        <v>11.069000000000001</v>
      </c>
      <c r="E275" s="62">
        <v>18.11</v>
      </c>
      <c r="F275" s="62">
        <v>3.33</v>
      </c>
      <c r="G275" s="111">
        <v>44.8</v>
      </c>
      <c r="H275" s="62">
        <v>60.06</v>
      </c>
      <c r="I275" s="62">
        <v>8.4499999999999993</v>
      </c>
      <c r="J275" s="68"/>
      <c r="K275" s="111">
        <v>-34</v>
      </c>
      <c r="L275" s="111">
        <v>20.9</v>
      </c>
    </row>
    <row r="276" spans="1:18" x14ac:dyDescent="0.2">
      <c r="A276" t="s">
        <v>58</v>
      </c>
      <c r="B276" s="176">
        <v>38455</v>
      </c>
      <c r="D276" s="63">
        <v>12.156000000000001</v>
      </c>
      <c r="E276" s="62">
        <v>18.100000000000001</v>
      </c>
      <c r="F276" s="62">
        <v>3.44</v>
      </c>
      <c r="G276" s="111">
        <v>46.3</v>
      </c>
      <c r="H276" s="62">
        <v>60.08</v>
      </c>
      <c r="I276" s="62">
        <v>8.4600000000000009</v>
      </c>
      <c r="J276" s="68"/>
      <c r="K276" s="111">
        <v>-32.5</v>
      </c>
      <c r="L276" s="111">
        <v>20.399999999999999</v>
      </c>
    </row>
    <row r="277" spans="1:18" x14ac:dyDescent="0.2">
      <c r="A277" t="s">
        <v>58</v>
      </c>
      <c r="B277" s="176">
        <v>38455</v>
      </c>
      <c r="D277" s="63">
        <v>12.95</v>
      </c>
      <c r="E277" s="62">
        <v>18.079999999999998</v>
      </c>
      <c r="F277" s="62">
        <v>3.29</v>
      </c>
      <c r="G277" s="111">
        <v>43.8</v>
      </c>
      <c r="H277" s="62">
        <v>57.67</v>
      </c>
      <c r="I277" s="62">
        <v>7.75</v>
      </c>
      <c r="J277" s="68"/>
      <c r="K277" s="111">
        <v>89.1</v>
      </c>
      <c r="L277" s="111">
        <v>15.8</v>
      </c>
    </row>
    <row r="278" spans="1:18" x14ac:dyDescent="0.2">
      <c r="D278" s="59"/>
      <c r="E278" s="58"/>
      <c r="F278" s="58"/>
      <c r="G278" s="41"/>
      <c r="H278" s="58"/>
      <c r="I278" s="58"/>
      <c r="J278"/>
      <c r="K278" s="41"/>
      <c r="L278" s="41"/>
    </row>
    <row r="279" spans="1:18" x14ac:dyDescent="0.2">
      <c r="A279" t="s">
        <v>90</v>
      </c>
      <c r="B279" s="176">
        <v>38455</v>
      </c>
      <c r="D279" s="63">
        <v>0.42499999999999999</v>
      </c>
      <c r="E279" s="62">
        <v>21.8</v>
      </c>
      <c r="F279" s="62">
        <v>19.260000000000002</v>
      </c>
      <c r="G279" s="111">
        <v>274.2</v>
      </c>
      <c r="H279" s="62">
        <v>57.42</v>
      </c>
      <c r="I279" s="62">
        <v>8.86</v>
      </c>
      <c r="J279" s="68"/>
      <c r="K279" s="111">
        <v>-29.4</v>
      </c>
      <c r="L279" s="111">
        <v>51.7</v>
      </c>
      <c r="M279" s="67">
        <v>0.5</v>
      </c>
      <c r="N279" s="6">
        <v>138.95415</v>
      </c>
      <c r="O279" s="6">
        <v>142.36307500000001</v>
      </c>
      <c r="R279" s="42"/>
    </row>
    <row r="280" spans="1:18" x14ac:dyDescent="0.2">
      <c r="A280" t="s">
        <v>90</v>
      </c>
      <c r="B280" s="176">
        <v>38455</v>
      </c>
      <c r="D280" s="63">
        <v>1.0089999999999999</v>
      </c>
      <c r="E280" s="62">
        <v>21.09</v>
      </c>
      <c r="F280" s="62">
        <v>19</v>
      </c>
      <c r="G280" s="111">
        <v>265.60000000000002</v>
      </c>
      <c r="H280" s="62">
        <v>56.13</v>
      </c>
      <c r="I280" s="62">
        <v>8.7899999999999991</v>
      </c>
      <c r="J280" s="68"/>
      <c r="K280" s="111">
        <v>-28.3</v>
      </c>
      <c r="L280" s="111">
        <v>83</v>
      </c>
    </row>
    <row r="281" spans="1:18" x14ac:dyDescent="0.2">
      <c r="A281" t="s">
        <v>90</v>
      </c>
      <c r="B281" s="176">
        <v>38455</v>
      </c>
      <c r="D281" s="63">
        <v>2.0270000000000001</v>
      </c>
      <c r="E281" s="62">
        <v>18.68</v>
      </c>
      <c r="F281" s="62">
        <v>17.059999999999999</v>
      </c>
      <c r="G281" s="111">
        <v>228.9</v>
      </c>
      <c r="H281" s="62">
        <v>56.74</v>
      </c>
      <c r="I281" s="62">
        <v>8.5299999999999994</v>
      </c>
      <c r="J281" s="68"/>
      <c r="K281" s="111">
        <v>-31.4</v>
      </c>
      <c r="L281" s="111">
        <v>46.8</v>
      </c>
    </row>
    <row r="282" spans="1:18" x14ac:dyDescent="0.2">
      <c r="A282" t="s">
        <v>90</v>
      </c>
      <c r="B282" s="176">
        <v>38455</v>
      </c>
      <c r="D282" s="63">
        <v>3.048</v>
      </c>
      <c r="E282" s="62">
        <v>18.559999999999999</v>
      </c>
      <c r="F282" s="62">
        <v>11.42</v>
      </c>
      <c r="G282" s="111">
        <v>153.5</v>
      </c>
      <c r="H282" s="62">
        <v>57.61</v>
      </c>
      <c r="I282" s="62">
        <v>8.51</v>
      </c>
      <c r="J282" s="68"/>
      <c r="K282" s="111">
        <v>-32.799999999999997</v>
      </c>
      <c r="L282" s="111">
        <v>36.9</v>
      </c>
    </row>
    <row r="283" spans="1:18" x14ac:dyDescent="0.2">
      <c r="A283" t="s">
        <v>90</v>
      </c>
      <c r="B283" s="176">
        <v>38455</v>
      </c>
      <c r="D283" s="63">
        <v>4.0510000000000002</v>
      </c>
      <c r="E283" s="62">
        <v>18.54</v>
      </c>
      <c r="F283" s="62">
        <v>8.0500000000000007</v>
      </c>
      <c r="G283" s="111">
        <v>108.6</v>
      </c>
      <c r="H283" s="62">
        <v>58.47</v>
      </c>
      <c r="I283" s="62">
        <v>8.49</v>
      </c>
      <c r="J283" s="68"/>
      <c r="K283" s="111">
        <v>-33.700000000000003</v>
      </c>
      <c r="L283" s="111">
        <v>31.7</v>
      </c>
    </row>
    <row r="284" spans="1:18" x14ac:dyDescent="0.2">
      <c r="A284" t="s">
        <v>90</v>
      </c>
      <c r="B284" s="176">
        <v>38455</v>
      </c>
      <c r="D284" s="63">
        <v>5.0460000000000003</v>
      </c>
      <c r="E284" s="62">
        <v>18.5</v>
      </c>
      <c r="F284" s="62">
        <v>6.82</v>
      </c>
      <c r="G284" s="111">
        <v>92.1</v>
      </c>
      <c r="H284" s="62">
        <v>58.93</v>
      </c>
      <c r="I284" s="62">
        <v>8.48</v>
      </c>
      <c r="J284" s="68"/>
      <c r="K284" s="111">
        <v>-33.6</v>
      </c>
      <c r="L284" s="111">
        <v>31.6</v>
      </c>
    </row>
    <row r="285" spans="1:18" x14ac:dyDescent="0.2">
      <c r="A285" t="s">
        <v>90</v>
      </c>
      <c r="B285" s="176">
        <v>38455</v>
      </c>
      <c r="D285" s="63">
        <v>6.0730000000000004</v>
      </c>
      <c r="E285" s="62">
        <v>18.45</v>
      </c>
      <c r="F285" s="62">
        <v>6.11</v>
      </c>
      <c r="G285" s="111">
        <v>82.6</v>
      </c>
      <c r="H285" s="62">
        <v>59.2</v>
      </c>
      <c r="I285" s="62">
        <v>8.4700000000000006</v>
      </c>
      <c r="J285" s="68"/>
      <c r="K285" s="111">
        <v>-34.299999999999997</v>
      </c>
      <c r="L285" s="111">
        <v>28.4</v>
      </c>
    </row>
    <row r="286" spans="1:18" x14ac:dyDescent="0.2">
      <c r="A286" t="s">
        <v>90</v>
      </c>
      <c r="B286" s="176">
        <v>38455</v>
      </c>
      <c r="D286" s="63">
        <v>7.0750000000000002</v>
      </c>
      <c r="E286" s="62">
        <v>18.46</v>
      </c>
      <c r="F286" s="62">
        <v>5.27</v>
      </c>
      <c r="G286" s="111">
        <v>71.3</v>
      </c>
      <c r="H286" s="62">
        <v>59.57</v>
      </c>
      <c r="I286" s="62">
        <v>8.4700000000000006</v>
      </c>
      <c r="J286" s="68"/>
      <c r="K286" s="111">
        <v>-34.5</v>
      </c>
      <c r="L286" s="111">
        <v>24.2</v>
      </c>
    </row>
    <row r="287" spans="1:18" x14ac:dyDescent="0.2">
      <c r="A287" t="s">
        <v>90</v>
      </c>
      <c r="B287" s="176">
        <v>38455</v>
      </c>
      <c r="D287" s="63">
        <v>8.0410000000000004</v>
      </c>
      <c r="E287" s="62">
        <v>18.43</v>
      </c>
      <c r="F287" s="62">
        <v>5.09</v>
      </c>
      <c r="G287" s="111">
        <v>68.8</v>
      </c>
      <c r="H287" s="62">
        <v>59.73</v>
      </c>
      <c r="I287" s="62">
        <v>8.48</v>
      </c>
      <c r="J287" s="68"/>
      <c r="K287" s="111">
        <v>-34.9</v>
      </c>
      <c r="L287" s="111">
        <v>23.5</v>
      </c>
    </row>
    <row r="288" spans="1:18" x14ac:dyDescent="0.2">
      <c r="A288" t="s">
        <v>90</v>
      </c>
      <c r="B288" s="176">
        <v>38455</v>
      </c>
      <c r="D288" s="63">
        <v>9.0820000000000007</v>
      </c>
      <c r="E288" s="62">
        <v>18.420000000000002</v>
      </c>
      <c r="F288" s="62">
        <v>5.14</v>
      </c>
      <c r="G288" s="111">
        <v>69.599999999999994</v>
      </c>
      <c r="H288" s="62">
        <v>59.79</v>
      </c>
      <c r="I288" s="62">
        <v>8.48</v>
      </c>
      <c r="J288" s="68"/>
      <c r="K288" s="111">
        <v>-35.200000000000003</v>
      </c>
      <c r="L288" s="111">
        <v>21.6</v>
      </c>
    </row>
    <row r="289" spans="1:12" x14ac:dyDescent="0.2">
      <c r="A289" t="s">
        <v>90</v>
      </c>
      <c r="B289" s="176">
        <v>38455</v>
      </c>
      <c r="D289" s="63">
        <v>9.9990000000000006</v>
      </c>
      <c r="E289" s="62">
        <v>18.34</v>
      </c>
      <c r="F289" s="62">
        <v>5.13</v>
      </c>
      <c r="G289" s="111">
        <v>69.3</v>
      </c>
      <c r="H289" s="62">
        <v>59.91</v>
      </c>
      <c r="I289" s="62">
        <v>8.4700000000000006</v>
      </c>
      <c r="J289" s="68"/>
      <c r="K289" s="111">
        <v>-35.200000000000003</v>
      </c>
      <c r="L289" s="111">
        <v>19.2</v>
      </c>
    </row>
    <row r="290" spans="1:12" x14ac:dyDescent="0.2">
      <c r="A290" t="s">
        <v>90</v>
      </c>
      <c r="B290" s="176">
        <v>38455</v>
      </c>
      <c r="D290" s="63">
        <v>11.055999999999999</v>
      </c>
      <c r="E290" s="62">
        <v>18.260000000000002</v>
      </c>
      <c r="F290" s="62">
        <v>4.95</v>
      </c>
      <c r="G290" s="111">
        <v>66.8</v>
      </c>
      <c r="H290" s="62">
        <v>59.98</v>
      </c>
      <c r="I290" s="62">
        <v>8.4700000000000006</v>
      </c>
      <c r="J290" s="68"/>
      <c r="K290" s="111">
        <v>-35</v>
      </c>
      <c r="L290" s="111">
        <v>17.7</v>
      </c>
    </row>
    <row r="291" spans="1:12" x14ac:dyDescent="0.2">
      <c r="A291" t="s">
        <v>90</v>
      </c>
      <c r="B291" s="176">
        <v>38455</v>
      </c>
      <c r="D291" s="63">
        <v>12.086</v>
      </c>
      <c r="E291" s="62">
        <v>18.27</v>
      </c>
      <c r="F291" s="62">
        <v>4.84</v>
      </c>
      <c r="G291" s="111">
        <v>65.400000000000006</v>
      </c>
      <c r="H291" s="62">
        <v>60.02</v>
      </c>
      <c r="I291" s="62">
        <v>8.4700000000000006</v>
      </c>
      <c r="J291" s="68"/>
      <c r="K291" s="111">
        <v>-34.799999999999997</v>
      </c>
      <c r="L291" s="111">
        <v>16.899999999999999</v>
      </c>
    </row>
    <row r="292" spans="1:12" x14ac:dyDescent="0.2">
      <c r="A292" t="s">
        <v>90</v>
      </c>
      <c r="B292" s="176">
        <v>38455</v>
      </c>
      <c r="D292" s="63">
        <v>13.125999999999999</v>
      </c>
      <c r="E292" s="62">
        <v>18.309999999999999</v>
      </c>
      <c r="F292" s="62">
        <v>4.5</v>
      </c>
      <c r="G292" s="111">
        <v>60.8</v>
      </c>
      <c r="H292" s="62">
        <v>60.05</v>
      </c>
      <c r="I292" s="62">
        <v>8.4700000000000006</v>
      </c>
      <c r="J292" s="68"/>
      <c r="K292" s="111">
        <v>-34.5</v>
      </c>
      <c r="L292" s="111">
        <v>16.600000000000001</v>
      </c>
    </row>
    <row r="293" spans="1:12" x14ac:dyDescent="0.2">
      <c r="A293" t="s">
        <v>90</v>
      </c>
      <c r="B293" s="176">
        <v>38455</v>
      </c>
      <c r="D293" s="63">
        <v>14.007</v>
      </c>
      <c r="E293" s="62">
        <v>18.309999999999999</v>
      </c>
      <c r="F293" s="62">
        <v>3.48</v>
      </c>
      <c r="G293" s="111">
        <v>47</v>
      </c>
      <c r="H293" s="62">
        <v>60.1</v>
      </c>
      <c r="I293" s="62">
        <v>8.4499999999999993</v>
      </c>
      <c r="J293" s="68"/>
      <c r="K293" s="111">
        <v>-34.5</v>
      </c>
      <c r="L293" s="111">
        <v>16.600000000000001</v>
      </c>
    </row>
    <row r="294" spans="1:12" x14ac:dyDescent="0.2">
      <c r="A294" t="s">
        <v>90</v>
      </c>
      <c r="B294" s="176">
        <v>38455</v>
      </c>
      <c r="D294" s="63">
        <v>14.613</v>
      </c>
      <c r="E294" s="62">
        <v>18.239999999999998</v>
      </c>
      <c r="F294" s="62">
        <v>2.37</v>
      </c>
      <c r="G294" s="111">
        <v>31.8</v>
      </c>
      <c r="H294" s="62">
        <v>59.03</v>
      </c>
      <c r="I294" s="62">
        <v>7.53</v>
      </c>
      <c r="J294" s="68"/>
      <c r="K294" s="111">
        <v>181.3</v>
      </c>
      <c r="L294" s="111">
        <v>13.2</v>
      </c>
    </row>
    <row r="295" spans="1:12" x14ac:dyDescent="0.2">
      <c r="D295" s="63"/>
      <c r="E295" s="62"/>
      <c r="F295" s="62"/>
      <c r="G295" s="111"/>
      <c r="H295" s="62"/>
      <c r="I295" s="62"/>
      <c r="J295" s="68"/>
      <c r="K295" s="111"/>
      <c r="L295" s="111"/>
    </row>
    <row r="296" spans="1:12" x14ac:dyDescent="0.2">
      <c r="A296" s="66"/>
      <c r="D296" s="283"/>
      <c r="E296" s="108"/>
      <c r="F296" s="108"/>
      <c r="G296" s="112"/>
      <c r="H296" s="108"/>
      <c r="I296" s="108"/>
      <c r="J296" s="61"/>
      <c r="K296" s="112"/>
      <c r="L296" s="112"/>
    </row>
    <row r="297" spans="1:12" x14ac:dyDescent="0.2">
      <c r="A297" s="72" t="s">
        <v>7</v>
      </c>
      <c r="B297" s="176">
        <v>38524</v>
      </c>
      <c r="D297" s="63">
        <v>0.45400000000000001</v>
      </c>
      <c r="E297" s="62">
        <v>28.71</v>
      </c>
      <c r="F297" s="62">
        <v>8.2100000000000009</v>
      </c>
      <c r="G297" s="111">
        <v>106.9</v>
      </c>
      <c r="H297" s="62">
        <v>2.5920000000000001</v>
      </c>
      <c r="I297" s="62">
        <v>7.46</v>
      </c>
      <c r="J297" s="68"/>
      <c r="K297" s="111">
        <v>16.399999999999999</v>
      </c>
      <c r="L297" s="111">
        <v>8.1</v>
      </c>
    </row>
    <row r="299" spans="1:12" x14ac:dyDescent="0.2">
      <c r="A299" s="72" t="s">
        <v>36</v>
      </c>
      <c r="B299" s="176">
        <v>38524</v>
      </c>
      <c r="D299" s="63">
        <v>0.247</v>
      </c>
      <c r="E299" s="62">
        <v>28.89</v>
      </c>
      <c r="F299" s="62">
        <v>6.07</v>
      </c>
      <c r="G299" s="111">
        <v>79.599999999999994</v>
      </c>
      <c r="H299" s="62">
        <v>3.7759999999999998</v>
      </c>
      <c r="I299" s="62">
        <v>7.18</v>
      </c>
      <c r="J299" s="67"/>
      <c r="K299" s="111">
        <v>20.6</v>
      </c>
      <c r="L299" s="111">
        <v>370.4</v>
      </c>
    </row>
    <row r="301" spans="1:12" x14ac:dyDescent="0.2">
      <c r="A301" t="s">
        <v>110</v>
      </c>
      <c r="B301" s="176">
        <v>38524</v>
      </c>
      <c r="D301" s="63">
        <v>7.9000000000000001E-2</v>
      </c>
      <c r="E301" s="62">
        <v>28.91</v>
      </c>
      <c r="F301" s="62">
        <v>3.11</v>
      </c>
      <c r="G301" s="111">
        <v>40.799999999999997</v>
      </c>
      <c r="H301" s="62">
        <v>4.2610000000000001</v>
      </c>
      <c r="I301" s="62">
        <v>7.3</v>
      </c>
      <c r="J301" s="68"/>
      <c r="K301" s="111">
        <v>6.2</v>
      </c>
      <c r="L301" s="111">
        <v>196.8</v>
      </c>
    </row>
    <row r="302" spans="1:12" x14ac:dyDescent="0.2">
      <c r="D302" s="63"/>
      <c r="E302" s="62"/>
      <c r="F302" s="62"/>
      <c r="G302" s="111"/>
      <c r="H302" s="62"/>
      <c r="I302" s="62"/>
      <c r="J302" s="68"/>
      <c r="K302" s="111"/>
      <c r="L302" s="111"/>
    </row>
    <row r="303" spans="1:12" x14ac:dyDescent="0.2">
      <c r="A303" t="s">
        <v>72</v>
      </c>
      <c r="B303" s="176">
        <v>38524</v>
      </c>
      <c r="D303" s="63">
        <v>0.34699999999999998</v>
      </c>
      <c r="E303" s="62">
        <v>30.27</v>
      </c>
      <c r="F303" s="62">
        <v>9.41</v>
      </c>
      <c r="G303" s="111">
        <v>125.8</v>
      </c>
      <c r="H303" s="62">
        <v>2.4129999999999998</v>
      </c>
      <c r="I303" s="62">
        <v>7.51</v>
      </c>
      <c r="J303" s="68"/>
      <c r="K303" s="111">
        <v>3.6</v>
      </c>
      <c r="L303" s="111">
        <v>6</v>
      </c>
    </row>
    <row r="304" spans="1:12" x14ac:dyDescent="0.2">
      <c r="A304" s="72"/>
      <c r="D304" s="63"/>
      <c r="E304" s="62"/>
      <c r="F304" s="62"/>
      <c r="G304" s="111"/>
      <c r="H304" s="62"/>
      <c r="I304" s="62"/>
      <c r="J304" s="68"/>
      <c r="K304" s="111"/>
      <c r="L304" s="111"/>
    </row>
    <row r="305" spans="1:18" x14ac:dyDescent="0.2">
      <c r="A305" t="s">
        <v>55</v>
      </c>
      <c r="B305" s="176">
        <v>38524</v>
      </c>
      <c r="D305" s="63">
        <v>0.11899999999999999</v>
      </c>
      <c r="E305" s="62">
        <v>29.29</v>
      </c>
      <c r="F305" s="62">
        <v>21.07</v>
      </c>
      <c r="G305" s="111">
        <v>336.9</v>
      </c>
      <c r="H305" s="62">
        <v>55.32</v>
      </c>
      <c r="I305" s="62">
        <v>8.7100000000000009</v>
      </c>
      <c r="K305" s="111">
        <v>0.9</v>
      </c>
      <c r="L305" s="111">
        <v>39.4</v>
      </c>
      <c r="M305" s="67">
        <v>0.6</v>
      </c>
      <c r="N305" s="6">
        <v>232.47184000000001</v>
      </c>
      <c r="O305" s="6">
        <v>226.40809999999999</v>
      </c>
      <c r="R305" s="42"/>
    </row>
    <row r="306" spans="1:18" x14ac:dyDescent="0.2">
      <c r="A306" t="s">
        <v>55</v>
      </c>
      <c r="B306" s="176">
        <v>38524</v>
      </c>
      <c r="D306" s="63">
        <v>0.128</v>
      </c>
      <c r="E306" s="62">
        <v>29.3</v>
      </c>
      <c r="F306" s="62">
        <v>19.350000000000001</v>
      </c>
      <c r="G306" s="111">
        <v>308.8</v>
      </c>
      <c r="H306" s="62">
        <v>54.89</v>
      </c>
      <c r="I306" s="62">
        <v>8.7200000000000006</v>
      </c>
      <c r="J306" s="68"/>
      <c r="K306" s="111">
        <v>1.7</v>
      </c>
      <c r="L306" s="111">
        <v>45.9</v>
      </c>
    </row>
    <row r="307" spans="1:18" x14ac:dyDescent="0.2">
      <c r="A307" t="s">
        <v>55</v>
      </c>
      <c r="B307" s="176">
        <v>38524</v>
      </c>
      <c r="D307" s="63">
        <v>1.109</v>
      </c>
      <c r="E307" s="62">
        <v>27.38</v>
      </c>
      <c r="F307" s="62">
        <v>13.45</v>
      </c>
      <c r="G307" s="111">
        <v>208.2</v>
      </c>
      <c r="H307" s="62">
        <v>54.85</v>
      </c>
      <c r="I307" s="62">
        <v>8.5500000000000007</v>
      </c>
      <c r="J307" s="68"/>
      <c r="K307" s="111">
        <v>2.8</v>
      </c>
      <c r="L307" s="111">
        <v>136.1</v>
      </c>
    </row>
    <row r="308" spans="1:18" x14ac:dyDescent="0.2">
      <c r="A308" t="s">
        <v>55</v>
      </c>
      <c r="B308" s="176">
        <v>38524</v>
      </c>
      <c r="D308" s="63">
        <v>2.2010000000000001</v>
      </c>
      <c r="E308" s="62">
        <v>26.81</v>
      </c>
      <c r="F308" s="62">
        <v>12.06</v>
      </c>
      <c r="G308" s="111">
        <v>185</v>
      </c>
      <c r="H308" s="62">
        <v>54.98</v>
      </c>
      <c r="I308" s="62">
        <v>8.48</v>
      </c>
      <c r="J308" s="68"/>
      <c r="K308" s="111">
        <v>1.9</v>
      </c>
      <c r="L308" s="111">
        <v>93.6</v>
      </c>
    </row>
    <row r="309" spans="1:18" x14ac:dyDescent="0.2">
      <c r="A309" t="s">
        <v>55</v>
      </c>
      <c r="B309" s="176">
        <v>38524</v>
      </c>
      <c r="D309" s="63">
        <v>2.9889999999999999</v>
      </c>
      <c r="E309" s="62">
        <v>26.44</v>
      </c>
      <c r="F309" s="62">
        <v>9.51</v>
      </c>
      <c r="G309" s="111">
        <v>145</v>
      </c>
      <c r="H309" s="62">
        <v>55.19</v>
      </c>
      <c r="I309" s="62">
        <v>8.4499999999999993</v>
      </c>
      <c r="J309" s="68"/>
      <c r="K309" s="111">
        <v>1.5</v>
      </c>
      <c r="L309" s="111">
        <v>74.5</v>
      </c>
    </row>
    <row r="310" spans="1:18" x14ac:dyDescent="0.2">
      <c r="A310" t="s">
        <v>55</v>
      </c>
      <c r="B310" s="176">
        <v>38524</v>
      </c>
      <c r="D310" s="63">
        <v>4.0380000000000003</v>
      </c>
      <c r="E310" s="62">
        <v>26.37</v>
      </c>
      <c r="F310" s="62">
        <v>7.34</v>
      </c>
      <c r="G310" s="111">
        <v>111.9</v>
      </c>
      <c r="H310" s="62">
        <v>55.34</v>
      </c>
      <c r="I310" s="62">
        <v>8.44</v>
      </c>
      <c r="J310" s="68"/>
      <c r="K310" s="111">
        <v>1.1000000000000001</v>
      </c>
      <c r="L310" s="111">
        <v>61.3</v>
      </c>
    </row>
    <row r="311" spans="1:18" x14ac:dyDescent="0.2">
      <c r="A311" t="s">
        <v>55</v>
      </c>
      <c r="B311" s="176">
        <v>38524</v>
      </c>
      <c r="D311" s="63">
        <v>4.9459999999999997</v>
      </c>
      <c r="E311" s="62">
        <v>26.31</v>
      </c>
      <c r="F311" s="62">
        <v>6.9</v>
      </c>
      <c r="G311" s="111">
        <v>105.2</v>
      </c>
      <c r="H311" s="62">
        <v>55.36</v>
      </c>
      <c r="I311" s="62">
        <v>8.44</v>
      </c>
      <c r="J311" s="68"/>
      <c r="K311" s="111">
        <v>1</v>
      </c>
      <c r="L311" s="111">
        <v>57.5</v>
      </c>
    </row>
    <row r="312" spans="1:18" x14ac:dyDescent="0.2">
      <c r="A312" t="s">
        <v>55</v>
      </c>
      <c r="B312" s="176">
        <v>38524</v>
      </c>
      <c r="D312" s="63">
        <v>6.0220000000000002</v>
      </c>
      <c r="E312" s="62">
        <v>26.13</v>
      </c>
      <c r="F312" s="62">
        <v>5.95</v>
      </c>
      <c r="G312" s="111">
        <v>90.4</v>
      </c>
      <c r="H312" s="62">
        <v>55.37</v>
      </c>
      <c r="I312" s="62">
        <v>8.43</v>
      </c>
      <c r="J312" s="68"/>
      <c r="K312" s="111">
        <v>0.8</v>
      </c>
      <c r="L312" s="111">
        <v>45.7</v>
      </c>
    </row>
    <row r="313" spans="1:18" x14ac:dyDescent="0.2">
      <c r="A313" t="s">
        <v>55</v>
      </c>
      <c r="B313" s="176">
        <v>38524</v>
      </c>
      <c r="D313" s="63">
        <v>7.04</v>
      </c>
      <c r="E313" s="62">
        <v>25.96</v>
      </c>
      <c r="F313" s="62">
        <v>5.28</v>
      </c>
      <c r="G313" s="111">
        <v>80</v>
      </c>
      <c r="H313" s="62">
        <v>55.35</v>
      </c>
      <c r="I313" s="62">
        <v>8.41</v>
      </c>
      <c r="J313" s="68"/>
      <c r="K313" s="111">
        <v>0.7</v>
      </c>
      <c r="L313" s="111">
        <v>36.6</v>
      </c>
    </row>
    <row r="314" spans="1:18" x14ac:dyDescent="0.2">
      <c r="A314" t="s">
        <v>55</v>
      </c>
      <c r="B314" s="176">
        <v>38524</v>
      </c>
      <c r="D314" s="63">
        <v>8.1379999999999999</v>
      </c>
      <c r="E314" s="62">
        <v>25.84</v>
      </c>
      <c r="F314" s="62">
        <v>4.42</v>
      </c>
      <c r="G314" s="111">
        <v>66.900000000000006</v>
      </c>
      <c r="H314" s="62">
        <v>55.33</v>
      </c>
      <c r="I314" s="62">
        <v>8.39</v>
      </c>
      <c r="J314" s="68"/>
      <c r="K314" s="111">
        <v>0.5</v>
      </c>
      <c r="L314" s="111">
        <v>27</v>
      </c>
    </row>
    <row r="315" spans="1:18" x14ac:dyDescent="0.2">
      <c r="A315" t="s">
        <v>55</v>
      </c>
      <c r="B315" s="176">
        <v>38524</v>
      </c>
      <c r="D315" s="63">
        <v>8.9700000000000006</v>
      </c>
      <c r="E315" s="62">
        <v>25.79</v>
      </c>
      <c r="F315" s="62">
        <v>3.48</v>
      </c>
      <c r="G315" s="111">
        <v>52.6</v>
      </c>
      <c r="H315" s="62">
        <v>55.32</v>
      </c>
      <c r="I315" s="62">
        <v>8.39</v>
      </c>
      <c r="J315" s="68"/>
      <c r="K315" s="111">
        <v>0.4</v>
      </c>
      <c r="L315" s="111">
        <v>20.399999999999999</v>
      </c>
    </row>
    <row r="316" spans="1:18" x14ac:dyDescent="0.2">
      <c r="A316" t="s">
        <v>55</v>
      </c>
      <c r="B316" s="176">
        <v>38524</v>
      </c>
      <c r="D316" s="63">
        <v>9.9930000000000003</v>
      </c>
      <c r="E316" s="62">
        <v>25.72</v>
      </c>
      <c r="F316" s="62">
        <v>2.72</v>
      </c>
      <c r="G316" s="111">
        <v>41</v>
      </c>
      <c r="H316" s="62">
        <v>55.32</v>
      </c>
      <c r="I316" s="62">
        <v>8.39</v>
      </c>
      <c r="J316" s="68"/>
      <c r="K316" s="111">
        <v>0.3</v>
      </c>
      <c r="L316" s="111">
        <v>17.399999999999999</v>
      </c>
    </row>
    <row r="317" spans="1:18" x14ac:dyDescent="0.2">
      <c r="A317" t="s">
        <v>55</v>
      </c>
      <c r="B317" s="176">
        <v>38524</v>
      </c>
      <c r="D317" s="63">
        <v>10.907999999999999</v>
      </c>
      <c r="E317" s="62">
        <v>25.7</v>
      </c>
      <c r="F317" s="62">
        <v>2.25</v>
      </c>
      <c r="G317" s="111">
        <v>34</v>
      </c>
      <c r="H317" s="62">
        <v>55.32</v>
      </c>
      <c r="I317" s="62">
        <v>8.3800000000000008</v>
      </c>
      <c r="J317" s="68"/>
      <c r="K317" s="111">
        <v>0.3</v>
      </c>
      <c r="L317" s="111">
        <v>18.7</v>
      </c>
    </row>
    <row r="318" spans="1:18" x14ac:dyDescent="0.2">
      <c r="A318" t="s">
        <v>55</v>
      </c>
      <c r="B318" s="176">
        <v>38524</v>
      </c>
      <c r="D318" s="63">
        <v>11.951000000000001</v>
      </c>
      <c r="E318" s="62">
        <v>25.71</v>
      </c>
      <c r="F318" s="62">
        <v>1.95</v>
      </c>
      <c r="G318" s="111">
        <v>29.5</v>
      </c>
      <c r="H318" s="62">
        <v>55.32</v>
      </c>
      <c r="I318" s="62">
        <v>8.39</v>
      </c>
      <c r="J318" s="68"/>
      <c r="K318" s="111">
        <v>0.3</v>
      </c>
      <c r="L318" s="111">
        <v>19.3</v>
      </c>
    </row>
    <row r="319" spans="1:18" x14ac:dyDescent="0.2">
      <c r="A319" t="s">
        <v>55</v>
      </c>
      <c r="B319" s="176">
        <v>38524</v>
      </c>
      <c r="D319" s="63">
        <v>12.962999999999999</v>
      </c>
      <c r="E319" s="62">
        <v>25.64</v>
      </c>
      <c r="F319" s="62">
        <v>1.69</v>
      </c>
      <c r="G319" s="111">
        <v>25.4</v>
      </c>
      <c r="H319" s="62">
        <v>55.32</v>
      </c>
      <c r="I319" s="62">
        <v>8.3800000000000008</v>
      </c>
      <c r="J319" s="68"/>
      <c r="K319" s="111">
        <v>0.2</v>
      </c>
      <c r="L319" s="111">
        <v>11.7</v>
      </c>
    </row>
    <row r="320" spans="1:18" x14ac:dyDescent="0.2">
      <c r="A320" t="s">
        <v>55</v>
      </c>
      <c r="B320" s="176">
        <v>38524</v>
      </c>
      <c r="D320" s="63">
        <v>13.935</v>
      </c>
      <c r="E320" s="62">
        <v>25.28</v>
      </c>
      <c r="F320" s="62">
        <v>0.56000000000000005</v>
      </c>
      <c r="G320" s="111">
        <v>8.4</v>
      </c>
      <c r="H320" s="62">
        <v>55.33</v>
      </c>
      <c r="I320" s="62">
        <v>8.34</v>
      </c>
      <c r="J320" s="68"/>
      <c r="K320" s="111">
        <v>1.3</v>
      </c>
      <c r="L320" s="111">
        <v>2.1</v>
      </c>
    </row>
    <row r="321" spans="1:18" x14ac:dyDescent="0.2">
      <c r="A321" t="s">
        <v>55</v>
      </c>
      <c r="B321" s="176">
        <v>38524</v>
      </c>
      <c r="D321" s="63">
        <v>14.351000000000001</v>
      </c>
      <c r="E321" s="62">
        <v>25</v>
      </c>
      <c r="F321" s="62">
        <v>0</v>
      </c>
      <c r="G321" s="111">
        <v>0</v>
      </c>
      <c r="H321" s="62">
        <v>53.04</v>
      </c>
      <c r="I321" s="62">
        <v>8.2799999999999994</v>
      </c>
      <c r="J321" s="68"/>
      <c r="K321" s="111">
        <v>1</v>
      </c>
      <c r="L321" s="111">
        <v>1.5</v>
      </c>
    </row>
    <row r="322" spans="1:18" x14ac:dyDescent="0.2">
      <c r="A322" s="66"/>
      <c r="D322" s="283"/>
      <c r="E322" s="108"/>
      <c r="F322" s="108"/>
      <c r="G322" s="112"/>
      <c r="H322" s="108"/>
      <c r="I322" s="108"/>
      <c r="J322" s="61"/>
      <c r="K322" s="112"/>
      <c r="L322" s="112"/>
    </row>
    <row r="323" spans="1:18" x14ac:dyDescent="0.2">
      <c r="A323" t="s">
        <v>58</v>
      </c>
      <c r="B323" s="176">
        <v>38524</v>
      </c>
      <c r="D323" s="63">
        <v>0.23100000000000001</v>
      </c>
      <c r="E323" s="62">
        <v>28.71</v>
      </c>
      <c r="F323" s="62">
        <v>17.309999999999999</v>
      </c>
      <c r="G323" s="111">
        <v>273.89999999999998</v>
      </c>
      <c r="H323" s="62">
        <v>55.04</v>
      </c>
      <c r="I323" s="62">
        <v>8.7200000000000006</v>
      </c>
      <c r="J323" s="68"/>
      <c r="K323" s="111">
        <v>5.9</v>
      </c>
      <c r="L323" s="111">
        <v>213.6</v>
      </c>
      <c r="M323" s="67">
        <v>0.35</v>
      </c>
      <c r="N323" s="6">
        <v>265.72363999999993</v>
      </c>
      <c r="O323" s="6">
        <v>265.40343999999999</v>
      </c>
      <c r="R323" s="42"/>
    </row>
    <row r="324" spans="1:18" x14ac:dyDescent="0.2">
      <c r="A324" t="s">
        <v>58</v>
      </c>
      <c r="B324" s="176">
        <v>38524</v>
      </c>
      <c r="D324" s="63">
        <v>1.01</v>
      </c>
      <c r="E324" s="62">
        <v>27.77</v>
      </c>
      <c r="F324" s="62">
        <v>13.32</v>
      </c>
      <c r="G324" s="111">
        <v>207.6</v>
      </c>
      <c r="H324" s="62">
        <v>54.9</v>
      </c>
      <c r="I324" s="62">
        <v>8.52</v>
      </c>
      <c r="J324" s="68"/>
      <c r="K324" s="111">
        <v>3.2</v>
      </c>
      <c r="L324" s="111">
        <v>154.4</v>
      </c>
    </row>
    <row r="325" spans="1:18" x14ac:dyDescent="0.2">
      <c r="A325" t="s">
        <v>58</v>
      </c>
      <c r="B325" s="176">
        <v>38524</v>
      </c>
      <c r="D325" s="63">
        <v>2.1520000000000001</v>
      </c>
      <c r="E325" s="62">
        <v>26.2</v>
      </c>
      <c r="F325" s="62">
        <v>7.53</v>
      </c>
      <c r="G325" s="111">
        <v>114.4</v>
      </c>
      <c r="H325" s="62">
        <v>55.1</v>
      </c>
      <c r="I325" s="62">
        <v>8.31</v>
      </c>
      <c r="J325" s="68"/>
      <c r="K325" s="111">
        <v>2.6</v>
      </c>
      <c r="L325" s="111">
        <v>103.9</v>
      </c>
    </row>
    <row r="326" spans="1:18" x14ac:dyDescent="0.2">
      <c r="A326" t="s">
        <v>58</v>
      </c>
      <c r="B326" s="176">
        <v>38524</v>
      </c>
      <c r="D326" s="63">
        <v>3.0830000000000002</v>
      </c>
      <c r="E326" s="62">
        <v>25.78</v>
      </c>
      <c r="F326" s="62">
        <v>2.35</v>
      </c>
      <c r="G326" s="111">
        <v>35.5</v>
      </c>
      <c r="H326" s="62">
        <v>55.32</v>
      </c>
      <c r="I326" s="62">
        <v>8.3000000000000007</v>
      </c>
      <c r="J326" s="68"/>
      <c r="K326" s="111">
        <v>1.3</v>
      </c>
      <c r="L326" s="111">
        <v>65.599999999999994</v>
      </c>
    </row>
    <row r="327" spans="1:18" x14ac:dyDescent="0.2">
      <c r="A327" t="s">
        <v>58</v>
      </c>
      <c r="B327" s="176">
        <v>38524</v>
      </c>
      <c r="D327" s="63">
        <v>4.0490000000000004</v>
      </c>
      <c r="E327" s="62">
        <v>25.73</v>
      </c>
      <c r="F327" s="62">
        <v>1.55</v>
      </c>
      <c r="G327" s="111">
        <v>23.5</v>
      </c>
      <c r="H327" s="62">
        <v>55.39</v>
      </c>
      <c r="I327" s="62">
        <v>8.32</v>
      </c>
      <c r="J327" s="68"/>
      <c r="K327" s="111">
        <v>0.8</v>
      </c>
      <c r="L327" s="111">
        <v>42.6</v>
      </c>
    </row>
    <row r="328" spans="1:18" x14ac:dyDescent="0.2">
      <c r="A328" t="s">
        <v>58</v>
      </c>
      <c r="B328" s="176">
        <v>38524</v>
      </c>
      <c r="D328" s="63">
        <v>5.1779999999999999</v>
      </c>
      <c r="E328" s="62">
        <v>25.69</v>
      </c>
      <c r="F328" s="62">
        <v>1.76</v>
      </c>
      <c r="G328" s="111">
        <v>26.6</v>
      </c>
      <c r="H328" s="62">
        <v>55.42</v>
      </c>
      <c r="I328" s="62">
        <v>8.32</v>
      </c>
      <c r="J328" s="68"/>
      <c r="K328" s="111">
        <v>0.7</v>
      </c>
      <c r="L328" s="111">
        <v>39.299999999999997</v>
      </c>
    </row>
    <row r="329" spans="1:18" x14ac:dyDescent="0.2">
      <c r="A329" t="s">
        <v>58</v>
      </c>
      <c r="B329" s="176">
        <v>38524</v>
      </c>
      <c r="D329" s="63">
        <v>6.24</v>
      </c>
      <c r="E329" s="62">
        <v>25.67</v>
      </c>
      <c r="F329" s="62">
        <v>1.75</v>
      </c>
      <c r="G329" s="111">
        <v>26.4</v>
      </c>
      <c r="H329" s="62">
        <v>55.42</v>
      </c>
      <c r="I329" s="62">
        <v>8.32</v>
      </c>
      <c r="J329" s="68"/>
      <c r="K329" s="111">
        <v>0.7</v>
      </c>
      <c r="L329" s="111">
        <v>39.299999999999997</v>
      </c>
    </row>
    <row r="330" spans="1:18" x14ac:dyDescent="0.2">
      <c r="A330" t="s">
        <v>58</v>
      </c>
      <c r="B330" s="176">
        <v>38524</v>
      </c>
      <c r="D330" s="63">
        <v>7.0510000000000002</v>
      </c>
      <c r="E330" s="62">
        <v>25.63</v>
      </c>
      <c r="F330" s="62">
        <v>1.53</v>
      </c>
      <c r="G330" s="111">
        <v>23</v>
      </c>
      <c r="H330" s="62">
        <v>55.42</v>
      </c>
      <c r="I330" s="62">
        <v>8.3000000000000007</v>
      </c>
      <c r="J330" s="68"/>
      <c r="K330" s="111">
        <v>0.4</v>
      </c>
      <c r="L330" s="111">
        <v>22.6</v>
      </c>
    </row>
    <row r="331" spans="1:18" x14ac:dyDescent="0.2">
      <c r="A331" t="s">
        <v>58</v>
      </c>
      <c r="B331" s="176">
        <v>38524</v>
      </c>
      <c r="D331" s="63">
        <v>7.9770000000000003</v>
      </c>
      <c r="E331" s="62">
        <v>25.55</v>
      </c>
      <c r="F331" s="62">
        <v>0.56000000000000005</v>
      </c>
      <c r="G331" s="111">
        <v>8.5</v>
      </c>
      <c r="H331" s="62">
        <v>55.42</v>
      </c>
      <c r="I331" s="62">
        <v>8.2899999999999991</v>
      </c>
      <c r="J331" s="68"/>
      <c r="K331" s="111">
        <v>0.1</v>
      </c>
      <c r="L331" s="111">
        <v>6.9</v>
      </c>
    </row>
    <row r="332" spans="1:18" x14ac:dyDescent="0.2">
      <c r="A332" t="s">
        <v>58</v>
      </c>
      <c r="B332" s="176">
        <v>38524</v>
      </c>
      <c r="D332" s="63">
        <v>9.3849999999999998</v>
      </c>
      <c r="E332" s="62">
        <v>25.46</v>
      </c>
      <c r="F332" s="62">
        <v>0.35</v>
      </c>
      <c r="G332" s="111">
        <v>5.3</v>
      </c>
      <c r="H332" s="62">
        <v>55.43</v>
      </c>
      <c r="I332" s="62">
        <v>8.2799999999999994</v>
      </c>
      <c r="J332" s="68"/>
      <c r="K332" s="111">
        <v>0.1</v>
      </c>
      <c r="L332" s="111">
        <v>4</v>
      </c>
    </row>
    <row r="333" spans="1:18" x14ac:dyDescent="0.2">
      <c r="A333" t="s">
        <v>58</v>
      </c>
      <c r="B333" s="176">
        <v>38524</v>
      </c>
      <c r="D333" s="63">
        <v>9.8309999999999995</v>
      </c>
      <c r="E333" s="62">
        <v>25.31</v>
      </c>
      <c r="F333" s="62">
        <v>0.27</v>
      </c>
      <c r="G333" s="111">
        <v>4</v>
      </c>
      <c r="H333" s="62">
        <v>55.47</v>
      </c>
      <c r="I333" s="62">
        <v>8.26</v>
      </c>
      <c r="J333" s="68"/>
      <c r="K333" s="111">
        <v>0.1</v>
      </c>
      <c r="L333" s="111">
        <v>1.8</v>
      </c>
    </row>
    <row r="334" spans="1:18" x14ac:dyDescent="0.2">
      <c r="A334" t="s">
        <v>58</v>
      </c>
      <c r="B334" s="176">
        <v>38524</v>
      </c>
      <c r="D334" s="63">
        <v>10.814</v>
      </c>
      <c r="E334" s="62">
        <v>25.21</v>
      </c>
      <c r="F334" s="62">
        <v>0.23</v>
      </c>
      <c r="G334" s="111">
        <v>3.4</v>
      </c>
      <c r="H334" s="62">
        <v>55.42</v>
      </c>
      <c r="I334" s="62">
        <v>8.25</v>
      </c>
      <c r="J334" s="68"/>
      <c r="K334" s="111">
        <v>0.1</v>
      </c>
      <c r="L334" s="111">
        <v>1.1000000000000001</v>
      </c>
    </row>
    <row r="335" spans="1:18" x14ac:dyDescent="0.2">
      <c r="A335" t="s">
        <v>58</v>
      </c>
      <c r="B335" s="176">
        <v>38524</v>
      </c>
      <c r="D335" s="63">
        <v>12.223000000000001</v>
      </c>
      <c r="E335" s="62">
        <v>25.2</v>
      </c>
      <c r="F335" s="62">
        <v>0.19</v>
      </c>
      <c r="G335" s="111">
        <v>2.8</v>
      </c>
      <c r="H335" s="62">
        <v>55.42</v>
      </c>
      <c r="I335" s="62">
        <v>8.25</v>
      </c>
      <c r="J335" s="68"/>
      <c r="K335" s="111">
        <v>0.1</v>
      </c>
      <c r="L335" s="111">
        <v>1.2</v>
      </c>
    </row>
    <row r="336" spans="1:18" x14ac:dyDescent="0.2">
      <c r="A336" t="s">
        <v>58</v>
      </c>
      <c r="B336" s="176">
        <v>38524</v>
      </c>
      <c r="D336" s="63">
        <v>12.475</v>
      </c>
      <c r="E336" s="62">
        <v>25.2</v>
      </c>
      <c r="F336" s="62">
        <v>0.18</v>
      </c>
      <c r="G336" s="111">
        <v>2.7</v>
      </c>
      <c r="H336" s="62">
        <v>55.42</v>
      </c>
      <c r="I336" s="62">
        <v>8.25</v>
      </c>
      <c r="J336" s="68"/>
      <c r="K336" s="111">
        <v>9</v>
      </c>
      <c r="L336" s="111">
        <v>7.7</v>
      </c>
    </row>
    <row r="337" spans="1:18" x14ac:dyDescent="0.2">
      <c r="D337" s="59"/>
      <c r="E337" s="58"/>
      <c r="F337" s="58"/>
      <c r="G337" s="41"/>
      <c r="H337" s="58"/>
      <c r="I337" s="58"/>
      <c r="J337"/>
      <c r="K337" s="41"/>
      <c r="L337" s="41"/>
    </row>
    <row r="338" spans="1:18" x14ac:dyDescent="0.2">
      <c r="A338" t="s">
        <v>61</v>
      </c>
      <c r="B338" s="176">
        <v>38524</v>
      </c>
      <c r="D338" s="63">
        <v>3.0000000000000001E-3</v>
      </c>
      <c r="E338" s="62">
        <v>27.74</v>
      </c>
      <c r="F338" s="62">
        <v>16.329999999999998</v>
      </c>
      <c r="G338" s="111">
        <v>254.4</v>
      </c>
      <c r="H338" s="62">
        <v>54.95</v>
      </c>
      <c r="I338" s="62">
        <v>8.67</v>
      </c>
      <c r="J338" s="68"/>
      <c r="K338" s="111">
        <v>2.2999999999999998</v>
      </c>
      <c r="L338" s="111">
        <v>57.8</v>
      </c>
      <c r="M338" s="67">
        <v>0.55000000000000004</v>
      </c>
      <c r="N338" s="6">
        <v>163.62549999999999</v>
      </c>
      <c r="O338" s="6">
        <v>178.89177999999998</v>
      </c>
      <c r="R338" s="42"/>
    </row>
    <row r="339" spans="1:18" x14ac:dyDescent="0.2">
      <c r="A339" t="s">
        <v>61</v>
      </c>
      <c r="B339" s="176">
        <v>38524</v>
      </c>
      <c r="D339" s="63">
        <v>1.05</v>
      </c>
      <c r="E339" s="62">
        <v>27.59</v>
      </c>
      <c r="F339" s="62">
        <v>18.23</v>
      </c>
      <c r="G339" s="111">
        <v>283.7</v>
      </c>
      <c r="H339" s="62">
        <v>55.37</v>
      </c>
      <c r="I339" s="62">
        <v>8.66</v>
      </c>
      <c r="J339" s="68"/>
      <c r="K339" s="111">
        <v>3.2</v>
      </c>
      <c r="L339" s="111">
        <v>136.6</v>
      </c>
    </row>
    <row r="340" spans="1:18" x14ac:dyDescent="0.2">
      <c r="A340" t="s">
        <v>61</v>
      </c>
      <c r="B340" s="176">
        <v>38524</v>
      </c>
      <c r="D340" s="63">
        <v>1.94</v>
      </c>
      <c r="E340" s="62">
        <v>27.4</v>
      </c>
      <c r="F340" s="62">
        <v>17.16</v>
      </c>
      <c r="G340" s="111">
        <v>266.2</v>
      </c>
      <c r="H340" s="62">
        <v>55.42</v>
      </c>
      <c r="I340" s="62">
        <v>8.6</v>
      </c>
      <c r="J340" s="68"/>
      <c r="K340" s="111">
        <v>2.4</v>
      </c>
      <c r="L340" s="111">
        <v>99.8</v>
      </c>
    </row>
    <row r="341" spans="1:18" x14ac:dyDescent="0.2">
      <c r="A341" t="s">
        <v>61</v>
      </c>
      <c r="B341" s="176">
        <v>38524</v>
      </c>
      <c r="D341" s="63">
        <v>3.0649999999999999</v>
      </c>
      <c r="E341" s="62">
        <v>26.22</v>
      </c>
      <c r="F341" s="62">
        <v>14.16</v>
      </c>
      <c r="G341" s="111">
        <v>215.5</v>
      </c>
      <c r="H341" s="62">
        <v>55.41</v>
      </c>
      <c r="I341" s="62">
        <v>8.43</v>
      </c>
      <c r="J341" s="68"/>
      <c r="K341" s="111">
        <v>1.3</v>
      </c>
      <c r="L341" s="111">
        <v>55.5</v>
      </c>
    </row>
    <row r="342" spans="1:18" x14ac:dyDescent="0.2">
      <c r="A342" t="s">
        <v>61</v>
      </c>
      <c r="B342" s="176">
        <v>38524</v>
      </c>
      <c r="D342" s="63">
        <v>4.1760000000000002</v>
      </c>
      <c r="E342" s="62">
        <v>25.43</v>
      </c>
      <c r="F342" s="62">
        <v>5.19</v>
      </c>
      <c r="G342" s="111">
        <v>78</v>
      </c>
      <c r="H342" s="62">
        <v>55.44</v>
      </c>
      <c r="I342" s="62">
        <v>8.9700000000000006</v>
      </c>
      <c r="J342" s="68"/>
      <c r="K342" s="111">
        <v>0.6</v>
      </c>
      <c r="L342" s="111">
        <v>26.5</v>
      </c>
    </row>
    <row r="343" spans="1:18" x14ac:dyDescent="0.2">
      <c r="A343" t="s">
        <v>61</v>
      </c>
      <c r="B343" s="176">
        <v>38524</v>
      </c>
      <c r="D343" s="63">
        <v>4.9829999999999997</v>
      </c>
      <c r="E343" s="62">
        <v>25.4</v>
      </c>
      <c r="F343" s="62">
        <v>9.42</v>
      </c>
      <c r="G343" s="111">
        <v>141.30000000000001</v>
      </c>
      <c r="H343" s="62">
        <v>55.42</v>
      </c>
      <c r="I343" s="62">
        <v>8.31</v>
      </c>
      <c r="J343" s="68"/>
      <c r="K343" s="111">
        <v>0.5</v>
      </c>
      <c r="L343" s="111">
        <v>22.9</v>
      </c>
    </row>
    <row r="344" spans="1:18" x14ac:dyDescent="0.2">
      <c r="A344" t="s">
        <v>61</v>
      </c>
      <c r="B344" s="176">
        <v>38524</v>
      </c>
      <c r="D344" s="63">
        <v>6.0069999999999997</v>
      </c>
      <c r="E344" s="62">
        <v>25.38</v>
      </c>
      <c r="F344" s="62">
        <v>8.77</v>
      </c>
      <c r="G344" s="111">
        <v>131.6</v>
      </c>
      <c r="H344" s="62">
        <v>55.42</v>
      </c>
      <c r="I344" s="62">
        <v>8.2799999999999994</v>
      </c>
      <c r="J344" s="68"/>
      <c r="K344" s="111">
        <v>0.6</v>
      </c>
      <c r="L344" s="111">
        <v>26.4</v>
      </c>
    </row>
    <row r="345" spans="1:18" x14ac:dyDescent="0.2">
      <c r="A345" t="s">
        <v>61</v>
      </c>
      <c r="B345" s="176">
        <v>38524</v>
      </c>
      <c r="D345" s="63">
        <v>7.093</v>
      </c>
      <c r="E345" s="62">
        <v>25.3</v>
      </c>
      <c r="F345" s="62">
        <v>6.86</v>
      </c>
      <c r="G345" s="111">
        <v>102.8</v>
      </c>
      <c r="H345" s="62">
        <v>55.41</v>
      </c>
      <c r="I345" s="62">
        <v>8.25</v>
      </c>
      <c r="J345" s="68"/>
      <c r="K345" s="111">
        <v>0.7</v>
      </c>
      <c r="L345" s="111">
        <v>34.700000000000003</v>
      </c>
    </row>
    <row r="346" spans="1:18" x14ac:dyDescent="0.2">
      <c r="A346" t="s">
        <v>61</v>
      </c>
      <c r="B346" s="176">
        <v>38524</v>
      </c>
      <c r="D346" s="63">
        <v>7.9279999999999999</v>
      </c>
      <c r="E346" s="62">
        <v>25.27</v>
      </c>
      <c r="F346" s="62">
        <v>6.02</v>
      </c>
      <c r="G346" s="111">
        <v>90.2</v>
      </c>
      <c r="H346" s="62">
        <v>55.41</v>
      </c>
      <c r="I346" s="62">
        <v>8.25</v>
      </c>
      <c r="J346" s="68"/>
      <c r="K346" s="111">
        <v>0.8</v>
      </c>
      <c r="L346" s="111">
        <v>36.299999999999997</v>
      </c>
    </row>
    <row r="347" spans="1:18" x14ac:dyDescent="0.2">
      <c r="A347" t="s">
        <v>61</v>
      </c>
      <c r="B347" s="176">
        <v>38524</v>
      </c>
      <c r="D347" s="63">
        <v>9.0389999999999997</v>
      </c>
      <c r="E347" s="62">
        <v>25.21</v>
      </c>
      <c r="F347" s="62">
        <v>4.75</v>
      </c>
      <c r="G347" s="111">
        <v>71.2</v>
      </c>
      <c r="H347" s="62">
        <v>55.41</v>
      </c>
      <c r="I347" s="62">
        <v>8.23</v>
      </c>
      <c r="J347" s="68"/>
      <c r="K347" s="111">
        <v>0.5</v>
      </c>
      <c r="L347" s="111">
        <v>25.3</v>
      </c>
    </row>
    <row r="348" spans="1:18" x14ac:dyDescent="0.2">
      <c r="A348" t="s">
        <v>61</v>
      </c>
      <c r="B348" s="176">
        <v>38524</v>
      </c>
      <c r="D348" s="63">
        <v>9.9879999999999995</v>
      </c>
      <c r="E348" s="62">
        <v>25.19</v>
      </c>
      <c r="F348" s="62">
        <v>3.33</v>
      </c>
      <c r="G348" s="111">
        <v>49.8</v>
      </c>
      <c r="H348" s="62">
        <v>55.41</v>
      </c>
      <c r="I348" s="62">
        <v>8.24</v>
      </c>
      <c r="J348" s="68"/>
      <c r="K348" s="111">
        <v>0.1</v>
      </c>
      <c r="L348" s="111">
        <v>11.6</v>
      </c>
    </row>
    <row r="349" spans="1:18" x14ac:dyDescent="0.2">
      <c r="A349" t="s">
        <v>61</v>
      </c>
      <c r="B349" s="176">
        <v>38524</v>
      </c>
      <c r="D349" s="63">
        <v>11.1</v>
      </c>
      <c r="E349" s="62">
        <v>25.12</v>
      </c>
      <c r="F349" s="62">
        <v>1.38</v>
      </c>
      <c r="G349" s="111">
        <v>20.7</v>
      </c>
      <c r="H349" s="62">
        <v>55.41</v>
      </c>
      <c r="I349" s="62">
        <v>8.23</v>
      </c>
      <c r="J349" s="68"/>
      <c r="K349" s="111">
        <v>0.1</v>
      </c>
      <c r="L349" s="111">
        <v>3</v>
      </c>
    </row>
    <row r="350" spans="1:18" x14ac:dyDescent="0.2">
      <c r="A350" t="s">
        <v>61</v>
      </c>
      <c r="B350" s="176">
        <v>38524</v>
      </c>
      <c r="D350" s="63">
        <v>12.176</v>
      </c>
      <c r="E350" s="62">
        <v>25.08</v>
      </c>
      <c r="F350" s="62">
        <v>1.1399999999999999</v>
      </c>
      <c r="G350" s="111">
        <v>17</v>
      </c>
      <c r="H350" s="62">
        <v>55.4</v>
      </c>
      <c r="I350" s="62">
        <v>8.23</v>
      </c>
      <c r="J350" s="68"/>
      <c r="K350" s="111">
        <v>0.1</v>
      </c>
      <c r="L350" s="111">
        <v>2.9</v>
      </c>
    </row>
    <row r="351" spans="1:18" x14ac:dyDescent="0.2">
      <c r="A351" t="s">
        <v>61</v>
      </c>
      <c r="B351" s="176">
        <v>38524</v>
      </c>
      <c r="D351" s="63">
        <v>13.106</v>
      </c>
      <c r="E351" s="62">
        <v>25.07</v>
      </c>
      <c r="F351" s="62">
        <v>0.16</v>
      </c>
      <c r="G351" s="111">
        <v>2.4</v>
      </c>
      <c r="H351" s="62">
        <v>55.41</v>
      </c>
      <c r="I351" s="62">
        <v>8.23</v>
      </c>
      <c r="J351" s="68"/>
      <c r="K351" s="111">
        <v>0.4</v>
      </c>
      <c r="L351" s="111">
        <v>1.7</v>
      </c>
    </row>
    <row r="352" spans="1:18" x14ac:dyDescent="0.2">
      <c r="A352" t="s">
        <v>61</v>
      </c>
      <c r="B352" s="176">
        <v>38524</v>
      </c>
      <c r="D352" s="63">
        <v>14.179</v>
      </c>
      <c r="E352" s="62">
        <v>25.04</v>
      </c>
      <c r="F352" s="62">
        <v>0</v>
      </c>
      <c r="G352" s="111">
        <v>0</v>
      </c>
      <c r="H352" s="62">
        <v>55.45</v>
      </c>
      <c r="I352" s="62">
        <v>8.24</v>
      </c>
      <c r="J352" s="68"/>
      <c r="K352" s="111">
        <v>1.2</v>
      </c>
      <c r="L352" s="111">
        <v>1.3</v>
      </c>
    </row>
    <row r="355" spans="1:18" x14ac:dyDescent="0.2">
      <c r="A355" t="s">
        <v>7</v>
      </c>
      <c r="B355" s="176">
        <v>38622</v>
      </c>
      <c r="D355" s="63">
        <v>0.19800000000000001</v>
      </c>
      <c r="E355" s="62">
        <v>25.78</v>
      </c>
      <c r="F355" s="62">
        <v>8.57</v>
      </c>
      <c r="G355" s="111">
        <v>106.2</v>
      </c>
      <c r="H355" s="62">
        <v>3.2370000000000001</v>
      </c>
      <c r="I355" s="62">
        <v>7.66</v>
      </c>
      <c r="J355" s="67">
        <v>-93</v>
      </c>
      <c r="K355" s="111">
        <v>228.6</v>
      </c>
    </row>
    <row r="356" spans="1:18" x14ac:dyDescent="0.2">
      <c r="D356" s="63"/>
      <c r="E356" s="62"/>
      <c r="F356" s="62"/>
      <c r="G356" s="111"/>
      <c r="H356" s="62"/>
      <c r="I356" s="62"/>
      <c r="J356" s="67"/>
      <c r="K356" s="111"/>
    </row>
    <row r="357" spans="1:18" x14ac:dyDescent="0.2">
      <c r="A357" t="s">
        <v>36</v>
      </c>
      <c r="B357" s="176">
        <v>38622</v>
      </c>
      <c r="D357" s="63">
        <v>0.153</v>
      </c>
      <c r="E357" s="62">
        <v>25.76</v>
      </c>
      <c r="F357" s="62">
        <v>6.3</v>
      </c>
      <c r="G357" s="111">
        <v>78.3</v>
      </c>
      <c r="H357" s="62">
        <v>4.048</v>
      </c>
      <c r="I357" s="62">
        <v>7.34</v>
      </c>
      <c r="J357" s="67">
        <v>-93</v>
      </c>
      <c r="K357" s="111">
        <v>1143.8</v>
      </c>
    </row>
    <row r="358" spans="1:18" x14ac:dyDescent="0.2">
      <c r="D358" s="63"/>
      <c r="E358" s="62"/>
      <c r="F358" s="62"/>
      <c r="G358" s="111"/>
      <c r="H358" s="62"/>
      <c r="I358" s="62"/>
      <c r="J358" s="67"/>
      <c r="K358" s="111"/>
    </row>
    <row r="359" spans="1:18" x14ac:dyDescent="0.2">
      <c r="A359" t="s">
        <v>110</v>
      </c>
      <c r="B359" s="176">
        <v>38622</v>
      </c>
      <c r="D359" s="63">
        <v>1.4E-2</v>
      </c>
      <c r="E359" s="62">
        <v>26.27</v>
      </c>
      <c r="F359" s="62">
        <v>4.1100000000000003</v>
      </c>
      <c r="G359" s="111">
        <v>51.6</v>
      </c>
      <c r="H359" s="62">
        <v>4.4409999999999998</v>
      </c>
      <c r="I359" s="62">
        <v>7.25</v>
      </c>
      <c r="J359" s="67">
        <v>-112</v>
      </c>
      <c r="K359" s="111">
        <v>112.3</v>
      </c>
    </row>
    <row r="360" spans="1:18" x14ac:dyDescent="0.2">
      <c r="D360" s="63"/>
      <c r="E360" s="62"/>
      <c r="F360" s="62"/>
      <c r="G360" s="111"/>
      <c r="H360" s="62"/>
      <c r="I360" s="62"/>
      <c r="J360" s="67"/>
      <c r="K360" s="111"/>
    </row>
    <row r="361" spans="1:18" x14ac:dyDescent="0.2">
      <c r="A361" t="s">
        <v>72</v>
      </c>
      <c r="B361" s="176">
        <v>38622</v>
      </c>
      <c r="D361" s="63">
        <v>0.37</v>
      </c>
      <c r="E361" s="62">
        <v>28.11</v>
      </c>
      <c r="F361" s="62">
        <v>8.2100000000000009</v>
      </c>
      <c r="G361" s="111">
        <v>105.5</v>
      </c>
      <c r="H361" s="62">
        <v>1.796</v>
      </c>
      <c r="I361" s="62">
        <v>7.36</v>
      </c>
      <c r="J361" s="67">
        <v>-80</v>
      </c>
      <c r="K361" s="111">
        <v>24.9</v>
      </c>
    </row>
    <row r="363" spans="1:18" x14ac:dyDescent="0.2">
      <c r="A363" t="s">
        <v>55</v>
      </c>
      <c r="B363" s="176">
        <v>38622</v>
      </c>
      <c r="D363" s="63">
        <v>0.44500000000000001</v>
      </c>
      <c r="E363" s="62">
        <v>27.91</v>
      </c>
      <c r="F363" s="62">
        <v>12.96</v>
      </c>
      <c r="G363" s="111">
        <v>206.5</v>
      </c>
      <c r="H363" s="62">
        <v>59.82</v>
      </c>
      <c r="I363" s="62">
        <v>8.11</v>
      </c>
      <c r="J363" s="67">
        <v>-64</v>
      </c>
      <c r="K363" s="111">
        <v>1135.5</v>
      </c>
      <c r="M363" s="158">
        <v>0.55000000000000004</v>
      </c>
      <c r="N363" s="6">
        <v>153.6788</v>
      </c>
      <c r="O363" s="6">
        <v>144.85072</v>
      </c>
      <c r="R363" s="42"/>
    </row>
    <row r="364" spans="1:18" x14ac:dyDescent="0.2">
      <c r="A364" t="s">
        <v>55</v>
      </c>
      <c r="B364" s="176">
        <v>38622</v>
      </c>
      <c r="D364" s="63">
        <v>1.133</v>
      </c>
      <c r="E364" s="62">
        <v>27.7</v>
      </c>
      <c r="F364" s="62">
        <v>12.15</v>
      </c>
      <c r="G364" s="111">
        <v>193</v>
      </c>
      <c r="H364" s="62">
        <v>59.85</v>
      </c>
      <c r="I364" s="62">
        <v>8.11</v>
      </c>
      <c r="J364" s="67">
        <v>-66</v>
      </c>
      <c r="K364" s="111">
        <v>5</v>
      </c>
    </row>
    <row r="365" spans="1:18" x14ac:dyDescent="0.2">
      <c r="A365" t="s">
        <v>55</v>
      </c>
      <c r="B365" s="176">
        <v>38622</v>
      </c>
      <c r="D365" s="63">
        <v>2.0489999999999999</v>
      </c>
      <c r="E365" s="62">
        <v>26.93</v>
      </c>
      <c r="F365" s="62">
        <v>7.27</v>
      </c>
      <c r="G365" s="111">
        <v>114</v>
      </c>
      <c r="H365" s="62">
        <v>59.91</v>
      </c>
      <c r="I365" s="62">
        <v>7.94</v>
      </c>
      <c r="J365" s="67">
        <v>-74</v>
      </c>
      <c r="K365" s="111">
        <v>1.9</v>
      </c>
    </row>
    <row r="366" spans="1:18" x14ac:dyDescent="0.2">
      <c r="A366" t="s">
        <v>55</v>
      </c>
      <c r="B366" s="176">
        <v>38622</v>
      </c>
      <c r="D366" s="63">
        <v>3.1030000000000002</v>
      </c>
      <c r="E366" s="62">
        <v>26.72</v>
      </c>
      <c r="F366" s="62">
        <v>4.74</v>
      </c>
      <c r="G366" s="111">
        <v>74.2</v>
      </c>
      <c r="H366" s="62">
        <v>60.08</v>
      </c>
      <c r="I366" s="62">
        <v>7.88</v>
      </c>
      <c r="J366" s="67">
        <v>-86</v>
      </c>
      <c r="K366" s="111">
        <v>1.1000000000000001</v>
      </c>
    </row>
    <row r="367" spans="1:18" x14ac:dyDescent="0.2">
      <c r="A367" t="s">
        <v>55</v>
      </c>
      <c r="B367" s="176">
        <v>38622</v>
      </c>
      <c r="D367" s="63">
        <v>4.1429999999999998</v>
      </c>
      <c r="E367" s="62">
        <v>26.69</v>
      </c>
      <c r="F367" s="62">
        <v>3.59</v>
      </c>
      <c r="G367" s="111">
        <v>56.2</v>
      </c>
      <c r="H367" s="62">
        <v>60.07</v>
      </c>
      <c r="I367" s="62">
        <v>7.9</v>
      </c>
      <c r="J367" s="67">
        <v>-95</v>
      </c>
      <c r="K367" s="111">
        <v>0.9</v>
      </c>
    </row>
    <row r="368" spans="1:18" x14ac:dyDescent="0.2">
      <c r="A368" t="s">
        <v>55</v>
      </c>
      <c r="B368" s="176">
        <v>38622</v>
      </c>
      <c r="D368" s="63">
        <v>5.0839999999999996</v>
      </c>
      <c r="E368" s="62">
        <v>26.69</v>
      </c>
      <c r="F368" s="62">
        <v>3.35</v>
      </c>
      <c r="G368" s="111">
        <v>52.3</v>
      </c>
      <c r="H368" s="62">
        <v>60.08</v>
      </c>
      <c r="I368" s="62">
        <v>7.91</v>
      </c>
      <c r="J368" s="67">
        <v>-98</v>
      </c>
      <c r="K368" s="111">
        <v>0.9</v>
      </c>
    </row>
    <row r="369" spans="1:18" x14ac:dyDescent="0.2">
      <c r="A369" t="s">
        <v>55</v>
      </c>
      <c r="B369" s="176">
        <v>38622</v>
      </c>
      <c r="D369" s="63">
        <v>6.0880000000000001</v>
      </c>
      <c r="E369" s="62">
        <v>26.68</v>
      </c>
      <c r="F369" s="62">
        <v>3.01</v>
      </c>
      <c r="G369" s="111">
        <v>47.1</v>
      </c>
      <c r="H369" s="62">
        <v>60.09</v>
      </c>
      <c r="I369" s="62">
        <v>7.88</v>
      </c>
      <c r="J369" s="67">
        <v>-99</v>
      </c>
      <c r="K369" s="111">
        <v>1.2</v>
      </c>
    </row>
    <row r="370" spans="1:18" x14ac:dyDescent="0.2">
      <c r="A370" t="s">
        <v>55</v>
      </c>
      <c r="B370" s="176">
        <v>38622</v>
      </c>
      <c r="D370" s="63">
        <v>7.0419999999999998</v>
      </c>
      <c r="E370" s="62">
        <v>26.64</v>
      </c>
      <c r="F370" s="62">
        <v>2.68</v>
      </c>
      <c r="G370" s="111">
        <v>41.9</v>
      </c>
      <c r="H370" s="62">
        <v>60.08</v>
      </c>
      <c r="I370" s="62">
        <v>7.9</v>
      </c>
      <c r="J370" s="67">
        <v>-104</v>
      </c>
      <c r="K370" s="111">
        <v>1.5</v>
      </c>
    </row>
    <row r="371" spans="1:18" x14ac:dyDescent="0.2">
      <c r="A371" t="s">
        <v>55</v>
      </c>
      <c r="B371" s="176">
        <v>38622</v>
      </c>
      <c r="D371" s="63">
        <v>7.0620000000000003</v>
      </c>
      <c r="E371" s="62">
        <v>26.64</v>
      </c>
      <c r="F371" s="62">
        <v>2.61</v>
      </c>
      <c r="G371" s="111">
        <v>40.799999999999997</v>
      </c>
      <c r="H371" s="62">
        <v>60.09</v>
      </c>
      <c r="I371" s="62">
        <v>7.88</v>
      </c>
      <c r="J371" s="67">
        <v>-104</v>
      </c>
      <c r="K371" s="111">
        <v>1.5</v>
      </c>
    </row>
    <row r="372" spans="1:18" x14ac:dyDescent="0.2">
      <c r="A372" t="s">
        <v>55</v>
      </c>
      <c r="B372" s="176">
        <v>38622</v>
      </c>
      <c r="D372" s="63">
        <v>8.0730000000000004</v>
      </c>
      <c r="E372" s="62">
        <v>26.64</v>
      </c>
      <c r="F372" s="62">
        <v>2.5299999999999998</v>
      </c>
      <c r="G372" s="111">
        <v>39.5</v>
      </c>
      <c r="H372" s="62">
        <v>60.09</v>
      </c>
      <c r="I372" s="62">
        <v>7.88</v>
      </c>
      <c r="J372" s="67">
        <v>-106</v>
      </c>
      <c r="K372" s="111">
        <v>1.5</v>
      </c>
    </row>
    <row r="373" spans="1:18" x14ac:dyDescent="0.2">
      <c r="A373" t="s">
        <v>55</v>
      </c>
      <c r="B373" s="176">
        <v>38622</v>
      </c>
      <c r="D373" s="63">
        <v>9.1579999999999995</v>
      </c>
      <c r="E373" s="62">
        <v>26.64</v>
      </c>
      <c r="F373" s="62">
        <v>2.4</v>
      </c>
      <c r="G373" s="111">
        <v>37.6</v>
      </c>
      <c r="H373" s="62">
        <v>60.08</v>
      </c>
      <c r="I373" s="62">
        <v>7.92</v>
      </c>
      <c r="J373" s="67">
        <v>-108</v>
      </c>
      <c r="K373" s="111">
        <v>1.4</v>
      </c>
    </row>
    <row r="374" spans="1:18" x14ac:dyDescent="0.2">
      <c r="A374" t="s">
        <v>55</v>
      </c>
      <c r="B374" s="176">
        <v>38622</v>
      </c>
      <c r="D374" s="63">
        <v>10.092000000000001</v>
      </c>
      <c r="E374" s="62">
        <v>26.63</v>
      </c>
      <c r="F374" s="62">
        <v>2.33</v>
      </c>
      <c r="G374" s="111">
        <v>36.5</v>
      </c>
      <c r="H374" s="62">
        <v>60.09</v>
      </c>
      <c r="I374" s="62">
        <v>7.88</v>
      </c>
      <c r="J374" s="67">
        <v>-109</v>
      </c>
      <c r="K374" s="111">
        <v>1.4</v>
      </c>
    </row>
    <row r="375" spans="1:18" x14ac:dyDescent="0.2">
      <c r="A375" t="s">
        <v>55</v>
      </c>
      <c r="B375" s="176">
        <v>38622</v>
      </c>
      <c r="D375" s="63">
        <v>11.086</v>
      </c>
      <c r="E375" s="62">
        <v>26.63</v>
      </c>
      <c r="F375" s="62">
        <v>2.3199999999999998</v>
      </c>
      <c r="G375" s="111">
        <v>36.200000000000003</v>
      </c>
      <c r="H375" s="62">
        <v>60.09</v>
      </c>
      <c r="I375" s="62">
        <v>7.91</v>
      </c>
      <c r="J375" s="67">
        <v>-111</v>
      </c>
      <c r="K375" s="111">
        <v>1.3</v>
      </c>
    </row>
    <row r="376" spans="1:18" x14ac:dyDescent="0.2">
      <c r="A376" t="s">
        <v>55</v>
      </c>
      <c r="B376" s="176">
        <v>38622</v>
      </c>
      <c r="D376" s="63">
        <v>12.081</v>
      </c>
      <c r="E376" s="62">
        <v>26.62</v>
      </c>
      <c r="F376" s="62">
        <v>2.2799999999999998</v>
      </c>
      <c r="G376" s="111">
        <v>35.6</v>
      </c>
      <c r="H376" s="62">
        <v>60.09</v>
      </c>
      <c r="I376" s="62">
        <v>7.92</v>
      </c>
      <c r="J376" s="67">
        <v>-113</v>
      </c>
      <c r="K376" s="111">
        <v>1.3</v>
      </c>
    </row>
    <row r="377" spans="1:18" x14ac:dyDescent="0.2">
      <c r="A377" t="s">
        <v>55</v>
      </c>
      <c r="B377" s="176">
        <v>38622</v>
      </c>
      <c r="D377" s="63">
        <v>13.052</v>
      </c>
      <c r="E377" s="62">
        <v>26.6</v>
      </c>
      <c r="F377" s="62">
        <v>2.11</v>
      </c>
      <c r="G377" s="111">
        <v>33</v>
      </c>
      <c r="H377" s="62">
        <v>60.09</v>
      </c>
      <c r="I377" s="62">
        <v>7.93</v>
      </c>
      <c r="J377" s="67">
        <v>-116</v>
      </c>
      <c r="K377" s="111">
        <v>2.1</v>
      </c>
    </row>
    <row r="378" spans="1:18" x14ac:dyDescent="0.2">
      <c r="A378" t="s">
        <v>55</v>
      </c>
      <c r="B378" s="176">
        <v>38622</v>
      </c>
      <c r="D378" s="63">
        <v>14.048999999999999</v>
      </c>
      <c r="E378" s="62">
        <v>26.59</v>
      </c>
      <c r="F378" s="62">
        <v>1.63</v>
      </c>
      <c r="G378" s="111">
        <v>25.5</v>
      </c>
      <c r="H378" s="62">
        <v>60.11</v>
      </c>
      <c r="I378" s="62">
        <v>7.86</v>
      </c>
      <c r="J378" s="67">
        <v>-122</v>
      </c>
      <c r="K378" s="111">
        <v>4.4000000000000004</v>
      </c>
    </row>
    <row r="379" spans="1:18" x14ac:dyDescent="0.2">
      <c r="A379" t="s">
        <v>55</v>
      </c>
      <c r="B379" s="176">
        <v>38622</v>
      </c>
      <c r="D379" s="63">
        <v>14.802</v>
      </c>
      <c r="E379" s="62">
        <v>26.58</v>
      </c>
      <c r="F379" s="62">
        <v>1.32</v>
      </c>
      <c r="G379" s="111">
        <v>20.6</v>
      </c>
      <c r="H379" s="62">
        <v>60.05</v>
      </c>
      <c r="I379" s="62">
        <v>6.98</v>
      </c>
      <c r="J379" s="67">
        <v>-311</v>
      </c>
      <c r="K379" s="111">
        <v>205.8</v>
      </c>
    </row>
    <row r="380" spans="1:18" x14ac:dyDescent="0.2">
      <c r="J380" s="68"/>
      <c r="K380" s="71"/>
    </row>
    <row r="381" spans="1:18" x14ac:dyDescent="0.2">
      <c r="A381" t="s">
        <v>58</v>
      </c>
      <c r="B381" s="176">
        <v>38622</v>
      </c>
      <c r="D381" s="63">
        <v>0.65</v>
      </c>
      <c r="E381" s="62">
        <v>28.01</v>
      </c>
      <c r="F381" s="62">
        <v>16.2</v>
      </c>
      <c r="G381" s="111">
        <v>258.39999999999998</v>
      </c>
      <c r="H381" s="62">
        <v>59.58</v>
      </c>
      <c r="I381" s="62">
        <v>8.1999999999999993</v>
      </c>
      <c r="J381" s="67">
        <v>-43</v>
      </c>
      <c r="K381" s="111">
        <v>223.2</v>
      </c>
      <c r="M381" s="158">
        <v>0.6</v>
      </c>
      <c r="N381" s="6">
        <v>124.08591999999997</v>
      </c>
      <c r="O381" s="6">
        <v>117.79107999999999</v>
      </c>
      <c r="P381" s="42"/>
      <c r="R381" s="42"/>
    </row>
    <row r="382" spans="1:18" x14ac:dyDescent="0.2">
      <c r="A382" t="s">
        <v>58</v>
      </c>
      <c r="B382" s="176">
        <v>38622</v>
      </c>
      <c r="D382" s="63">
        <v>1.1259999999999999</v>
      </c>
      <c r="E382" s="62">
        <v>27.96</v>
      </c>
      <c r="F382" s="62">
        <v>13.29</v>
      </c>
      <c r="G382" s="111">
        <v>211.9</v>
      </c>
      <c r="H382" s="62">
        <v>59.7</v>
      </c>
      <c r="I382" s="62">
        <v>8.19</v>
      </c>
      <c r="J382" s="67">
        <v>-47</v>
      </c>
      <c r="K382" s="111">
        <v>217.6</v>
      </c>
    </row>
    <row r="383" spans="1:18" x14ac:dyDescent="0.2">
      <c r="A383" t="s">
        <v>58</v>
      </c>
      <c r="B383" s="176">
        <v>38622</v>
      </c>
      <c r="D383" s="63">
        <v>2.101</v>
      </c>
      <c r="E383" s="62">
        <v>27</v>
      </c>
      <c r="F383" s="62">
        <v>3.66</v>
      </c>
      <c r="G383" s="111">
        <v>57.5</v>
      </c>
      <c r="H383" s="62">
        <v>60.11</v>
      </c>
      <c r="I383" s="62">
        <v>7.82</v>
      </c>
      <c r="J383" s="67">
        <v>-79</v>
      </c>
      <c r="K383" s="111">
        <v>221.5</v>
      </c>
    </row>
    <row r="384" spans="1:18" x14ac:dyDescent="0.2">
      <c r="A384" t="s">
        <v>58</v>
      </c>
      <c r="B384" s="176">
        <v>38622</v>
      </c>
      <c r="D384" s="63">
        <v>3.1219999999999999</v>
      </c>
      <c r="E384" s="62">
        <v>27</v>
      </c>
      <c r="F384" s="62">
        <v>1.54</v>
      </c>
      <c r="G384" s="111">
        <v>24.2</v>
      </c>
      <c r="H384" s="62">
        <v>60.2</v>
      </c>
      <c r="I384" s="62">
        <v>7.84</v>
      </c>
      <c r="J384" s="67">
        <v>-98</v>
      </c>
      <c r="K384" s="111">
        <v>228.6</v>
      </c>
    </row>
    <row r="385" spans="1:18" x14ac:dyDescent="0.2">
      <c r="A385" t="s">
        <v>58</v>
      </c>
      <c r="B385" s="176">
        <v>38622</v>
      </c>
      <c r="D385" s="63">
        <v>4.1130000000000004</v>
      </c>
      <c r="E385" s="62">
        <v>26.98</v>
      </c>
      <c r="F385" s="62">
        <v>1.39</v>
      </c>
      <c r="G385" s="111">
        <v>21.8</v>
      </c>
      <c r="H385" s="62">
        <v>60.2</v>
      </c>
      <c r="I385" s="62">
        <v>7.85</v>
      </c>
      <c r="J385" s="67">
        <v>-105</v>
      </c>
      <c r="K385" s="111">
        <v>230.1</v>
      </c>
    </row>
    <row r="386" spans="1:18" x14ac:dyDescent="0.2">
      <c r="A386" t="s">
        <v>58</v>
      </c>
      <c r="B386" s="176">
        <v>38622</v>
      </c>
      <c r="D386" s="63">
        <v>5.0670000000000002</v>
      </c>
      <c r="E386" s="62">
        <v>26.92</v>
      </c>
      <c r="F386" s="62">
        <v>1.52</v>
      </c>
      <c r="G386" s="111">
        <v>23.8</v>
      </c>
      <c r="H386" s="62">
        <v>60.19</v>
      </c>
      <c r="I386" s="62">
        <v>7.87</v>
      </c>
      <c r="J386" s="67">
        <v>-105</v>
      </c>
      <c r="K386" s="111">
        <v>230.2</v>
      </c>
    </row>
    <row r="387" spans="1:18" x14ac:dyDescent="0.2">
      <c r="A387" t="s">
        <v>58</v>
      </c>
      <c r="B387" s="176">
        <v>38622</v>
      </c>
      <c r="D387" s="63">
        <v>6.0839999999999996</v>
      </c>
      <c r="E387" s="62">
        <v>26.91</v>
      </c>
      <c r="F387" s="62">
        <v>1.62</v>
      </c>
      <c r="G387" s="111">
        <v>25.4</v>
      </c>
      <c r="H387" s="62">
        <v>60.19</v>
      </c>
      <c r="I387" s="62">
        <v>7.88</v>
      </c>
      <c r="J387" s="67">
        <v>-105</v>
      </c>
      <c r="K387" s="111">
        <v>230.1</v>
      </c>
    </row>
    <row r="388" spans="1:18" x14ac:dyDescent="0.2">
      <c r="A388" t="s">
        <v>58</v>
      </c>
      <c r="B388" s="176">
        <v>38622</v>
      </c>
      <c r="D388" s="63">
        <v>7.1059999999999999</v>
      </c>
      <c r="E388" s="62">
        <v>26.88</v>
      </c>
      <c r="F388" s="62">
        <v>1.51</v>
      </c>
      <c r="G388" s="111">
        <v>23.7</v>
      </c>
      <c r="H388" s="62">
        <v>60.19</v>
      </c>
      <c r="I388" s="62">
        <v>7.88</v>
      </c>
      <c r="J388" s="67">
        <v>-106</v>
      </c>
      <c r="K388" s="111">
        <v>230.1</v>
      </c>
    </row>
    <row r="389" spans="1:18" x14ac:dyDescent="0.2">
      <c r="A389" t="s">
        <v>58</v>
      </c>
      <c r="B389" s="176">
        <v>38622</v>
      </c>
      <c r="D389" s="63">
        <v>8.0830000000000002</v>
      </c>
      <c r="E389" s="62">
        <v>26.82</v>
      </c>
      <c r="F389" s="62">
        <v>0.51</v>
      </c>
      <c r="G389" s="111">
        <v>7.9</v>
      </c>
      <c r="H389" s="62">
        <v>60.21</v>
      </c>
      <c r="I389" s="62">
        <v>7.84</v>
      </c>
      <c r="J389" s="67">
        <v>-214</v>
      </c>
      <c r="K389" s="111">
        <v>233.3</v>
      </c>
    </row>
    <row r="390" spans="1:18" x14ac:dyDescent="0.2">
      <c r="A390" t="s">
        <v>58</v>
      </c>
      <c r="B390" s="176">
        <v>38622</v>
      </c>
      <c r="D390" s="63">
        <v>9.14</v>
      </c>
      <c r="E390" s="62">
        <v>26.81</v>
      </c>
      <c r="F390" s="62">
        <v>0.52</v>
      </c>
      <c r="G390" s="111">
        <v>8.1</v>
      </c>
      <c r="H390" s="62">
        <v>60.24</v>
      </c>
      <c r="I390" s="62">
        <v>7.85</v>
      </c>
      <c r="J390" s="67">
        <v>-184</v>
      </c>
      <c r="K390" s="111">
        <v>2.6</v>
      </c>
    </row>
    <row r="391" spans="1:18" x14ac:dyDescent="0.2">
      <c r="A391" t="s">
        <v>58</v>
      </c>
      <c r="B391" s="176">
        <v>38622</v>
      </c>
      <c r="D391" s="63">
        <v>10.06</v>
      </c>
      <c r="E391" s="62">
        <v>26.78</v>
      </c>
      <c r="F391" s="62">
        <v>0.72</v>
      </c>
      <c r="G391" s="111">
        <v>11.4</v>
      </c>
      <c r="H391" s="62">
        <v>60.26</v>
      </c>
      <c r="I391" s="62">
        <v>7.83</v>
      </c>
      <c r="J391" s="67">
        <v>-151</v>
      </c>
      <c r="K391" s="111">
        <v>1.3</v>
      </c>
    </row>
    <row r="392" spans="1:18" x14ac:dyDescent="0.2">
      <c r="A392" t="s">
        <v>58</v>
      </c>
      <c r="B392" s="176">
        <v>38622</v>
      </c>
      <c r="D392" s="63">
        <v>11.064</v>
      </c>
      <c r="E392" s="62">
        <v>26.76</v>
      </c>
      <c r="F392" s="62">
        <v>0.74</v>
      </c>
      <c r="G392" s="111">
        <v>11.7</v>
      </c>
      <c r="H392" s="62">
        <v>60.26</v>
      </c>
      <c r="I392" s="62">
        <v>7.83</v>
      </c>
      <c r="J392" s="67">
        <v>-142</v>
      </c>
      <c r="K392" s="111">
        <v>1.9</v>
      </c>
    </row>
    <row r="393" spans="1:18" x14ac:dyDescent="0.2">
      <c r="A393" t="s">
        <v>58</v>
      </c>
      <c r="B393" s="176">
        <v>38622</v>
      </c>
      <c r="D393" s="63">
        <v>12.117000000000001</v>
      </c>
      <c r="E393" s="62">
        <v>26.76</v>
      </c>
      <c r="F393" s="62">
        <v>0.72</v>
      </c>
      <c r="G393" s="111">
        <v>11.3</v>
      </c>
      <c r="H393" s="62">
        <v>60.25</v>
      </c>
      <c r="I393" s="62">
        <v>7.82</v>
      </c>
      <c r="J393" s="67">
        <v>-157</v>
      </c>
      <c r="K393" s="111">
        <v>2.2999999999999998</v>
      </c>
    </row>
    <row r="394" spans="1:18" x14ac:dyDescent="0.2">
      <c r="A394" t="s">
        <v>58</v>
      </c>
      <c r="B394" s="176">
        <v>38622</v>
      </c>
      <c r="D394" s="63">
        <v>12.667</v>
      </c>
      <c r="E394" s="62">
        <v>26.76</v>
      </c>
      <c r="F394" s="62">
        <v>0.7</v>
      </c>
      <c r="G394" s="111">
        <v>10.9</v>
      </c>
      <c r="H394" s="62">
        <v>60.12</v>
      </c>
      <c r="I394" s="62">
        <v>7.35</v>
      </c>
      <c r="J394" s="67">
        <v>-276</v>
      </c>
      <c r="K394" s="111">
        <v>280.2</v>
      </c>
    </row>
    <row r="395" spans="1:18" x14ac:dyDescent="0.2">
      <c r="J395" s="68"/>
      <c r="K395" s="71"/>
    </row>
    <row r="396" spans="1:18" x14ac:dyDescent="0.2">
      <c r="A396" t="s">
        <v>61</v>
      </c>
      <c r="B396" s="176">
        <v>38622</v>
      </c>
      <c r="D396" s="63">
        <v>0.71399999999999997</v>
      </c>
      <c r="E396" s="62">
        <v>27.49</v>
      </c>
      <c r="F396" s="62">
        <v>12.74</v>
      </c>
      <c r="G396" s="111">
        <v>202</v>
      </c>
      <c r="H396" s="62">
        <v>60.21</v>
      </c>
      <c r="I396" s="62">
        <v>8.1300000000000008</v>
      </c>
      <c r="J396" s="67">
        <v>-44</v>
      </c>
      <c r="K396" s="111">
        <v>2.4</v>
      </c>
      <c r="M396" s="158">
        <v>0.95</v>
      </c>
      <c r="N396" s="70">
        <v>76.859519999999989</v>
      </c>
      <c r="O396" s="70">
        <v>28.529079999999997</v>
      </c>
      <c r="P396" s="42"/>
      <c r="R396" s="42"/>
    </row>
    <row r="397" spans="1:18" x14ac:dyDescent="0.2">
      <c r="A397" t="s">
        <v>61</v>
      </c>
      <c r="B397" s="176">
        <v>38622</v>
      </c>
      <c r="D397" s="63">
        <v>1.133</v>
      </c>
      <c r="E397" s="62">
        <v>27.11</v>
      </c>
      <c r="F397" s="62">
        <v>6.15</v>
      </c>
      <c r="G397" s="111">
        <v>97</v>
      </c>
      <c r="H397" s="62">
        <v>60.2</v>
      </c>
      <c r="I397" s="62">
        <v>8.0500000000000007</v>
      </c>
      <c r="J397" s="67">
        <v>-58</v>
      </c>
      <c r="K397" s="111">
        <v>1.8</v>
      </c>
    </row>
    <row r="398" spans="1:18" x14ac:dyDescent="0.2">
      <c r="A398" t="s">
        <v>61</v>
      </c>
      <c r="B398" s="176">
        <v>38622</v>
      </c>
      <c r="D398" s="63">
        <v>2.0979999999999999</v>
      </c>
      <c r="E398" s="62">
        <v>26.71</v>
      </c>
      <c r="F398" s="62">
        <v>4.62</v>
      </c>
      <c r="G398" s="111">
        <v>72.3</v>
      </c>
      <c r="H398" s="62">
        <v>60.1</v>
      </c>
      <c r="I398" s="62">
        <v>7.9</v>
      </c>
      <c r="J398" s="67">
        <v>-71</v>
      </c>
      <c r="K398" s="111">
        <v>1.1000000000000001</v>
      </c>
    </row>
    <row r="399" spans="1:18" x14ac:dyDescent="0.2">
      <c r="A399" t="s">
        <v>61</v>
      </c>
      <c r="B399" s="176">
        <v>38622</v>
      </c>
      <c r="D399" s="63">
        <v>2.109</v>
      </c>
      <c r="E399" s="62">
        <v>26.7</v>
      </c>
      <c r="F399" s="62">
        <v>3.46</v>
      </c>
      <c r="G399" s="111">
        <v>54.2</v>
      </c>
      <c r="H399" s="62">
        <v>60.11</v>
      </c>
      <c r="I399" s="62">
        <v>7.9</v>
      </c>
      <c r="J399" s="67">
        <v>-76</v>
      </c>
      <c r="K399" s="111">
        <v>1</v>
      </c>
    </row>
    <row r="400" spans="1:18" x14ac:dyDescent="0.2">
      <c r="A400" t="s">
        <v>61</v>
      </c>
      <c r="B400" s="176">
        <v>38622</v>
      </c>
      <c r="D400" s="63">
        <v>3.097</v>
      </c>
      <c r="E400" s="62">
        <v>26.66</v>
      </c>
      <c r="F400" s="62">
        <v>2.66</v>
      </c>
      <c r="G400" s="111">
        <v>41.6</v>
      </c>
      <c r="H400" s="62">
        <v>60.11</v>
      </c>
      <c r="I400" s="62">
        <v>7.92</v>
      </c>
      <c r="J400" s="67">
        <v>-87</v>
      </c>
      <c r="K400" s="111">
        <v>0.8</v>
      </c>
    </row>
    <row r="401" spans="1:11" x14ac:dyDescent="0.2">
      <c r="A401" t="s">
        <v>61</v>
      </c>
      <c r="B401" s="176">
        <v>38622</v>
      </c>
      <c r="D401" s="63">
        <v>3.1019999999999999</v>
      </c>
      <c r="E401" s="62">
        <v>26.66</v>
      </c>
      <c r="F401" s="62">
        <v>2.64</v>
      </c>
      <c r="G401" s="111">
        <v>41.2</v>
      </c>
      <c r="H401" s="62">
        <v>60.11</v>
      </c>
      <c r="I401" s="62">
        <v>7.91</v>
      </c>
      <c r="J401" s="67">
        <v>-88</v>
      </c>
      <c r="K401" s="111">
        <v>0.8</v>
      </c>
    </row>
    <row r="402" spans="1:11" x14ac:dyDescent="0.2">
      <c r="A402" t="s">
        <v>61</v>
      </c>
      <c r="B402" s="176">
        <v>38622</v>
      </c>
      <c r="D402" s="63">
        <v>4.077</v>
      </c>
      <c r="E402" s="62">
        <v>26.64</v>
      </c>
      <c r="F402" s="62">
        <v>2.5499999999999998</v>
      </c>
      <c r="G402" s="111">
        <v>39.9</v>
      </c>
      <c r="H402" s="62">
        <v>60.12</v>
      </c>
      <c r="I402" s="62">
        <v>7.93</v>
      </c>
      <c r="J402" s="67">
        <v>-90</v>
      </c>
      <c r="K402" s="111">
        <v>0.7</v>
      </c>
    </row>
    <row r="403" spans="1:11" x14ac:dyDescent="0.2">
      <c r="A403" t="s">
        <v>61</v>
      </c>
      <c r="B403" s="176">
        <v>38622</v>
      </c>
      <c r="D403" s="63">
        <v>5.01</v>
      </c>
      <c r="E403" s="62">
        <v>26.62</v>
      </c>
      <c r="F403" s="62">
        <v>2.58</v>
      </c>
      <c r="G403" s="111">
        <v>40.4</v>
      </c>
      <c r="H403" s="62">
        <v>60.12</v>
      </c>
      <c r="I403" s="62">
        <v>7.88</v>
      </c>
      <c r="J403" s="67">
        <v>-91</v>
      </c>
      <c r="K403" s="111">
        <v>0.6</v>
      </c>
    </row>
    <row r="404" spans="1:11" x14ac:dyDescent="0.2">
      <c r="A404" t="s">
        <v>61</v>
      </c>
      <c r="B404" s="176">
        <v>38622</v>
      </c>
      <c r="D404" s="63">
        <v>6.0990000000000002</v>
      </c>
      <c r="E404" s="62">
        <v>26.61</v>
      </c>
      <c r="F404" s="62">
        <v>2.58</v>
      </c>
      <c r="G404" s="111">
        <v>40.4</v>
      </c>
      <c r="H404" s="62">
        <v>60.13</v>
      </c>
      <c r="I404" s="62">
        <v>7.92</v>
      </c>
      <c r="J404" s="67">
        <v>-90</v>
      </c>
      <c r="K404" s="111">
        <v>0.6</v>
      </c>
    </row>
    <row r="405" spans="1:11" x14ac:dyDescent="0.2">
      <c r="A405" t="s">
        <v>61</v>
      </c>
      <c r="B405" s="176">
        <v>38622</v>
      </c>
      <c r="D405" s="63">
        <v>7.0590000000000002</v>
      </c>
      <c r="E405" s="62">
        <v>26.6</v>
      </c>
      <c r="F405" s="62">
        <v>2.5299999999999998</v>
      </c>
      <c r="G405" s="111">
        <v>39.5</v>
      </c>
      <c r="H405" s="62">
        <v>60.13</v>
      </c>
      <c r="I405" s="62">
        <v>7.9</v>
      </c>
      <c r="J405" s="67">
        <v>-91</v>
      </c>
      <c r="K405" s="111">
        <v>0.5</v>
      </c>
    </row>
    <row r="406" spans="1:11" x14ac:dyDescent="0.2">
      <c r="A406" t="s">
        <v>61</v>
      </c>
      <c r="B406" s="176">
        <v>38622</v>
      </c>
      <c r="D406" s="63">
        <v>8.0739999999999998</v>
      </c>
      <c r="E406" s="62">
        <v>26.6</v>
      </c>
      <c r="F406" s="62">
        <v>2.39</v>
      </c>
      <c r="G406" s="111">
        <v>37.299999999999997</v>
      </c>
      <c r="H406" s="62">
        <v>60.13</v>
      </c>
      <c r="I406" s="62">
        <v>7.93</v>
      </c>
      <c r="J406" s="67">
        <v>-93</v>
      </c>
      <c r="K406" s="111">
        <v>0.5</v>
      </c>
    </row>
    <row r="407" spans="1:11" x14ac:dyDescent="0.2">
      <c r="A407" t="s">
        <v>61</v>
      </c>
      <c r="B407" s="176">
        <v>38622</v>
      </c>
      <c r="D407" s="63">
        <v>9.0220000000000002</v>
      </c>
      <c r="E407" s="62">
        <v>26.59</v>
      </c>
      <c r="F407" s="62">
        <v>2.2799999999999998</v>
      </c>
      <c r="G407" s="111">
        <v>35.6</v>
      </c>
      <c r="H407" s="62">
        <v>60.14</v>
      </c>
      <c r="I407" s="62">
        <v>7.91</v>
      </c>
      <c r="J407" s="67">
        <v>-95</v>
      </c>
      <c r="K407" s="111">
        <v>0.5</v>
      </c>
    </row>
    <row r="408" spans="1:11" x14ac:dyDescent="0.2">
      <c r="A408" t="s">
        <v>61</v>
      </c>
      <c r="B408" s="176">
        <v>38622</v>
      </c>
      <c r="D408" s="63">
        <v>10.025</v>
      </c>
      <c r="E408" s="62">
        <v>26.59</v>
      </c>
      <c r="F408" s="62">
        <v>2.2000000000000002</v>
      </c>
      <c r="G408" s="111">
        <v>34.299999999999997</v>
      </c>
      <c r="H408" s="62">
        <v>60.14</v>
      </c>
      <c r="I408" s="62">
        <v>7.88</v>
      </c>
      <c r="J408" s="67">
        <v>-96</v>
      </c>
      <c r="K408" s="111">
        <v>0.5</v>
      </c>
    </row>
    <row r="409" spans="1:11" x14ac:dyDescent="0.2">
      <c r="A409" t="s">
        <v>61</v>
      </c>
      <c r="B409" s="176">
        <v>38622</v>
      </c>
      <c r="D409" s="63">
        <v>11.111000000000001</v>
      </c>
      <c r="E409" s="62">
        <v>26.59</v>
      </c>
      <c r="F409" s="62">
        <v>1.85</v>
      </c>
      <c r="G409" s="111">
        <v>28.9</v>
      </c>
      <c r="H409" s="62">
        <v>60.15</v>
      </c>
      <c r="I409" s="62">
        <v>7.87</v>
      </c>
      <c r="J409" s="67">
        <v>-100</v>
      </c>
      <c r="K409" s="111">
        <v>1.1000000000000001</v>
      </c>
    </row>
    <row r="410" spans="1:11" x14ac:dyDescent="0.2">
      <c r="A410" t="s">
        <v>61</v>
      </c>
      <c r="B410" s="176">
        <v>38622</v>
      </c>
      <c r="D410" s="63">
        <v>12.077</v>
      </c>
      <c r="E410" s="62">
        <v>26.59</v>
      </c>
      <c r="F410" s="62">
        <v>1.54</v>
      </c>
      <c r="G410" s="111">
        <v>24.1</v>
      </c>
      <c r="H410" s="62">
        <v>60.16</v>
      </c>
      <c r="I410" s="62">
        <v>7.86</v>
      </c>
      <c r="J410" s="67">
        <v>-103</v>
      </c>
      <c r="K410" s="111">
        <v>0.6</v>
      </c>
    </row>
    <row r="411" spans="1:11" x14ac:dyDescent="0.2">
      <c r="A411" t="s">
        <v>61</v>
      </c>
      <c r="B411" s="176">
        <v>38622</v>
      </c>
      <c r="D411" s="63">
        <v>13.09</v>
      </c>
      <c r="E411" s="62">
        <v>26.59</v>
      </c>
      <c r="F411" s="62">
        <v>0.72</v>
      </c>
      <c r="G411" s="111">
        <v>11.2</v>
      </c>
      <c r="H411" s="62">
        <v>60.17</v>
      </c>
      <c r="I411" s="62">
        <v>7.84</v>
      </c>
      <c r="J411" s="67">
        <v>-119</v>
      </c>
      <c r="K411" s="111">
        <v>1.1000000000000001</v>
      </c>
    </row>
    <row r="412" spans="1:11" x14ac:dyDescent="0.2">
      <c r="A412" t="s">
        <v>61</v>
      </c>
      <c r="B412" s="176">
        <v>38622</v>
      </c>
      <c r="D412" s="63">
        <v>14.048</v>
      </c>
      <c r="E412" s="62">
        <v>26.56</v>
      </c>
      <c r="F412" s="62">
        <v>0.2</v>
      </c>
      <c r="G412" s="111">
        <v>3.2</v>
      </c>
      <c r="H412" s="62">
        <v>60.19</v>
      </c>
      <c r="I412" s="62">
        <v>7.85</v>
      </c>
      <c r="J412" s="67">
        <v>-240</v>
      </c>
      <c r="K412" s="111">
        <v>20.2</v>
      </c>
    </row>
    <row r="413" spans="1:11" x14ac:dyDescent="0.2">
      <c r="A413" t="s">
        <v>61</v>
      </c>
      <c r="B413" s="176">
        <v>38622</v>
      </c>
      <c r="D413" s="63">
        <v>14.571999999999999</v>
      </c>
      <c r="E413" s="62">
        <v>26.41</v>
      </c>
      <c r="F413" s="62">
        <v>0.17</v>
      </c>
      <c r="G413" s="111">
        <v>2.6</v>
      </c>
      <c r="H413" s="62">
        <v>60.12</v>
      </c>
      <c r="I413" s="62">
        <v>6.92</v>
      </c>
      <c r="J413" s="67">
        <v>-314</v>
      </c>
      <c r="K413" s="111">
        <v>16.3</v>
      </c>
    </row>
    <row r="414" spans="1:11" x14ac:dyDescent="0.2">
      <c r="D414" s="283"/>
      <c r="E414" s="108"/>
      <c r="F414" s="108"/>
      <c r="G414" s="112"/>
      <c r="H414" s="108"/>
      <c r="I414" s="108"/>
      <c r="J414" s="61"/>
      <c r="K414" s="112"/>
    </row>
    <row r="416" spans="1:11" x14ac:dyDescent="0.2">
      <c r="A416" t="s">
        <v>7</v>
      </c>
      <c r="B416" s="176">
        <v>38729</v>
      </c>
      <c r="D416" s="63">
        <v>0.54100000000000004</v>
      </c>
      <c r="E416" s="62">
        <v>11.65</v>
      </c>
      <c r="F416" s="62">
        <v>11.65</v>
      </c>
      <c r="G416" s="111">
        <v>108.4</v>
      </c>
      <c r="H416" s="62">
        <v>3.2629999999999999</v>
      </c>
      <c r="I416" s="62">
        <v>7.86</v>
      </c>
      <c r="J416" s="67">
        <v>-4</v>
      </c>
      <c r="K416" s="111">
        <v>18.5</v>
      </c>
    </row>
    <row r="417" spans="1:18" x14ac:dyDescent="0.2">
      <c r="D417" s="63">
        <v>0.71899999999999997</v>
      </c>
      <c r="E417" s="62">
        <v>11.66</v>
      </c>
      <c r="F417" s="62">
        <v>11.62</v>
      </c>
      <c r="G417" s="111">
        <v>108.1</v>
      </c>
      <c r="H417" s="62">
        <v>3.2629999999999999</v>
      </c>
      <c r="I417" s="62">
        <v>7.84</v>
      </c>
      <c r="J417" s="67">
        <v>-15</v>
      </c>
      <c r="K417" s="111">
        <v>149.4</v>
      </c>
    </row>
    <row r="419" spans="1:18" x14ac:dyDescent="0.2">
      <c r="A419" t="s">
        <v>36</v>
      </c>
      <c r="B419" s="176">
        <v>38729</v>
      </c>
      <c r="D419" s="63">
        <v>0.23300000000000001</v>
      </c>
      <c r="E419" s="62">
        <v>13.6</v>
      </c>
      <c r="F419" s="62">
        <v>8.69</v>
      </c>
      <c r="G419" s="111">
        <v>84.9</v>
      </c>
      <c r="H419" s="62">
        <v>4.6909999999999998</v>
      </c>
      <c r="I419" s="62">
        <v>7.09</v>
      </c>
      <c r="J419" s="67">
        <v>-29</v>
      </c>
      <c r="K419" s="111">
        <v>70.2</v>
      </c>
    </row>
    <row r="420" spans="1:18" x14ac:dyDescent="0.2">
      <c r="D420" s="63"/>
      <c r="E420" s="62"/>
      <c r="F420" s="62"/>
      <c r="G420" s="111"/>
      <c r="H420" s="62"/>
      <c r="I420" s="62"/>
      <c r="J420" s="67"/>
      <c r="K420" s="111"/>
    </row>
    <row r="421" spans="1:18" x14ac:dyDescent="0.2">
      <c r="A421" t="s">
        <v>110</v>
      </c>
      <c r="B421" s="176">
        <v>38729</v>
      </c>
      <c r="D421" s="63">
        <v>0.255</v>
      </c>
      <c r="E421" s="62">
        <v>14.29</v>
      </c>
      <c r="F421" s="62">
        <v>5.64</v>
      </c>
      <c r="G421" s="111">
        <v>56</v>
      </c>
      <c r="H421" s="62">
        <v>5.1760000000000002</v>
      </c>
      <c r="I421" s="62">
        <v>6.65</v>
      </c>
      <c r="J421" s="67">
        <v>-28</v>
      </c>
      <c r="K421" s="111">
        <v>68.099999999999994</v>
      </c>
    </row>
    <row r="422" spans="1:18" x14ac:dyDescent="0.2">
      <c r="J422" s="68"/>
      <c r="K422" s="71"/>
    </row>
    <row r="423" spans="1:18" x14ac:dyDescent="0.2">
      <c r="A423" t="s">
        <v>72</v>
      </c>
      <c r="B423" s="176">
        <v>38729</v>
      </c>
      <c r="D423" s="63">
        <v>0.33300000000000002</v>
      </c>
      <c r="E423" s="62">
        <v>17.54</v>
      </c>
      <c r="F423" s="62">
        <v>8.4700000000000006</v>
      </c>
      <c r="G423" s="111">
        <v>89</v>
      </c>
      <c r="H423" s="62">
        <v>1.5940000000000001</v>
      </c>
      <c r="I423" s="62">
        <v>6.98</v>
      </c>
      <c r="J423" s="67">
        <v>-26</v>
      </c>
      <c r="K423" s="111">
        <v>16.7</v>
      </c>
    </row>
    <row r="425" spans="1:18" x14ac:dyDescent="0.2">
      <c r="A425" t="s">
        <v>55</v>
      </c>
      <c r="B425" s="176">
        <v>38729</v>
      </c>
      <c r="D425" s="63">
        <v>0.65100000000000002</v>
      </c>
      <c r="E425" s="62">
        <v>15.94</v>
      </c>
      <c r="F425" s="62">
        <v>8.31</v>
      </c>
      <c r="G425" s="111">
        <v>107.2</v>
      </c>
      <c r="H425" s="62">
        <v>59.51</v>
      </c>
      <c r="I425" s="62">
        <v>8.0299999999999994</v>
      </c>
      <c r="J425" s="67">
        <v>-22</v>
      </c>
      <c r="K425" s="111">
        <v>809.6</v>
      </c>
      <c r="M425" s="67">
        <v>1.75</v>
      </c>
      <c r="N425" s="70">
        <v>15.7164</v>
      </c>
      <c r="O425" s="70">
        <v>16.665800000000001</v>
      </c>
      <c r="P425" s="42"/>
      <c r="R425" s="42"/>
    </row>
    <row r="426" spans="1:18" x14ac:dyDescent="0.2">
      <c r="A426" t="s">
        <v>55</v>
      </c>
      <c r="B426" s="176">
        <v>38729</v>
      </c>
      <c r="D426" s="63">
        <v>1.107</v>
      </c>
      <c r="E426" s="62">
        <v>15.68</v>
      </c>
      <c r="F426" s="62">
        <v>8.14</v>
      </c>
      <c r="G426" s="111">
        <v>104.5</v>
      </c>
      <c r="H426" s="62">
        <v>59.43</v>
      </c>
      <c r="I426" s="62">
        <v>8.0500000000000007</v>
      </c>
      <c r="J426" s="67">
        <v>-26</v>
      </c>
      <c r="K426" s="111">
        <v>-1.2</v>
      </c>
    </row>
    <row r="427" spans="1:18" x14ac:dyDescent="0.2">
      <c r="A427" t="s">
        <v>55</v>
      </c>
      <c r="B427" s="176">
        <v>38729</v>
      </c>
      <c r="D427" s="63">
        <v>2.1930000000000001</v>
      </c>
      <c r="E427" s="62">
        <v>15.46</v>
      </c>
      <c r="F427" s="62">
        <v>7.57</v>
      </c>
      <c r="G427" s="111">
        <v>96.8</v>
      </c>
      <c r="H427" s="62">
        <v>59.47</v>
      </c>
      <c r="I427" s="62">
        <v>8.0399999999999991</v>
      </c>
      <c r="J427" s="67">
        <v>-29</v>
      </c>
      <c r="K427" s="111">
        <v>-1.1000000000000001</v>
      </c>
    </row>
    <row r="428" spans="1:18" x14ac:dyDescent="0.2">
      <c r="A428" t="s">
        <v>55</v>
      </c>
      <c r="B428" s="176">
        <v>38729</v>
      </c>
      <c r="D428" s="63">
        <v>3.02</v>
      </c>
      <c r="E428" s="62">
        <v>15.39</v>
      </c>
      <c r="F428" s="62">
        <v>6.68</v>
      </c>
      <c r="G428" s="111">
        <v>85.2</v>
      </c>
      <c r="H428" s="62">
        <v>59.48</v>
      </c>
      <c r="I428" s="62">
        <v>8.01</v>
      </c>
      <c r="J428" s="67">
        <v>-36</v>
      </c>
      <c r="K428" s="111">
        <v>-0.8</v>
      </c>
      <c r="P428" s="45"/>
    </row>
    <row r="429" spans="1:18" x14ac:dyDescent="0.2">
      <c r="A429" t="s">
        <v>55</v>
      </c>
      <c r="B429" s="176">
        <v>38729</v>
      </c>
      <c r="D429" s="63">
        <v>4.0670000000000002</v>
      </c>
      <c r="E429" s="62">
        <v>15.37</v>
      </c>
      <c r="F429" s="62">
        <v>6.6</v>
      </c>
      <c r="G429" s="111">
        <v>84.2</v>
      </c>
      <c r="H429" s="62">
        <v>59.48</v>
      </c>
      <c r="I429" s="62">
        <v>7.98</v>
      </c>
      <c r="J429" s="67">
        <v>-38</v>
      </c>
      <c r="K429" s="111">
        <v>-0.8</v>
      </c>
    </row>
    <row r="430" spans="1:18" x14ac:dyDescent="0.2">
      <c r="A430" t="s">
        <v>55</v>
      </c>
      <c r="B430" s="176">
        <v>38729</v>
      </c>
      <c r="D430" s="63">
        <v>6.0380000000000003</v>
      </c>
      <c r="E430" s="62">
        <v>15.35</v>
      </c>
      <c r="F430" s="62">
        <v>6.37</v>
      </c>
      <c r="G430" s="111">
        <v>81.3</v>
      </c>
      <c r="H430" s="62">
        <v>59.48</v>
      </c>
      <c r="I430" s="62">
        <v>7.95</v>
      </c>
      <c r="J430" s="67">
        <v>-40</v>
      </c>
      <c r="K430" s="111">
        <v>-0.7</v>
      </c>
    </row>
    <row r="431" spans="1:18" x14ac:dyDescent="0.2">
      <c r="A431" t="s">
        <v>55</v>
      </c>
      <c r="B431" s="176">
        <v>38729</v>
      </c>
      <c r="D431" s="63">
        <v>7.1210000000000004</v>
      </c>
      <c r="E431" s="62">
        <v>15.35</v>
      </c>
      <c r="F431" s="62">
        <v>6.29</v>
      </c>
      <c r="G431" s="111">
        <v>80.2</v>
      </c>
      <c r="H431" s="62">
        <v>59.49</v>
      </c>
      <c r="I431" s="62">
        <v>7.93</v>
      </c>
      <c r="J431" s="67">
        <v>-42</v>
      </c>
      <c r="K431" s="111">
        <v>-0.6</v>
      </c>
    </row>
    <row r="432" spans="1:18" x14ac:dyDescent="0.2">
      <c r="A432" t="s">
        <v>55</v>
      </c>
      <c r="B432" s="176">
        <v>38729</v>
      </c>
      <c r="D432" s="63">
        <v>8.1</v>
      </c>
      <c r="E432" s="62">
        <v>15.34</v>
      </c>
      <c r="F432" s="62">
        <v>6.25</v>
      </c>
      <c r="G432" s="111">
        <v>79.599999999999994</v>
      </c>
      <c r="H432" s="62">
        <v>59.49</v>
      </c>
      <c r="I432" s="62">
        <v>7.91</v>
      </c>
      <c r="J432" s="67">
        <v>-43</v>
      </c>
      <c r="K432" s="111">
        <v>-0.3</v>
      </c>
    </row>
    <row r="433" spans="1:18" x14ac:dyDescent="0.2">
      <c r="A433" t="s">
        <v>55</v>
      </c>
      <c r="B433" s="176">
        <v>38729</v>
      </c>
      <c r="D433" s="63">
        <v>9.0830000000000002</v>
      </c>
      <c r="E433" s="62">
        <v>15.34</v>
      </c>
      <c r="F433" s="62">
        <v>6.24</v>
      </c>
      <c r="G433" s="111">
        <v>79.5</v>
      </c>
      <c r="H433" s="62">
        <v>59.49</v>
      </c>
      <c r="I433" s="62">
        <v>7.9</v>
      </c>
      <c r="J433" s="67">
        <v>-44</v>
      </c>
      <c r="K433" s="111">
        <v>-0.1</v>
      </c>
    </row>
    <row r="434" spans="1:18" x14ac:dyDescent="0.2">
      <c r="A434" t="s">
        <v>55</v>
      </c>
      <c r="B434" s="176">
        <v>38729</v>
      </c>
      <c r="D434" s="63">
        <v>10.11</v>
      </c>
      <c r="E434" s="62">
        <v>15.34</v>
      </c>
      <c r="F434" s="62">
        <v>6.24</v>
      </c>
      <c r="G434" s="111">
        <v>79.5</v>
      </c>
      <c r="H434" s="62">
        <v>59.49</v>
      </c>
      <c r="I434" s="62">
        <v>7.89</v>
      </c>
      <c r="J434" s="67">
        <v>-45</v>
      </c>
      <c r="K434" s="111">
        <v>0.2</v>
      </c>
    </row>
    <row r="435" spans="1:18" x14ac:dyDescent="0.2">
      <c r="A435" t="s">
        <v>55</v>
      </c>
      <c r="B435" s="176">
        <v>38729</v>
      </c>
      <c r="D435" s="63">
        <v>11.18</v>
      </c>
      <c r="E435" s="62">
        <v>15.34</v>
      </c>
      <c r="F435" s="62">
        <v>6.23</v>
      </c>
      <c r="G435" s="111">
        <v>79.400000000000006</v>
      </c>
      <c r="H435" s="62">
        <v>59.49</v>
      </c>
      <c r="I435" s="62">
        <v>7.88</v>
      </c>
      <c r="J435" s="67">
        <v>-46</v>
      </c>
      <c r="K435" s="111">
        <v>0.5</v>
      </c>
    </row>
    <row r="436" spans="1:18" x14ac:dyDescent="0.2">
      <c r="A436" t="s">
        <v>55</v>
      </c>
      <c r="B436" s="176">
        <v>38729</v>
      </c>
      <c r="D436" s="63">
        <v>12.222</v>
      </c>
      <c r="E436" s="62">
        <v>15.34</v>
      </c>
      <c r="F436" s="62">
        <v>6.22</v>
      </c>
      <c r="G436" s="111">
        <v>79.2</v>
      </c>
      <c r="H436" s="62">
        <v>59.49</v>
      </c>
      <c r="I436" s="62">
        <v>7.87</v>
      </c>
      <c r="J436" s="67">
        <v>-47</v>
      </c>
      <c r="K436" s="111">
        <v>0.8</v>
      </c>
    </row>
    <row r="437" spans="1:18" x14ac:dyDescent="0.2">
      <c r="A437" t="s">
        <v>55</v>
      </c>
      <c r="B437" s="176">
        <v>38729</v>
      </c>
      <c r="D437" s="63">
        <v>13.183</v>
      </c>
      <c r="E437" s="62">
        <v>15.34</v>
      </c>
      <c r="F437" s="62">
        <v>6.21</v>
      </c>
      <c r="G437" s="111">
        <v>79.2</v>
      </c>
      <c r="H437" s="62">
        <v>59.51</v>
      </c>
      <c r="I437" s="62">
        <v>7.86</v>
      </c>
      <c r="J437" s="67">
        <v>-48</v>
      </c>
      <c r="K437" s="111">
        <v>0.9</v>
      </c>
    </row>
    <row r="438" spans="1:18" x14ac:dyDescent="0.2">
      <c r="A438" t="s">
        <v>55</v>
      </c>
      <c r="B438" s="176">
        <v>38729</v>
      </c>
      <c r="D438" s="63">
        <v>14.196999999999999</v>
      </c>
      <c r="E438" s="62">
        <v>15.34</v>
      </c>
      <c r="F438" s="62">
        <v>6.21</v>
      </c>
      <c r="G438" s="111">
        <v>79.099999999999994</v>
      </c>
      <c r="H438" s="62">
        <v>59.5</v>
      </c>
      <c r="I438" s="62">
        <v>7.85</v>
      </c>
      <c r="J438" s="67">
        <v>-48</v>
      </c>
      <c r="K438" s="111">
        <v>0.9</v>
      </c>
    </row>
    <row r="439" spans="1:18" x14ac:dyDescent="0.2">
      <c r="A439" t="s">
        <v>55</v>
      </c>
      <c r="B439" s="176">
        <v>38729</v>
      </c>
      <c r="D439" s="63">
        <v>14.848000000000001</v>
      </c>
      <c r="E439" s="62">
        <v>15.35</v>
      </c>
      <c r="F439" s="62">
        <v>5.03</v>
      </c>
      <c r="G439" s="111">
        <v>64.099999999999994</v>
      </c>
      <c r="H439" s="62">
        <v>59.48</v>
      </c>
      <c r="I439" s="62">
        <v>7.83</v>
      </c>
      <c r="J439" s="67">
        <v>-234</v>
      </c>
      <c r="K439" s="111">
        <v>1061.4000000000001</v>
      </c>
    </row>
    <row r="440" spans="1:18" x14ac:dyDescent="0.2">
      <c r="A440" t="s">
        <v>55</v>
      </c>
      <c r="B440" s="176">
        <v>38729</v>
      </c>
      <c r="D440" s="63">
        <v>14.916</v>
      </c>
      <c r="E440" s="62">
        <v>15.35</v>
      </c>
      <c r="F440" s="62">
        <v>6.03</v>
      </c>
      <c r="G440" s="111">
        <v>76.8</v>
      </c>
      <c r="H440" s="62">
        <v>59.43</v>
      </c>
      <c r="I440" s="62">
        <v>7.84</v>
      </c>
      <c r="J440" s="67">
        <v>-243</v>
      </c>
      <c r="K440" s="111">
        <v>839.9</v>
      </c>
    </row>
    <row r="442" spans="1:18" x14ac:dyDescent="0.2">
      <c r="A442" t="s">
        <v>58</v>
      </c>
      <c r="B442" s="176">
        <v>38729</v>
      </c>
      <c r="D442" s="63">
        <v>0.61099999999999999</v>
      </c>
      <c r="E442" s="62">
        <v>15.51</v>
      </c>
      <c r="F442" s="62">
        <v>9.1</v>
      </c>
      <c r="G442" s="111">
        <v>116.2</v>
      </c>
      <c r="H442" s="62">
        <v>59.3</v>
      </c>
      <c r="I442" s="62">
        <v>8.15</v>
      </c>
      <c r="J442" s="67">
        <v>-19</v>
      </c>
      <c r="K442" s="111">
        <v>242.8</v>
      </c>
      <c r="M442" s="67">
        <v>1.25</v>
      </c>
      <c r="N442" s="70">
        <v>18.675520000000002</v>
      </c>
      <c r="O442" s="70">
        <v>18.90052</v>
      </c>
      <c r="P442" s="42"/>
      <c r="R442" s="42"/>
    </row>
    <row r="443" spans="1:18" x14ac:dyDescent="0.2">
      <c r="A443" t="s">
        <v>58</v>
      </c>
      <c r="B443" s="176">
        <v>38729</v>
      </c>
      <c r="D443" s="63">
        <v>1.046</v>
      </c>
      <c r="E443" s="62">
        <v>15.44</v>
      </c>
      <c r="F443" s="62">
        <v>9.32</v>
      </c>
      <c r="G443" s="111">
        <v>118.9</v>
      </c>
      <c r="H443" s="62">
        <v>59.28</v>
      </c>
      <c r="I443" s="62">
        <v>8.16</v>
      </c>
      <c r="J443" s="67">
        <v>-23</v>
      </c>
      <c r="K443" s="111">
        <v>1.9</v>
      </c>
    </row>
    <row r="444" spans="1:18" x14ac:dyDescent="0.2">
      <c r="A444" t="s">
        <v>58</v>
      </c>
      <c r="B444" s="176">
        <v>38729</v>
      </c>
      <c r="D444" s="63">
        <v>2.0590000000000002</v>
      </c>
      <c r="E444" s="62">
        <v>15.32</v>
      </c>
      <c r="F444" s="62">
        <v>9.09</v>
      </c>
      <c r="G444" s="111">
        <v>115.7</v>
      </c>
      <c r="H444" s="62">
        <v>59.29</v>
      </c>
      <c r="I444" s="62">
        <v>8.14</v>
      </c>
      <c r="J444" s="67">
        <v>-27</v>
      </c>
      <c r="K444" s="111">
        <v>1.6</v>
      </c>
    </row>
    <row r="445" spans="1:18" x14ac:dyDescent="0.2">
      <c r="A445" t="s">
        <v>58</v>
      </c>
      <c r="B445" s="176">
        <v>38729</v>
      </c>
      <c r="D445" s="63">
        <v>3.0720000000000001</v>
      </c>
      <c r="E445" s="62">
        <v>15.33</v>
      </c>
      <c r="F445" s="62">
        <v>8.31</v>
      </c>
      <c r="G445" s="111">
        <v>105.8</v>
      </c>
      <c r="H445" s="62">
        <v>59.31</v>
      </c>
      <c r="I445" s="62">
        <v>8.14</v>
      </c>
      <c r="J445" s="67">
        <v>-30</v>
      </c>
      <c r="K445" s="111">
        <v>-2.2000000000000002</v>
      </c>
    </row>
    <row r="446" spans="1:18" x14ac:dyDescent="0.2">
      <c r="A446" t="s">
        <v>58</v>
      </c>
      <c r="B446" s="176">
        <v>38729</v>
      </c>
      <c r="D446" s="63">
        <v>4.1230000000000002</v>
      </c>
      <c r="E446" s="62">
        <v>15.39</v>
      </c>
      <c r="F446" s="62">
        <v>7.64</v>
      </c>
      <c r="G446" s="111">
        <v>97.4</v>
      </c>
      <c r="H446" s="62">
        <v>59.35</v>
      </c>
      <c r="I446" s="62">
        <v>8.1</v>
      </c>
      <c r="J446" s="67">
        <v>-33</v>
      </c>
      <c r="K446" s="111">
        <v>-2.2000000000000002</v>
      </c>
    </row>
    <row r="447" spans="1:18" x14ac:dyDescent="0.2">
      <c r="A447" t="s">
        <v>58</v>
      </c>
      <c r="B447" s="176">
        <v>38729</v>
      </c>
      <c r="D447" s="63">
        <v>6.024</v>
      </c>
      <c r="E447" s="62">
        <v>15.58</v>
      </c>
      <c r="F447" s="62">
        <v>5.98</v>
      </c>
      <c r="G447" s="111">
        <v>76.599999999999994</v>
      </c>
      <c r="H447" s="62">
        <v>59.5</v>
      </c>
      <c r="I447" s="62">
        <v>8.0299999999999994</v>
      </c>
      <c r="J447" s="67">
        <v>-37</v>
      </c>
      <c r="K447" s="111">
        <v>-1.5</v>
      </c>
    </row>
    <row r="448" spans="1:18" x14ac:dyDescent="0.2">
      <c r="A448" t="s">
        <v>58</v>
      </c>
      <c r="B448" s="176">
        <v>38729</v>
      </c>
      <c r="D448" s="63">
        <v>7.0819999999999999</v>
      </c>
      <c r="E448" s="62">
        <v>15.62</v>
      </c>
      <c r="F448" s="62">
        <v>5.6</v>
      </c>
      <c r="G448" s="111">
        <v>71.8</v>
      </c>
      <c r="H448" s="62">
        <v>59.53</v>
      </c>
      <c r="I448" s="62">
        <v>8.01</v>
      </c>
      <c r="J448" s="67">
        <v>-40</v>
      </c>
      <c r="K448" s="111">
        <v>-1.4</v>
      </c>
    </row>
    <row r="449" spans="1:18" x14ac:dyDescent="0.2">
      <c r="A449" t="s">
        <v>58</v>
      </c>
      <c r="B449" s="176">
        <v>38729</v>
      </c>
      <c r="D449" s="63">
        <v>8.0879999999999992</v>
      </c>
      <c r="E449" s="62">
        <v>15.63</v>
      </c>
      <c r="F449" s="62">
        <v>5.28</v>
      </c>
      <c r="G449" s="111">
        <v>67.7</v>
      </c>
      <c r="H449" s="62">
        <v>59.54</v>
      </c>
      <c r="I449" s="62">
        <v>7.99</v>
      </c>
      <c r="J449" s="67">
        <v>-41</v>
      </c>
      <c r="K449" s="111">
        <v>-1</v>
      </c>
    </row>
    <row r="450" spans="1:18" x14ac:dyDescent="0.2">
      <c r="A450" t="s">
        <v>58</v>
      </c>
      <c r="B450" s="176">
        <v>38729</v>
      </c>
      <c r="D450" s="63">
        <v>9.1270000000000007</v>
      </c>
      <c r="E450" s="62">
        <v>15.63</v>
      </c>
      <c r="F450" s="62">
        <v>5.18</v>
      </c>
      <c r="G450" s="111">
        <v>66.5</v>
      </c>
      <c r="H450" s="62">
        <v>59.54</v>
      </c>
      <c r="I450" s="62">
        <v>7.98</v>
      </c>
      <c r="J450" s="67">
        <v>-43</v>
      </c>
      <c r="K450" s="111">
        <v>-0.7</v>
      </c>
    </row>
    <row r="451" spans="1:18" x14ac:dyDescent="0.2">
      <c r="A451" t="s">
        <v>58</v>
      </c>
      <c r="B451" s="176">
        <v>38729</v>
      </c>
      <c r="D451" s="63">
        <v>10.031000000000001</v>
      </c>
      <c r="E451" s="62">
        <v>15.64</v>
      </c>
      <c r="F451" s="62">
        <v>5.1100000000000003</v>
      </c>
      <c r="G451" s="111">
        <v>65.599999999999994</v>
      </c>
      <c r="H451" s="62">
        <v>59.54</v>
      </c>
      <c r="I451" s="62">
        <v>7.97</v>
      </c>
      <c r="J451" s="67">
        <v>-44</v>
      </c>
      <c r="K451" s="111">
        <v>-0.2</v>
      </c>
    </row>
    <row r="452" spans="1:18" x14ac:dyDescent="0.2">
      <c r="A452" t="s">
        <v>58</v>
      </c>
      <c r="B452" s="176">
        <v>38729</v>
      </c>
      <c r="D452" s="63">
        <v>11.109</v>
      </c>
      <c r="E452" s="62">
        <v>15.79</v>
      </c>
      <c r="F452" s="62">
        <v>4.9000000000000004</v>
      </c>
      <c r="G452" s="111">
        <v>63</v>
      </c>
      <c r="H452" s="62">
        <v>59.64</v>
      </c>
      <c r="I452" s="62">
        <v>7.92</v>
      </c>
      <c r="J452" s="67">
        <v>-46</v>
      </c>
      <c r="K452" s="111">
        <v>2.4</v>
      </c>
    </row>
    <row r="453" spans="1:18" x14ac:dyDescent="0.2">
      <c r="A453" t="s">
        <v>58</v>
      </c>
      <c r="B453" s="176">
        <v>38729</v>
      </c>
      <c r="D453" s="63">
        <v>12.069000000000001</v>
      </c>
      <c r="E453" s="62">
        <v>15.83</v>
      </c>
      <c r="F453" s="62">
        <v>2.04</v>
      </c>
      <c r="G453" s="111">
        <v>26.3</v>
      </c>
      <c r="H453" s="62">
        <v>59.66</v>
      </c>
      <c r="I453" s="62">
        <v>7.89</v>
      </c>
      <c r="J453" s="67">
        <v>-151</v>
      </c>
      <c r="K453" s="111">
        <v>3.4</v>
      </c>
    </row>
    <row r="454" spans="1:18" x14ac:dyDescent="0.2">
      <c r="A454" t="s">
        <v>58</v>
      </c>
      <c r="B454" s="176">
        <v>38729</v>
      </c>
      <c r="D454" s="63">
        <v>12.917</v>
      </c>
      <c r="E454" s="62">
        <v>15.83</v>
      </c>
      <c r="F454" s="62">
        <v>1.55</v>
      </c>
      <c r="G454" s="111">
        <v>20</v>
      </c>
      <c r="H454" s="62">
        <v>59.6</v>
      </c>
      <c r="I454" s="62">
        <v>7.88</v>
      </c>
      <c r="J454" s="67">
        <v>-213</v>
      </c>
      <c r="K454" s="111">
        <v>1065.3</v>
      </c>
    </row>
    <row r="456" spans="1:18" x14ac:dyDescent="0.2">
      <c r="A456" t="s">
        <v>61</v>
      </c>
      <c r="B456" s="176">
        <v>38729</v>
      </c>
      <c r="D456" s="63">
        <v>0.51500000000000001</v>
      </c>
      <c r="E456" s="62">
        <v>15.53</v>
      </c>
      <c r="F456" s="62">
        <v>7.71</v>
      </c>
      <c r="G456" s="111">
        <v>98.7</v>
      </c>
      <c r="H456" s="62">
        <v>59.6</v>
      </c>
      <c r="I456" s="62">
        <v>8.6199999999999992</v>
      </c>
      <c r="J456" s="67">
        <v>-21</v>
      </c>
      <c r="K456" s="111">
        <v>1.7</v>
      </c>
      <c r="M456" s="67">
        <v>1.45</v>
      </c>
      <c r="N456" s="70">
        <v>16.617959999999997</v>
      </c>
      <c r="O456" s="70">
        <v>14.27576</v>
      </c>
      <c r="P456" s="42"/>
      <c r="R456" s="42">
        <f>AVERAGE(N456:O456)</f>
        <v>15.446859999999997</v>
      </c>
    </row>
    <row r="457" spans="1:18" x14ac:dyDescent="0.2">
      <c r="A457" t="s">
        <v>61</v>
      </c>
      <c r="B457" s="176">
        <v>38729</v>
      </c>
      <c r="D457" s="63">
        <v>1.0029999999999999</v>
      </c>
      <c r="E457" s="62">
        <v>15.54</v>
      </c>
      <c r="F457" s="62">
        <v>7.78</v>
      </c>
      <c r="G457" s="111">
        <v>99.6</v>
      </c>
      <c r="H457" s="62">
        <v>59.62</v>
      </c>
      <c r="I457" s="62">
        <v>8.61</v>
      </c>
      <c r="J457" s="67">
        <v>-28</v>
      </c>
      <c r="K457" s="111">
        <v>1.7</v>
      </c>
    </row>
    <row r="458" spans="1:18" x14ac:dyDescent="0.2">
      <c r="A458" t="s">
        <v>61</v>
      </c>
      <c r="B458" s="176">
        <v>38729</v>
      </c>
      <c r="D458" s="63">
        <v>2.0880000000000001</v>
      </c>
      <c r="E458" s="62">
        <v>15.52</v>
      </c>
      <c r="F458" s="62">
        <v>7.84</v>
      </c>
      <c r="G458" s="111">
        <v>100.3</v>
      </c>
      <c r="H458" s="62">
        <v>59.62</v>
      </c>
      <c r="I458" s="62">
        <v>8.58</v>
      </c>
      <c r="J458" s="67">
        <v>-32</v>
      </c>
      <c r="K458" s="111">
        <v>1.8</v>
      </c>
    </row>
    <row r="459" spans="1:18" x14ac:dyDescent="0.2">
      <c r="A459" t="s">
        <v>61</v>
      </c>
      <c r="B459" s="176">
        <v>38729</v>
      </c>
      <c r="D459" s="63">
        <v>3.0920000000000001</v>
      </c>
      <c r="E459" s="62">
        <v>15.51</v>
      </c>
      <c r="F459" s="62">
        <v>7.88</v>
      </c>
      <c r="G459" s="111">
        <v>100.8</v>
      </c>
      <c r="H459" s="62">
        <v>59.62</v>
      </c>
      <c r="I459" s="62">
        <v>8.56</v>
      </c>
      <c r="J459" s="67">
        <v>-34</v>
      </c>
      <c r="K459" s="111">
        <v>1.9</v>
      </c>
    </row>
    <row r="460" spans="1:18" x14ac:dyDescent="0.2">
      <c r="A460" t="s">
        <v>61</v>
      </c>
      <c r="B460" s="176">
        <v>38729</v>
      </c>
      <c r="D460" s="63">
        <v>4.0609999999999999</v>
      </c>
      <c r="E460" s="62">
        <v>15.51</v>
      </c>
      <c r="F460" s="62">
        <v>7.94</v>
      </c>
      <c r="G460" s="111">
        <v>101.6</v>
      </c>
      <c r="H460" s="62">
        <v>59.62</v>
      </c>
      <c r="I460" s="62">
        <v>8.5299999999999994</v>
      </c>
      <c r="J460" s="67">
        <v>-36</v>
      </c>
      <c r="K460" s="111">
        <v>1.9</v>
      </c>
    </row>
    <row r="461" spans="1:18" x14ac:dyDescent="0.2">
      <c r="A461" t="s">
        <v>61</v>
      </c>
      <c r="B461" s="176">
        <v>38729</v>
      </c>
      <c r="D461" s="63">
        <v>4.1459999999999999</v>
      </c>
      <c r="E461" s="62">
        <v>15.52</v>
      </c>
      <c r="F461" s="62">
        <v>7.94</v>
      </c>
      <c r="G461" s="111">
        <v>101.6</v>
      </c>
      <c r="H461" s="62">
        <v>59.62</v>
      </c>
      <c r="I461" s="62">
        <v>8.52</v>
      </c>
      <c r="J461" s="67">
        <v>-36</v>
      </c>
      <c r="K461" s="111">
        <v>1.7</v>
      </c>
    </row>
    <row r="462" spans="1:18" x14ac:dyDescent="0.2">
      <c r="A462" t="s">
        <v>61</v>
      </c>
      <c r="B462" s="176">
        <v>38729</v>
      </c>
      <c r="D462" s="63">
        <v>5.0549999999999997</v>
      </c>
      <c r="E462" s="62">
        <v>15.51</v>
      </c>
      <c r="F462" s="62">
        <v>8.1</v>
      </c>
      <c r="G462" s="111">
        <v>103.6</v>
      </c>
      <c r="H462" s="62">
        <v>59.62</v>
      </c>
      <c r="I462" s="62">
        <v>8.49</v>
      </c>
      <c r="J462" s="67">
        <v>-37</v>
      </c>
      <c r="K462" s="111">
        <v>1.9</v>
      </c>
    </row>
    <row r="463" spans="1:18" x14ac:dyDescent="0.2">
      <c r="A463" t="s">
        <v>61</v>
      </c>
      <c r="B463" s="176">
        <v>38729</v>
      </c>
      <c r="D463" s="63">
        <v>6.0810000000000004</v>
      </c>
      <c r="E463" s="62">
        <v>15.51</v>
      </c>
      <c r="F463" s="62">
        <v>8.11</v>
      </c>
      <c r="G463" s="111">
        <v>103.7</v>
      </c>
      <c r="H463" s="62">
        <v>59.65</v>
      </c>
      <c r="I463" s="62">
        <v>8.4700000000000006</v>
      </c>
      <c r="J463" s="67">
        <v>-38</v>
      </c>
      <c r="K463" s="111">
        <v>1.9</v>
      </c>
    </row>
    <row r="464" spans="1:18" x14ac:dyDescent="0.2">
      <c r="A464" t="s">
        <v>61</v>
      </c>
      <c r="B464" s="176">
        <v>38729</v>
      </c>
      <c r="D464" s="63">
        <v>7.0389999999999997</v>
      </c>
      <c r="E464" s="62">
        <v>15.51</v>
      </c>
      <c r="F464" s="62">
        <v>8</v>
      </c>
      <c r="G464" s="111">
        <v>102.4</v>
      </c>
      <c r="H464" s="62">
        <v>59.63</v>
      </c>
      <c r="I464" s="62">
        <v>8.4499999999999993</v>
      </c>
      <c r="J464" s="67">
        <v>-39</v>
      </c>
      <c r="K464" s="111">
        <v>1.8</v>
      </c>
    </row>
    <row r="465" spans="1:11" x14ac:dyDescent="0.2">
      <c r="A465" t="s">
        <v>61</v>
      </c>
      <c r="B465" s="176">
        <v>38729</v>
      </c>
      <c r="D465" s="63">
        <v>8.0229999999999997</v>
      </c>
      <c r="E465" s="62">
        <v>15.51</v>
      </c>
      <c r="F465" s="62">
        <v>7.48</v>
      </c>
      <c r="G465" s="111">
        <v>95.7</v>
      </c>
      <c r="H465" s="62">
        <v>59.63</v>
      </c>
      <c r="I465" s="62">
        <v>8.41</v>
      </c>
      <c r="J465" s="67">
        <v>-40</v>
      </c>
      <c r="K465" s="111">
        <v>1.5</v>
      </c>
    </row>
    <row r="466" spans="1:11" x14ac:dyDescent="0.2">
      <c r="A466" t="s">
        <v>61</v>
      </c>
      <c r="B466" s="176">
        <v>38729</v>
      </c>
      <c r="D466" s="63">
        <v>8.0860000000000003</v>
      </c>
      <c r="E466" s="62">
        <v>15.51</v>
      </c>
      <c r="F466" s="62">
        <v>7.8</v>
      </c>
      <c r="G466" s="111">
        <v>99.8</v>
      </c>
      <c r="H466" s="62">
        <v>59.63</v>
      </c>
      <c r="I466" s="62">
        <v>8.42</v>
      </c>
      <c r="J466" s="67">
        <v>-39</v>
      </c>
      <c r="K466" s="111">
        <v>1.6</v>
      </c>
    </row>
    <row r="467" spans="1:11" x14ac:dyDescent="0.2">
      <c r="A467" t="s">
        <v>61</v>
      </c>
      <c r="B467" s="176">
        <v>38729</v>
      </c>
      <c r="D467" s="63">
        <v>9.1140000000000008</v>
      </c>
      <c r="E467" s="62">
        <v>15.51</v>
      </c>
      <c r="F467" s="62">
        <v>6.9</v>
      </c>
      <c r="G467" s="111">
        <v>88.3</v>
      </c>
      <c r="H467" s="62">
        <v>59.63</v>
      </c>
      <c r="I467" s="62">
        <v>8.34</v>
      </c>
      <c r="J467" s="67">
        <v>-43</v>
      </c>
      <c r="K467" s="111">
        <v>1.3</v>
      </c>
    </row>
    <row r="468" spans="1:11" x14ac:dyDescent="0.2">
      <c r="A468" t="s">
        <v>61</v>
      </c>
      <c r="B468" s="176">
        <v>38729</v>
      </c>
      <c r="D468" s="63">
        <v>10.021000000000001</v>
      </c>
      <c r="E468" s="62">
        <v>15.51</v>
      </c>
      <c r="F468" s="62">
        <v>6.95</v>
      </c>
      <c r="G468" s="111">
        <v>89</v>
      </c>
      <c r="H468" s="62">
        <v>59.64</v>
      </c>
      <c r="I468" s="62">
        <v>8.3000000000000007</v>
      </c>
      <c r="J468" s="67">
        <v>-44</v>
      </c>
      <c r="K468" s="111">
        <v>1.1000000000000001</v>
      </c>
    </row>
    <row r="469" spans="1:11" x14ac:dyDescent="0.2">
      <c r="A469" t="s">
        <v>61</v>
      </c>
      <c r="B469" s="176">
        <v>38729</v>
      </c>
      <c r="D469" s="63">
        <v>11.077</v>
      </c>
      <c r="E469" s="62">
        <v>15.55</v>
      </c>
      <c r="F469" s="62">
        <v>6.69</v>
      </c>
      <c r="G469" s="111">
        <v>85.7</v>
      </c>
      <c r="H469" s="62">
        <v>59.65</v>
      </c>
      <c r="I469" s="62">
        <v>8.25</v>
      </c>
      <c r="J469" s="67">
        <v>-45</v>
      </c>
      <c r="K469" s="111">
        <v>0.8</v>
      </c>
    </row>
    <row r="470" spans="1:11" x14ac:dyDescent="0.2">
      <c r="A470" t="s">
        <v>61</v>
      </c>
      <c r="B470" s="176">
        <v>38729</v>
      </c>
      <c r="D470" s="63">
        <v>11.15</v>
      </c>
      <c r="E470" s="62">
        <v>15.55</v>
      </c>
      <c r="F470" s="62">
        <v>6.3</v>
      </c>
      <c r="G470" s="111">
        <v>80.7</v>
      </c>
      <c r="H470" s="62">
        <v>59.66</v>
      </c>
      <c r="I470" s="62">
        <v>8.24</v>
      </c>
      <c r="J470" s="67">
        <v>-46</v>
      </c>
      <c r="K470" s="111">
        <v>0.7</v>
      </c>
    </row>
    <row r="471" spans="1:11" x14ac:dyDescent="0.2">
      <c r="A471" t="s">
        <v>61</v>
      </c>
      <c r="B471" s="176">
        <v>38729</v>
      </c>
      <c r="D471" s="63">
        <v>12.051</v>
      </c>
      <c r="E471" s="62">
        <v>15.61</v>
      </c>
      <c r="F471" s="62">
        <v>5.12</v>
      </c>
      <c r="G471" s="111">
        <v>65.599999999999994</v>
      </c>
      <c r="H471" s="62">
        <v>59.68</v>
      </c>
      <c r="I471" s="62">
        <v>8.2100000000000009</v>
      </c>
      <c r="J471" s="67">
        <v>-49</v>
      </c>
      <c r="K471" s="111">
        <v>1</v>
      </c>
    </row>
    <row r="472" spans="1:11" x14ac:dyDescent="0.2">
      <c r="A472" t="s">
        <v>61</v>
      </c>
      <c r="B472" s="176">
        <v>38729</v>
      </c>
      <c r="D472" s="63">
        <v>12.964</v>
      </c>
      <c r="E472" s="62">
        <v>15.63</v>
      </c>
      <c r="F472" s="62">
        <v>4.8600000000000003</v>
      </c>
      <c r="G472" s="111">
        <v>62.4</v>
      </c>
      <c r="H472" s="62">
        <v>59.69</v>
      </c>
      <c r="I472" s="62">
        <v>8.19</v>
      </c>
      <c r="J472" s="67">
        <v>-51</v>
      </c>
      <c r="K472" s="111">
        <v>1</v>
      </c>
    </row>
    <row r="473" spans="1:11" x14ac:dyDescent="0.2">
      <c r="A473" t="s">
        <v>61</v>
      </c>
      <c r="B473" s="176">
        <v>38729</v>
      </c>
      <c r="D473" s="63">
        <v>14.077999999999999</v>
      </c>
      <c r="E473" s="62">
        <v>15.64</v>
      </c>
      <c r="F473" s="62">
        <v>4.76</v>
      </c>
      <c r="G473" s="111">
        <v>61</v>
      </c>
      <c r="H473" s="62">
        <v>59.7</v>
      </c>
      <c r="I473" s="62">
        <v>8.18</v>
      </c>
      <c r="J473" s="67">
        <v>-52</v>
      </c>
      <c r="K473" s="111">
        <v>1.1000000000000001</v>
      </c>
    </row>
    <row r="474" spans="1:11" x14ac:dyDescent="0.2">
      <c r="A474" t="s">
        <v>61</v>
      </c>
      <c r="B474" s="176">
        <v>38729</v>
      </c>
      <c r="D474" s="63">
        <v>14.813000000000001</v>
      </c>
      <c r="E474" s="62">
        <v>15.67</v>
      </c>
      <c r="F474" s="62">
        <v>4.63</v>
      </c>
      <c r="G474" s="111">
        <v>59.4</v>
      </c>
      <c r="H474" s="62">
        <v>59.22</v>
      </c>
      <c r="I474" s="62">
        <v>8.14</v>
      </c>
      <c r="J474" s="67">
        <v>-295</v>
      </c>
      <c r="K474" s="111">
        <v>58.6</v>
      </c>
    </row>
    <row r="477" spans="1:11" x14ac:dyDescent="0.2">
      <c r="A477" t="s">
        <v>7</v>
      </c>
      <c r="B477" s="176">
        <v>38824</v>
      </c>
      <c r="D477" s="59">
        <v>2.1219999999999999</v>
      </c>
      <c r="E477" s="58">
        <v>20.2</v>
      </c>
      <c r="F477" s="58">
        <v>8.4</v>
      </c>
      <c r="G477" s="41">
        <v>93.5</v>
      </c>
      <c r="H477" s="58">
        <v>2.7829999999999999</v>
      </c>
      <c r="I477" s="58">
        <v>7.48</v>
      </c>
      <c r="J477">
        <v>95</v>
      </c>
      <c r="K477" s="41">
        <v>200.7</v>
      </c>
    </row>
    <row r="479" spans="1:11" x14ac:dyDescent="0.2">
      <c r="A479" t="s">
        <v>36</v>
      </c>
      <c r="B479" s="176">
        <v>38824</v>
      </c>
      <c r="D479" s="59">
        <v>2.0960000000000001</v>
      </c>
      <c r="E479" s="58">
        <v>21.46</v>
      </c>
      <c r="F479" s="58">
        <v>7.01</v>
      </c>
      <c r="G479" s="41">
        <v>80.400000000000006</v>
      </c>
      <c r="H479" s="58">
        <v>4.4160000000000004</v>
      </c>
      <c r="I479" s="58">
        <v>7.44</v>
      </c>
      <c r="J479">
        <v>107</v>
      </c>
      <c r="K479" s="41">
        <v>153.30000000000001</v>
      </c>
    </row>
    <row r="481" spans="1:18" x14ac:dyDescent="0.2">
      <c r="A481" t="s">
        <v>110</v>
      </c>
      <c r="B481" s="176">
        <v>38824</v>
      </c>
      <c r="D481" s="59">
        <v>2.073</v>
      </c>
      <c r="E481" s="58">
        <v>21.65</v>
      </c>
      <c r="F481" s="58">
        <v>3.27</v>
      </c>
      <c r="G481" s="41">
        <v>37.700000000000003</v>
      </c>
      <c r="H481" s="58">
        <v>5.0449999999999999</v>
      </c>
      <c r="I481" s="58">
        <v>7.17</v>
      </c>
      <c r="J481">
        <v>82</v>
      </c>
      <c r="K481" s="41">
        <v>152.5</v>
      </c>
    </row>
    <row r="483" spans="1:18" x14ac:dyDescent="0.2">
      <c r="A483" t="s">
        <v>72</v>
      </c>
      <c r="B483" s="176">
        <v>38825</v>
      </c>
      <c r="D483" s="59">
        <v>0.20100000000000001</v>
      </c>
      <c r="E483" s="58">
        <v>25.55</v>
      </c>
      <c r="F483" s="58">
        <v>3.81</v>
      </c>
      <c r="G483" s="41">
        <v>46.8</v>
      </c>
      <c r="H483" s="58">
        <v>1.6459999999999999</v>
      </c>
      <c r="I483" s="58">
        <v>7.86</v>
      </c>
      <c r="J483">
        <v>61</v>
      </c>
      <c r="K483" s="41">
        <v>151</v>
      </c>
    </row>
    <row r="485" spans="1:18" x14ac:dyDescent="0.2">
      <c r="A485" t="s">
        <v>55</v>
      </c>
      <c r="B485" s="176">
        <v>38825</v>
      </c>
      <c r="D485" s="59">
        <v>9.9000000000000005E-2</v>
      </c>
      <c r="E485" s="58">
        <v>18.59</v>
      </c>
      <c r="F485" s="58">
        <v>8.8000000000000007</v>
      </c>
      <c r="G485" s="41">
        <v>118.8</v>
      </c>
      <c r="H485" s="58">
        <v>58.613</v>
      </c>
      <c r="I485" s="58">
        <v>8.24</v>
      </c>
      <c r="J485">
        <v>78</v>
      </c>
      <c r="K485" s="41">
        <v>12.8</v>
      </c>
      <c r="M485" s="67">
        <v>0.95</v>
      </c>
      <c r="N485" s="70">
        <v>70.34508000000001</v>
      </c>
      <c r="O485" s="70">
        <v>59.961879999999994</v>
      </c>
      <c r="R485" s="42"/>
    </row>
    <row r="486" spans="1:18" x14ac:dyDescent="0.2">
      <c r="A486" t="s">
        <v>55</v>
      </c>
      <c r="B486" s="176">
        <v>38825</v>
      </c>
      <c r="D486" s="59">
        <v>0.93100000000000005</v>
      </c>
      <c r="E486" s="58">
        <v>18.670000000000002</v>
      </c>
      <c r="F486" s="58">
        <v>9.17</v>
      </c>
      <c r="G486" s="41">
        <v>124.1</v>
      </c>
      <c r="H486" s="58">
        <v>58.548000000000002</v>
      </c>
      <c r="I486" s="58">
        <v>8.32</v>
      </c>
      <c r="J486">
        <v>77</v>
      </c>
      <c r="K486" s="41">
        <v>3.1</v>
      </c>
      <c r="P486" s="42"/>
    </row>
    <row r="487" spans="1:18" x14ac:dyDescent="0.2">
      <c r="A487" t="s">
        <v>55</v>
      </c>
      <c r="B487" s="176">
        <v>38825</v>
      </c>
      <c r="D487" s="59">
        <v>1.5269999999999999</v>
      </c>
      <c r="E487" s="58">
        <v>18.68</v>
      </c>
      <c r="F487" s="58">
        <v>9.39</v>
      </c>
      <c r="G487" s="41">
        <v>127</v>
      </c>
      <c r="H487" s="58">
        <v>58.542000000000002</v>
      </c>
      <c r="I487" s="58">
        <v>8.35</v>
      </c>
      <c r="J487">
        <v>77</v>
      </c>
      <c r="K487" s="41">
        <v>3.2</v>
      </c>
      <c r="P487" s="42"/>
    </row>
    <row r="488" spans="1:18" x14ac:dyDescent="0.2">
      <c r="A488" t="s">
        <v>55</v>
      </c>
      <c r="B488" s="176">
        <v>38825</v>
      </c>
      <c r="D488" s="59">
        <v>2.0880000000000001</v>
      </c>
      <c r="E488" s="58">
        <v>18.68</v>
      </c>
      <c r="F488" s="58">
        <v>9.35</v>
      </c>
      <c r="G488" s="41">
        <v>126.4</v>
      </c>
      <c r="H488" s="58">
        <v>58.533000000000001</v>
      </c>
      <c r="I488" s="58">
        <v>8.3800000000000008</v>
      </c>
      <c r="J488">
        <v>76</v>
      </c>
      <c r="K488" s="41">
        <v>3.2</v>
      </c>
      <c r="P488" s="42"/>
    </row>
    <row r="489" spans="1:18" x14ac:dyDescent="0.2">
      <c r="A489" t="s">
        <v>55</v>
      </c>
      <c r="B489" s="176">
        <v>38825</v>
      </c>
      <c r="D489" s="59">
        <v>3.0590000000000002</v>
      </c>
      <c r="E489" s="58">
        <v>18.670000000000002</v>
      </c>
      <c r="F489" s="58">
        <v>8.5399999999999991</v>
      </c>
      <c r="G489" s="41">
        <v>115.5</v>
      </c>
      <c r="H489" s="58">
        <v>58.537999999999997</v>
      </c>
      <c r="I489" s="58">
        <v>8.39</v>
      </c>
      <c r="J489">
        <v>76</v>
      </c>
      <c r="K489" s="41">
        <v>3.2</v>
      </c>
    </row>
    <row r="490" spans="1:18" x14ac:dyDescent="0.2">
      <c r="A490" t="s">
        <v>55</v>
      </c>
      <c r="B490" s="176">
        <v>38825</v>
      </c>
      <c r="D490" s="59">
        <v>4.2750000000000004</v>
      </c>
      <c r="E490" s="58">
        <v>18.670000000000002</v>
      </c>
      <c r="F490" s="58">
        <v>8.2200000000000006</v>
      </c>
      <c r="G490" s="41">
        <v>111.2</v>
      </c>
      <c r="H490" s="58">
        <v>58.542000000000002</v>
      </c>
      <c r="I490" s="58">
        <v>8.49</v>
      </c>
      <c r="J490">
        <v>70</v>
      </c>
      <c r="K490" s="41">
        <v>3.2</v>
      </c>
      <c r="N490" s="70"/>
      <c r="O490" s="70"/>
      <c r="P490" s="42"/>
    </row>
    <row r="491" spans="1:18" x14ac:dyDescent="0.2">
      <c r="A491" t="s">
        <v>55</v>
      </c>
      <c r="B491" s="176">
        <v>38825</v>
      </c>
      <c r="D491" s="59">
        <v>4.7480000000000002</v>
      </c>
      <c r="E491" s="58">
        <v>18.670000000000002</v>
      </c>
      <c r="F491" s="58">
        <v>8.5399999999999991</v>
      </c>
      <c r="G491" s="41">
        <v>115.5</v>
      </c>
      <c r="H491" s="58">
        <v>58.540999999999997</v>
      </c>
      <c r="I491" s="58">
        <v>8.49</v>
      </c>
      <c r="J491">
        <v>70</v>
      </c>
      <c r="K491" s="41">
        <v>3.1</v>
      </c>
    </row>
    <row r="492" spans="1:18" x14ac:dyDescent="0.2">
      <c r="A492" t="s">
        <v>55</v>
      </c>
      <c r="B492" s="176">
        <v>38825</v>
      </c>
      <c r="D492" s="59">
        <v>5.5990000000000002</v>
      </c>
      <c r="E492" s="58">
        <v>18.670000000000002</v>
      </c>
      <c r="F492" s="58">
        <v>8.09</v>
      </c>
      <c r="G492" s="41">
        <v>109.4</v>
      </c>
      <c r="H492" s="58">
        <v>58.543999999999997</v>
      </c>
      <c r="I492" s="58">
        <v>8.49</v>
      </c>
      <c r="J492">
        <v>69</v>
      </c>
      <c r="K492" s="41">
        <v>3.2</v>
      </c>
    </row>
    <row r="493" spans="1:18" x14ac:dyDescent="0.2">
      <c r="A493" t="s">
        <v>55</v>
      </c>
      <c r="B493" s="176">
        <v>38825</v>
      </c>
      <c r="D493" s="59">
        <v>6.2140000000000004</v>
      </c>
      <c r="E493" s="58">
        <v>18.68</v>
      </c>
      <c r="F493" s="58">
        <v>8.15</v>
      </c>
      <c r="G493" s="41">
        <v>110.2</v>
      </c>
      <c r="H493" s="58">
        <v>58.542999999999999</v>
      </c>
      <c r="I493" s="58">
        <v>8.5</v>
      </c>
      <c r="J493">
        <v>69</v>
      </c>
      <c r="K493" s="41">
        <v>3.2</v>
      </c>
    </row>
    <row r="494" spans="1:18" x14ac:dyDescent="0.2">
      <c r="A494" t="s">
        <v>55</v>
      </c>
      <c r="B494" s="176">
        <v>38825</v>
      </c>
      <c r="D494" s="59">
        <v>7.2009999999999996</v>
      </c>
      <c r="E494" s="58">
        <v>18.68</v>
      </c>
      <c r="F494" s="58">
        <v>8.0399999999999991</v>
      </c>
      <c r="G494" s="41">
        <v>108.8</v>
      </c>
      <c r="H494" s="58">
        <v>58.536000000000001</v>
      </c>
      <c r="I494" s="58">
        <v>8.5</v>
      </c>
      <c r="J494">
        <v>69</v>
      </c>
      <c r="K494" s="41">
        <v>3.3</v>
      </c>
    </row>
    <row r="495" spans="1:18" x14ac:dyDescent="0.2">
      <c r="A495" t="s">
        <v>55</v>
      </c>
      <c r="B495" s="176">
        <v>38825</v>
      </c>
      <c r="D495" s="59">
        <v>8.0489999999999995</v>
      </c>
      <c r="E495" s="58">
        <v>18.68</v>
      </c>
      <c r="F495" s="58">
        <v>7.99</v>
      </c>
      <c r="G495" s="41">
        <v>108.1</v>
      </c>
      <c r="H495" s="58">
        <v>58.536000000000001</v>
      </c>
      <c r="I495" s="58">
        <v>8.5</v>
      </c>
      <c r="J495">
        <v>69</v>
      </c>
      <c r="K495" s="41">
        <v>3.2</v>
      </c>
    </row>
    <row r="496" spans="1:18" x14ac:dyDescent="0.2">
      <c r="A496" t="s">
        <v>55</v>
      </c>
      <c r="B496" s="176">
        <v>38825</v>
      </c>
      <c r="D496" s="59">
        <v>9.1310000000000002</v>
      </c>
      <c r="E496" s="58">
        <v>18.68</v>
      </c>
      <c r="F496" s="58">
        <v>8.0299999999999994</v>
      </c>
      <c r="G496" s="41">
        <v>108.7</v>
      </c>
      <c r="H496" s="58">
        <v>58.536000000000001</v>
      </c>
      <c r="I496" s="58">
        <v>8.5</v>
      </c>
      <c r="J496">
        <v>68</v>
      </c>
      <c r="K496" s="41">
        <v>3.2</v>
      </c>
    </row>
    <row r="497" spans="1:18" x14ac:dyDescent="0.2">
      <c r="A497" t="s">
        <v>55</v>
      </c>
      <c r="B497" s="176">
        <v>38825</v>
      </c>
      <c r="D497" s="59">
        <v>9.8550000000000004</v>
      </c>
      <c r="E497" s="58">
        <v>18.670000000000002</v>
      </c>
      <c r="F497" s="58">
        <v>8.11</v>
      </c>
      <c r="G497" s="41">
        <v>109.7</v>
      </c>
      <c r="H497" s="58">
        <v>58.545999999999999</v>
      </c>
      <c r="I497" s="58">
        <v>8.5</v>
      </c>
      <c r="J497">
        <v>68</v>
      </c>
      <c r="K497" s="41">
        <v>3.2</v>
      </c>
    </row>
    <row r="498" spans="1:18" x14ac:dyDescent="0.2">
      <c r="A498" t="s">
        <v>55</v>
      </c>
      <c r="B498" s="176">
        <v>38825</v>
      </c>
      <c r="D498" s="59">
        <v>11.153</v>
      </c>
      <c r="E498" s="58">
        <v>18.670000000000002</v>
      </c>
      <c r="F498" s="58">
        <v>8.0299999999999994</v>
      </c>
      <c r="G498" s="41">
        <v>108.5</v>
      </c>
      <c r="H498" s="58">
        <v>58.548999999999999</v>
      </c>
      <c r="I498" s="58">
        <v>8.5</v>
      </c>
      <c r="J498">
        <v>68</v>
      </c>
      <c r="K498" s="41">
        <v>3.1</v>
      </c>
    </row>
    <row r="499" spans="1:18" x14ac:dyDescent="0.2">
      <c r="A499" t="s">
        <v>55</v>
      </c>
      <c r="B499" s="176">
        <v>38825</v>
      </c>
      <c r="D499" s="59">
        <v>11.945</v>
      </c>
      <c r="E499" s="58">
        <v>18.68</v>
      </c>
      <c r="F499" s="58">
        <v>8.0500000000000007</v>
      </c>
      <c r="G499" s="41">
        <v>108.8</v>
      </c>
      <c r="H499" s="58">
        <v>58.539000000000001</v>
      </c>
      <c r="I499" s="58">
        <v>8.5</v>
      </c>
      <c r="J499">
        <v>67</v>
      </c>
      <c r="K499" s="41">
        <v>3.1</v>
      </c>
    </row>
    <row r="500" spans="1:18" x14ac:dyDescent="0.2">
      <c r="A500" t="s">
        <v>55</v>
      </c>
      <c r="B500" s="176">
        <v>38825</v>
      </c>
      <c r="D500" s="59">
        <v>12.945</v>
      </c>
      <c r="E500" s="58">
        <v>18.68</v>
      </c>
      <c r="F500" s="58">
        <v>8.14</v>
      </c>
      <c r="G500" s="41">
        <v>110.1</v>
      </c>
      <c r="H500" s="58">
        <v>58.542000000000002</v>
      </c>
      <c r="I500" s="58">
        <v>8.5</v>
      </c>
      <c r="J500">
        <v>68</v>
      </c>
      <c r="K500" s="41">
        <v>3.2</v>
      </c>
    </row>
    <row r="501" spans="1:18" x14ac:dyDescent="0.2">
      <c r="A501" t="s">
        <v>55</v>
      </c>
      <c r="B501" s="176">
        <v>38825</v>
      </c>
      <c r="D501" s="59">
        <v>13.587999999999999</v>
      </c>
      <c r="E501" s="58">
        <v>18.670000000000002</v>
      </c>
      <c r="F501" s="58">
        <v>8.0399999999999991</v>
      </c>
      <c r="G501" s="41">
        <v>108.7</v>
      </c>
      <c r="H501" s="58">
        <v>58.515000000000001</v>
      </c>
      <c r="I501" s="58">
        <v>8.4600000000000009</v>
      </c>
      <c r="J501">
        <v>-142</v>
      </c>
      <c r="K501" s="41">
        <v>3.1</v>
      </c>
    </row>
    <row r="502" spans="1:18" x14ac:dyDescent="0.2">
      <c r="A502" t="s">
        <v>55</v>
      </c>
      <c r="B502" s="176">
        <v>38825</v>
      </c>
      <c r="D502" s="59">
        <v>14.064</v>
      </c>
      <c r="E502" s="58">
        <v>18.670000000000002</v>
      </c>
      <c r="F502" s="58">
        <v>7.98</v>
      </c>
      <c r="G502" s="41">
        <v>107.9</v>
      </c>
      <c r="H502" s="58">
        <v>58.505000000000003</v>
      </c>
      <c r="I502" s="58">
        <v>8.44</v>
      </c>
      <c r="J502">
        <v>-153</v>
      </c>
      <c r="K502" s="41">
        <v>3</v>
      </c>
    </row>
    <row r="504" spans="1:18" x14ac:dyDescent="0.2">
      <c r="A504" t="s">
        <v>58</v>
      </c>
      <c r="B504" s="176">
        <v>38825</v>
      </c>
      <c r="D504" s="59">
        <v>0.41299999999999998</v>
      </c>
      <c r="E504" s="58">
        <v>19</v>
      </c>
      <c r="F504" s="58">
        <v>10.1</v>
      </c>
      <c r="G504" s="41">
        <v>137.30000000000001</v>
      </c>
      <c r="H504" s="58">
        <v>58.281999999999996</v>
      </c>
      <c r="I504" s="58">
        <v>8.58</v>
      </c>
      <c r="J504">
        <v>9</v>
      </c>
      <c r="K504" s="41">
        <v>5.2</v>
      </c>
      <c r="M504" s="67">
        <v>0.75</v>
      </c>
      <c r="N504" s="70">
        <v>80.596680000000006</v>
      </c>
      <c r="O504" s="70">
        <v>95.291640000000001</v>
      </c>
      <c r="R504" s="42"/>
    </row>
    <row r="505" spans="1:18" x14ac:dyDescent="0.2">
      <c r="A505" t="s">
        <v>58</v>
      </c>
      <c r="B505" s="176">
        <v>38825</v>
      </c>
      <c r="D505" s="59">
        <v>1.0309999999999999</v>
      </c>
      <c r="E505" s="58">
        <v>19</v>
      </c>
      <c r="F505" s="58">
        <v>9.1999999999999993</v>
      </c>
      <c r="G505" s="41">
        <v>125</v>
      </c>
      <c r="H505" s="58">
        <v>58.283000000000001</v>
      </c>
      <c r="I505" s="58">
        <v>8.58</v>
      </c>
      <c r="J505">
        <v>8</v>
      </c>
      <c r="K505" s="41">
        <v>5.0999999999999996</v>
      </c>
    </row>
    <row r="506" spans="1:18" x14ac:dyDescent="0.2">
      <c r="A506" t="s">
        <v>58</v>
      </c>
      <c r="B506" s="176">
        <v>38825</v>
      </c>
      <c r="D506" s="59">
        <v>2.06</v>
      </c>
      <c r="E506" s="58">
        <v>19</v>
      </c>
      <c r="F506" s="58">
        <v>8.5299999999999994</v>
      </c>
      <c r="G506" s="41">
        <v>115.9</v>
      </c>
      <c r="H506" s="58">
        <v>58.286000000000001</v>
      </c>
      <c r="I506" s="58">
        <v>8.57</v>
      </c>
      <c r="J506">
        <v>6</v>
      </c>
      <c r="K506" s="41">
        <v>5.2</v>
      </c>
    </row>
    <row r="507" spans="1:18" x14ac:dyDescent="0.2">
      <c r="A507" t="s">
        <v>58</v>
      </c>
      <c r="B507" s="176">
        <v>38825</v>
      </c>
      <c r="D507" s="59">
        <v>3.0630000000000002</v>
      </c>
      <c r="E507" s="58">
        <v>18.989999999999998</v>
      </c>
      <c r="F507" s="58">
        <v>8.92</v>
      </c>
      <c r="G507" s="41">
        <v>121.2</v>
      </c>
      <c r="H507" s="58">
        <v>58.284999999999997</v>
      </c>
      <c r="I507" s="58">
        <v>8.57</v>
      </c>
      <c r="J507">
        <v>1</v>
      </c>
      <c r="K507" s="41">
        <v>5.3</v>
      </c>
    </row>
    <row r="508" spans="1:18" x14ac:dyDescent="0.2">
      <c r="A508" t="s">
        <v>58</v>
      </c>
      <c r="B508" s="176">
        <v>38825</v>
      </c>
      <c r="D508" s="59">
        <v>4.0659999999999998</v>
      </c>
      <c r="E508" s="58">
        <v>18.989999999999998</v>
      </c>
      <c r="F508" s="58">
        <v>8.7100000000000009</v>
      </c>
      <c r="G508" s="41">
        <v>118.3</v>
      </c>
      <c r="H508" s="58">
        <v>58.279000000000003</v>
      </c>
      <c r="I508" s="58">
        <v>8.57</v>
      </c>
      <c r="J508">
        <v>-2</v>
      </c>
      <c r="K508" s="41">
        <v>5.0999999999999996</v>
      </c>
    </row>
    <row r="509" spans="1:18" x14ac:dyDescent="0.2">
      <c r="A509" t="s">
        <v>58</v>
      </c>
      <c r="B509" s="176">
        <v>38825</v>
      </c>
      <c r="D509" s="59">
        <v>5.085</v>
      </c>
      <c r="E509" s="58">
        <v>18.989999999999998</v>
      </c>
      <c r="F509" s="58">
        <v>8.8800000000000008</v>
      </c>
      <c r="G509" s="41">
        <v>120.6</v>
      </c>
      <c r="H509" s="58">
        <v>58.276000000000003</v>
      </c>
      <c r="I509" s="58">
        <v>8.56</v>
      </c>
      <c r="J509">
        <v>-7</v>
      </c>
      <c r="K509" s="41">
        <v>5.2</v>
      </c>
    </row>
    <row r="510" spans="1:18" x14ac:dyDescent="0.2">
      <c r="A510" t="s">
        <v>58</v>
      </c>
      <c r="B510" s="176">
        <v>38825</v>
      </c>
      <c r="D510" s="59">
        <v>6.0720000000000001</v>
      </c>
      <c r="E510" s="58">
        <v>18.98</v>
      </c>
      <c r="F510" s="58">
        <v>8.9700000000000006</v>
      </c>
      <c r="G510" s="41">
        <v>121.8</v>
      </c>
      <c r="H510" s="58">
        <v>58.274999999999999</v>
      </c>
      <c r="I510" s="58">
        <v>8.56</v>
      </c>
      <c r="J510">
        <v>-13</v>
      </c>
      <c r="K510" s="41">
        <v>5</v>
      </c>
    </row>
    <row r="511" spans="1:18" x14ac:dyDescent="0.2">
      <c r="A511" t="s">
        <v>58</v>
      </c>
      <c r="B511" s="176">
        <v>38825</v>
      </c>
      <c r="D511" s="59">
        <v>6.984</v>
      </c>
      <c r="E511" s="58">
        <v>18.989999999999998</v>
      </c>
      <c r="F511" s="58">
        <v>8.7899999999999991</v>
      </c>
      <c r="G511" s="41">
        <v>119.4</v>
      </c>
      <c r="H511" s="58">
        <v>58.274000000000001</v>
      </c>
      <c r="I511" s="58">
        <v>8.5500000000000007</v>
      </c>
      <c r="J511">
        <v>-20</v>
      </c>
      <c r="K511" s="41">
        <v>5.2</v>
      </c>
    </row>
    <row r="512" spans="1:18" x14ac:dyDescent="0.2">
      <c r="A512" t="s">
        <v>58</v>
      </c>
      <c r="B512" s="176">
        <v>38825</v>
      </c>
      <c r="D512" s="59">
        <v>8.0549999999999997</v>
      </c>
      <c r="E512" s="58">
        <v>18.97</v>
      </c>
      <c r="F512" s="58">
        <v>8.7100000000000009</v>
      </c>
      <c r="G512" s="41">
        <v>118.4</v>
      </c>
      <c r="H512" s="58">
        <v>58.279000000000003</v>
      </c>
      <c r="I512" s="58">
        <v>8.5399999999999991</v>
      </c>
      <c r="J512">
        <v>-30</v>
      </c>
      <c r="K512" s="41">
        <v>5.0999999999999996</v>
      </c>
    </row>
    <row r="513" spans="1:18" x14ac:dyDescent="0.2">
      <c r="A513" t="s">
        <v>58</v>
      </c>
      <c r="B513" s="176">
        <v>38825</v>
      </c>
      <c r="D513" s="59">
        <v>9.0139999999999993</v>
      </c>
      <c r="E513" s="58">
        <v>18.98</v>
      </c>
      <c r="F513" s="58">
        <v>8.3699999999999992</v>
      </c>
      <c r="G513" s="41">
        <v>113.6</v>
      </c>
      <c r="H513" s="58">
        <v>58.267000000000003</v>
      </c>
      <c r="I513" s="58">
        <v>8.5299999999999994</v>
      </c>
      <c r="J513">
        <v>-41</v>
      </c>
      <c r="K513" s="41">
        <v>5</v>
      </c>
    </row>
    <row r="514" spans="1:18" x14ac:dyDescent="0.2">
      <c r="A514" t="s">
        <v>58</v>
      </c>
      <c r="B514" s="176">
        <v>38825</v>
      </c>
      <c r="D514" s="59">
        <v>10.114000000000001</v>
      </c>
      <c r="E514" s="58">
        <v>18.940000000000001</v>
      </c>
      <c r="F514" s="58">
        <v>6.52</v>
      </c>
      <c r="G514" s="41">
        <v>88.6</v>
      </c>
      <c r="H514" s="58">
        <v>58.289000000000001</v>
      </c>
      <c r="I514" s="58">
        <v>8.5</v>
      </c>
      <c r="J514">
        <v>-69</v>
      </c>
      <c r="K514" s="41">
        <v>4.9000000000000004</v>
      </c>
    </row>
    <row r="515" spans="1:18" x14ac:dyDescent="0.2">
      <c r="A515" t="s">
        <v>58</v>
      </c>
      <c r="B515" s="176">
        <v>38825</v>
      </c>
      <c r="D515" s="59">
        <v>10.994999999999999</v>
      </c>
      <c r="E515" s="58">
        <v>18.71</v>
      </c>
      <c r="F515" s="58">
        <v>5.37</v>
      </c>
      <c r="G515" s="41">
        <v>72.599999999999994</v>
      </c>
      <c r="H515" s="58">
        <v>58.369</v>
      </c>
      <c r="I515" s="58">
        <v>8.4600000000000009</v>
      </c>
      <c r="J515">
        <v>-87</v>
      </c>
      <c r="K515" s="41">
        <v>4.4000000000000004</v>
      </c>
    </row>
    <row r="516" spans="1:18" x14ac:dyDescent="0.2">
      <c r="A516" t="s">
        <v>58</v>
      </c>
      <c r="B516" s="176">
        <v>38825</v>
      </c>
      <c r="D516" s="59">
        <v>12.074</v>
      </c>
      <c r="E516" s="58">
        <v>18.45</v>
      </c>
      <c r="F516" s="58">
        <v>5.53</v>
      </c>
      <c r="G516" s="41">
        <v>74.400000000000006</v>
      </c>
      <c r="H516" s="58">
        <v>58.393000000000001</v>
      </c>
      <c r="I516" s="58">
        <v>8.44</v>
      </c>
      <c r="J516">
        <v>-111</v>
      </c>
      <c r="K516" s="41">
        <v>5</v>
      </c>
    </row>
    <row r="517" spans="1:18" x14ac:dyDescent="0.2">
      <c r="A517" t="s">
        <v>58</v>
      </c>
      <c r="B517" s="176">
        <v>38825</v>
      </c>
      <c r="D517" s="59">
        <v>12.433999999999999</v>
      </c>
      <c r="E517" s="58">
        <v>18.420000000000002</v>
      </c>
      <c r="F517" s="58">
        <v>5.54</v>
      </c>
      <c r="G517" s="41">
        <v>74.5</v>
      </c>
      <c r="H517" s="58">
        <v>58.319000000000003</v>
      </c>
      <c r="I517" s="58">
        <v>8.41</v>
      </c>
      <c r="J517">
        <v>-191</v>
      </c>
      <c r="K517" s="41">
        <v>83.1</v>
      </c>
    </row>
    <row r="518" spans="1:18" x14ac:dyDescent="0.2">
      <c r="A518" t="s">
        <v>58</v>
      </c>
      <c r="B518" s="176">
        <v>38825</v>
      </c>
      <c r="D518" s="59">
        <v>12.595000000000001</v>
      </c>
      <c r="E518" s="58">
        <v>18.420000000000002</v>
      </c>
      <c r="F518" s="58">
        <v>5.74</v>
      </c>
      <c r="G518" s="41">
        <v>77.099999999999994</v>
      </c>
      <c r="H518" s="58">
        <v>58.283000000000001</v>
      </c>
      <c r="I518" s="58">
        <v>8.41</v>
      </c>
      <c r="J518">
        <v>-189</v>
      </c>
      <c r="K518" s="41">
        <v>318.5</v>
      </c>
    </row>
    <row r="519" spans="1:18" x14ac:dyDescent="0.2">
      <c r="D519" s="59"/>
      <c r="E519" s="58"/>
      <c r="F519" s="58"/>
      <c r="G519" s="41"/>
      <c r="H519" s="58"/>
      <c r="I519" s="58"/>
      <c r="J519"/>
      <c r="K519" s="41"/>
    </row>
    <row r="520" spans="1:18" x14ac:dyDescent="0.2">
      <c r="A520" t="s">
        <v>61</v>
      </c>
      <c r="B520" s="176">
        <v>38825</v>
      </c>
      <c r="D520" s="59">
        <v>0.151</v>
      </c>
      <c r="E520" s="58">
        <v>18.760000000000002</v>
      </c>
      <c r="F520" s="58">
        <v>11.84</v>
      </c>
      <c r="G520" s="41">
        <v>135.1</v>
      </c>
      <c r="H520" s="58">
        <v>58.38</v>
      </c>
      <c r="I520" s="58">
        <v>8.57</v>
      </c>
      <c r="J520">
        <v>-20</v>
      </c>
      <c r="K520" s="41">
        <v>10.9</v>
      </c>
      <c r="M520" s="67">
        <v>0.75</v>
      </c>
      <c r="N520" s="6">
        <v>102.48579999999998</v>
      </c>
      <c r="O520" s="70">
        <v>83.473359999999985</v>
      </c>
      <c r="R520" s="42"/>
    </row>
    <row r="521" spans="1:18" x14ac:dyDescent="0.2">
      <c r="A521" t="s">
        <v>61</v>
      </c>
      <c r="B521" s="176">
        <v>38825</v>
      </c>
      <c r="D521" s="59">
        <v>1.0169999999999999</v>
      </c>
      <c r="E521" s="58">
        <v>18.78</v>
      </c>
      <c r="F521" s="58">
        <v>9.36</v>
      </c>
      <c r="G521" s="41">
        <v>126.7</v>
      </c>
      <c r="H521" s="58">
        <v>58.38</v>
      </c>
      <c r="I521" s="58">
        <v>8.57</v>
      </c>
      <c r="J521">
        <v>-21</v>
      </c>
      <c r="K521" s="41">
        <v>4.3</v>
      </c>
    </row>
    <row r="522" spans="1:18" x14ac:dyDescent="0.2">
      <c r="A522" t="s">
        <v>61</v>
      </c>
      <c r="B522" s="176">
        <v>38825</v>
      </c>
      <c r="D522" s="59">
        <v>1.954</v>
      </c>
      <c r="E522" s="58">
        <v>18.760000000000002</v>
      </c>
      <c r="F522" s="58">
        <v>9.67</v>
      </c>
      <c r="G522" s="41">
        <v>130.80000000000001</v>
      </c>
      <c r="H522" s="58">
        <v>58.384</v>
      </c>
      <c r="I522" s="58">
        <v>8.56</v>
      </c>
      <c r="J522">
        <v>-23</v>
      </c>
      <c r="K522" s="41">
        <v>4.5</v>
      </c>
    </row>
    <row r="523" spans="1:18" x14ac:dyDescent="0.2">
      <c r="A523" t="s">
        <v>61</v>
      </c>
      <c r="B523" s="176">
        <v>38825</v>
      </c>
      <c r="D523" s="59">
        <v>3.0459999999999998</v>
      </c>
      <c r="E523" s="58">
        <v>18.760000000000002</v>
      </c>
      <c r="F523" s="58">
        <v>8.9700000000000006</v>
      </c>
      <c r="G523" s="41">
        <v>121.4</v>
      </c>
      <c r="H523" s="58">
        <v>58.381999999999998</v>
      </c>
      <c r="I523" s="58">
        <v>8.56</v>
      </c>
      <c r="J523">
        <v>-25</v>
      </c>
      <c r="K523" s="41">
        <v>4.3</v>
      </c>
    </row>
    <row r="524" spans="1:18" x14ac:dyDescent="0.2">
      <c r="A524" t="s">
        <v>61</v>
      </c>
      <c r="B524" s="176">
        <v>38825</v>
      </c>
      <c r="D524" s="59">
        <v>4.0510000000000002</v>
      </c>
      <c r="E524" s="58">
        <v>18.75</v>
      </c>
      <c r="F524" s="58">
        <v>8.8699999999999992</v>
      </c>
      <c r="G524" s="41">
        <v>120.1</v>
      </c>
      <c r="H524" s="58">
        <v>58.386000000000003</v>
      </c>
      <c r="I524" s="58">
        <v>8.56</v>
      </c>
      <c r="J524">
        <v>-29</v>
      </c>
      <c r="K524" s="41">
        <v>4.4000000000000004</v>
      </c>
    </row>
    <row r="525" spans="1:18" x14ac:dyDescent="0.2">
      <c r="A525" t="s">
        <v>61</v>
      </c>
      <c r="B525" s="176">
        <v>38825</v>
      </c>
      <c r="D525" s="59">
        <v>5.0279999999999996</v>
      </c>
      <c r="E525" s="58">
        <v>18.760000000000002</v>
      </c>
      <c r="F525" s="58">
        <v>8.82</v>
      </c>
      <c r="G525" s="41">
        <v>119.4</v>
      </c>
      <c r="H525" s="58">
        <v>58.378</v>
      </c>
      <c r="I525" s="58">
        <v>8.56</v>
      </c>
      <c r="J525">
        <v>-33</v>
      </c>
      <c r="K525" s="41">
        <v>4.5</v>
      </c>
    </row>
    <row r="526" spans="1:18" x14ac:dyDescent="0.2">
      <c r="A526" t="s">
        <v>61</v>
      </c>
      <c r="B526" s="176">
        <v>38825</v>
      </c>
      <c r="D526" s="59">
        <v>6.0839999999999996</v>
      </c>
      <c r="E526" s="58">
        <v>18.739999999999998</v>
      </c>
      <c r="F526" s="58">
        <v>8.9499999999999993</v>
      </c>
      <c r="G526" s="41">
        <v>121.1</v>
      </c>
      <c r="H526" s="58">
        <v>58.37</v>
      </c>
      <c r="I526" s="58">
        <v>8.5500000000000007</v>
      </c>
      <c r="J526">
        <v>-37</v>
      </c>
      <c r="K526" s="41">
        <v>4.4000000000000004</v>
      </c>
    </row>
    <row r="527" spans="1:18" x14ac:dyDescent="0.2">
      <c r="A527" t="s">
        <v>61</v>
      </c>
      <c r="B527" s="176">
        <v>38825</v>
      </c>
      <c r="D527" s="59">
        <v>6.99</v>
      </c>
      <c r="E527" s="58">
        <v>18.73</v>
      </c>
      <c r="F527" s="58">
        <v>8.66</v>
      </c>
      <c r="G527" s="41">
        <v>117.2</v>
      </c>
      <c r="H527" s="58">
        <v>58.371000000000002</v>
      </c>
      <c r="I527" s="58">
        <v>8.5500000000000007</v>
      </c>
      <c r="J527">
        <v>-38</v>
      </c>
      <c r="K527" s="41">
        <v>4.5999999999999996</v>
      </c>
    </row>
    <row r="528" spans="1:18" x14ac:dyDescent="0.2">
      <c r="A528" t="s">
        <v>61</v>
      </c>
      <c r="B528" s="176">
        <v>38825</v>
      </c>
      <c r="D528" s="59">
        <v>8.0329999999999995</v>
      </c>
      <c r="E528" s="58">
        <v>18.73</v>
      </c>
      <c r="F528" s="58">
        <v>8.68</v>
      </c>
      <c r="G528" s="41">
        <v>117.4</v>
      </c>
      <c r="H528" s="58">
        <v>58.368000000000002</v>
      </c>
      <c r="I528" s="58">
        <v>8.5500000000000007</v>
      </c>
      <c r="J528">
        <v>-40</v>
      </c>
      <c r="K528" s="41">
        <v>4.5999999999999996</v>
      </c>
    </row>
    <row r="529" spans="1:11" x14ac:dyDescent="0.2">
      <c r="A529" t="s">
        <v>61</v>
      </c>
      <c r="B529" s="176">
        <v>38825</v>
      </c>
      <c r="D529" s="59">
        <v>9.0739999999999998</v>
      </c>
      <c r="E529" s="58">
        <v>18.72</v>
      </c>
      <c r="F529" s="58">
        <v>8.5500000000000007</v>
      </c>
      <c r="G529" s="41">
        <v>115.6</v>
      </c>
      <c r="H529" s="58">
        <v>58.375</v>
      </c>
      <c r="I529" s="58">
        <v>8.5500000000000007</v>
      </c>
      <c r="J529">
        <v>-43</v>
      </c>
      <c r="K529" s="41">
        <v>4.5</v>
      </c>
    </row>
    <row r="530" spans="1:11" x14ac:dyDescent="0.2">
      <c r="A530" t="s">
        <v>61</v>
      </c>
      <c r="B530" s="176">
        <v>38825</v>
      </c>
      <c r="D530" s="59">
        <v>10.077999999999999</v>
      </c>
      <c r="E530" s="58">
        <v>18.71</v>
      </c>
      <c r="F530" s="58">
        <v>8.4600000000000009</v>
      </c>
      <c r="G530" s="41">
        <v>114.4</v>
      </c>
      <c r="H530" s="58">
        <v>58.371000000000002</v>
      </c>
      <c r="I530" s="58">
        <v>8.5399999999999991</v>
      </c>
      <c r="J530">
        <v>-52</v>
      </c>
      <c r="K530" s="41">
        <v>4.5</v>
      </c>
    </row>
    <row r="531" spans="1:11" x14ac:dyDescent="0.2">
      <c r="A531" t="s">
        <v>61</v>
      </c>
      <c r="B531" s="176">
        <v>38825</v>
      </c>
      <c r="D531" s="59">
        <v>11.077</v>
      </c>
      <c r="E531" s="58">
        <v>18.71</v>
      </c>
      <c r="F531" s="58">
        <v>8.39</v>
      </c>
      <c r="G531" s="41">
        <v>113.5</v>
      </c>
      <c r="H531" s="58">
        <v>58.366</v>
      </c>
      <c r="I531" s="58">
        <v>8.5399999999999991</v>
      </c>
      <c r="J531">
        <v>-60</v>
      </c>
      <c r="K531" s="41">
        <v>4.5</v>
      </c>
    </row>
    <row r="532" spans="1:11" x14ac:dyDescent="0.2">
      <c r="A532" t="s">
        <v>61</v>
      </c>
      <c r="B532" s="176">
        <v>38825</v>
      </c>
      <c r="D532" s="59">
        <v>12.182</v>
      </c>
      <c r="E532" s="58">
        <v>18.690000000000001</v>
      </c>
      <c r="F532" s="58">
        <v>8.49</v>
      </c>
      <c r="G532" s="41">
        <v>114.7</v>
      </c>
      <c r="H532" s="58">
        <v>58.35</v>
      </c>
      <c r="I532" s="58">
        <v>8.52</v>
      </c>
      <c r="J532">
        <v>-81</v>
      </c>
      <c r="K532" s="41">
        <v>4.7</v>
      </c>
    </row>
    <row r="533" spans="1:11" x14ac:dyDescent="0.2">
      <c r="A533" t="s">
        <v>61</v>
      </c>
      <c r="B533" s="176">
        <v>38825</v>
      </c>
      <c r="D533" s="59">
        <v>12.978999999999999</v>
      </c>
      <c r="E533" s="58">
        <v>18.649999999999999</v>
      </c>
      <c r="F533" s="58">
        <v>6.6</v>
      </c>
      <c r="G533" s="41">
        <v>89.2</v>
      </c>
      <c r="H533" s="58">
        <v>58.362000000000002</v>
      </c>
      <c r="I533" s="58">
        <v>8.49</v>
      </c>
      <c r="J533">
        <v>-120</v>
      </c>
      <c r="K533" s="41">
        <v>4.2</v>
      </c>
    </row>
    <row r="534" spans="1:11" x14ac:dyDescent="0.2">
      <c r="A534" t="s">
        <v>61</v>
      </c>
      <c r="B534" s="176">
        <v>38825</v>
      </c>
      <c r="D534" s="59">
        <v>13.988</v>
      </c>
      <c r="E534" s="58">
        <v>18.54</v>
      </c>
      <c r="F534" s="58">
        <v>6.24</v>
      </c>
      <c r="G534" s="41">
        <v>84.2</v>
      </c>
      <c r="H534" s="58">
        <v>58.371000000000002</v>
      </c>
      <c r="I534" s="58">
        <v>8.44</v>
      </c>
      <c r="J534">
        <v>-152</v>
      </c>
      <c r="K534" s="41">
        <v>4.0999999999999996</v>
      </c>
    </row>
    <row r="535" spans="1:11" x14ac:dyDescent="0.2">
      <c r="A535" t="s">
        <v>61</v>
      </c>
      <c r="B535" s="176">
        <v>38825</v>
      </c>
      <c r="D535" s="59">
        <v>14.705</v>
      </c>
      <c r="E535" s="58">
        <v>18.32</v>
      </c>
      <c r="F535" s="58">
        <v>6.52</v>
      </c>
      <c r="G535" s="41">
        <v>87.4</v>
      </c>
      <c r="H535" s="58">
        <v>58.283999999999999</v>
      </c>
      <c r="I535" s="58">
        <v>8.3800000000000008</v>
      </c>
      <c r="J535">
        <v>-229</v>
      </c>
      <c r="K535" s="41">
        <v>301.39999999999998</v>
      </c>
    </row>
    <row r="538" spans="1:11" x14ac:dyDescent="0.2">
      <c r="A538" t="s">
        <v>7</v>
      </c>
      <c r="B538" s="176">
        <v>38918</v>
      </c>
      <c r="D538" s="63">
        <v>0.26900000000000002</v>
      </c>
      <c r="E538" s="62">
        <v>31.9</v>
      </c>
      <c r="F538" s="62">
        <v>5.61</v>
      </c>
      <c r="G538" s="111">
        <v>77.3</v>
      </c>
      <c r="H538" s="67">
        <v>3.0249999999999999</v>
      </c>
      <c r="I538" s="4" t="s">
        <v>43</v>
      </c>
      <c r="J538" s="67">
        <v>122</v>
      </c>
      <c r="K538" s="111">
        <v>144.80000000000001</v>
      </c>
    </row>
    <row r="539" spans="1:11" x14ac:dyDescent="0.2">
      <c r="I539" s="4" t="s">
        <v>124</v>
      </c>
      <c r="J539" s="68"/>
      <c r="K539" s="71"/>
    </row>
    <row r="540" spans="1:11" x14ac:dyDescent="0.2">
      <c r="A540" t="s">
        <v>36</v>
      </c>
      <c r="B540" s="176">
        <v>38918</v>
      </c>
      <c r="D540" s="63">
        <v>0.51900000000000002</v>
      </c>
      <c r="E540" s="62">
        <v>31.08</v>
      </c>
      <c r="F540" s="62">
        <v>3.23</v>
      </c>
      <c r="G540" s="111">
        <v>44.1</v>
      </c>
      <c r="H540" s="67">
        <v>4.5590000000000002</v>
      </c>
      <c r="I540" s="4" t="s">
        <v>125</v>
      </c>
      <c r="J540" s="67">
        <v>156</v>
      </c>
      <c r="K540" s="111">
        <v>142.9</v>
      </c>
    </row>
    <row r="541" spans="1:11" x14ac:dyDescent="0.2">
      <c r="I541" s="4" t="s">
        <v>126</v>
      </c>
      <c r="J541" s="68"/>
      <c r="K541" s="71"/>
    </row>
    <row r="542" spans="1:11" x14ac:dyDescent="0.2">
      <c r="A542" t="s">
        <v>110</v>
      </c>
      <c r="B542" s="176">
        <v>38918</v>
      </c>
      <c r="D542" s="63">
        <v>7.0000000000000007E-2</v>
      </c>
      <c r="E542" s="62">
        <v>32.909999999999997</v>
      </c>
      <c r="F542" s="62">
        <v>0.92</v>
      </c>
      <c r="G542" s="111">
        <v>12.9</v>
      </c>
      <c r="H542" s="67">
        <v>4.6100000000000003</v>
      </c>
      <c r="I542" s="109"/>
      <c r="J542" s="67">
        <v>103</v>
      </c>
      <c r="K542" s="111">
        <v>86.8</v>
      </c>
    </row>
    <row r="543" spans="1:11" x14ac:dyDescent="0.2">
      <c r="I543" s="109"/>
      <c r="J543" s="68"/>
      <c r="K543" s="71"/>
    </row>
    <row r="544" spans="1:11" x14ac:dyDescent="0.2">
      <c r="A544" t="s">
        <v>72</v>
      </c>
      <c r="B544" s="176">
        <v>38918</v>
      </c>
      <c r="D544" s="63">
        <v>0.52700000000000002</v>
      </c>
      <c r="E544" s="62">
        <v>30.83</v>
      </c>
      <c r="F544" s="62">
        <v>4.5599999999999996</v>
      </c>
      <c r="G544" s="111">
        <v>61.5</v>
      </c>
      <c r="H544" s="67">
        <v>1.8520000000000001</v>
      </c>
      <c r="I544" s="109"/>
      <c r="J544" s="67">
        <v>120</v>
      </c>
      <c r="K544" s="111">
        <v>21.9</v>
      </c>
    </row>
    <row r="545" spans="1:18" x14ac:dyDescent="0.2">
      <c r="I545" s="109"/>
      <c r="J545" s="68"/>
      <c r="K545" s="71"/>
    </row>
    <row r="546" spans="1:18" x14ac:dyDescent="0.2">
      <c r="A546" t="s">
        <v>55</v>
      </c>
      <c r="B546" s="176">
        <v>38918</v>
      </c>
      <c r="D546" s="63">
        <v>0.56799999999999995</v>
      </c>
      <c r="E546" s="62">
        <v>32.700000000000003</v>
      </c>
      <c r="F546" s="62">
        <v>4.24</v>
      </c>
      <c r="G546" s="111">
        <v>73</v>
      </c>
      <c r="H546" s="67">
        <v>60.44</v>
      </c>
      <c r="I546" s="109"/>
      <c r="J546" s="67">
        <v>146</v>
      </c>
      <c r="K546" s="111">
        <v>0.8</v>
      </c>
      <c r="L546" s="165"/>
      <c r="M546" s="111">
        <v>1</v>
      </c>
      <c r="N546" s="71">
        <v>58.1</v>
      </c>
      <c r="O546" s="71">
        <v>67.8</v>
      </c>
      <c r="R546" s="42"/>
    </row>
    <row r="547" spans="1:18" x14ac:dyDescent="0.2">
      <c r="A547" t="s">
        <v>55</v>
      </c>
      <c r="B547" s="176">
        <v>38918</v>
      </c>
      <c r="D547" s="63">
        <v>1.032</v>
      </c>
      <c r="E547" s="62">
        <v>32.619999999999997</v>
      </c>
      <c r="F547" s="62">
        <v>3.47</v>
      </c>
      <c r="G547" s="111">
        <v>59.6</v>
      </c>
      <c r="H547" s="67">
        <v>60.42</v>
      </c>
      <c r="I547" s="109"/>
      <c r="J547" s="67">
        <v>147</v>
      </c>
      <c r="K547" s="111">
        <v>0.5</v>
      </c>
    </row>
    <row r="548" spans="1:18" x14ac:dyDescent="0.2">
      <c r="A548" t="s">
        <v>55</v>
      </c>
      <c r="B548" s="176">
        <v>38918</v>
      </c>
      <c r="D548" s="63">
        <v>2.024</v>
      </c>
      <c r="E548" s="62">
        <v>32.590000000000003</v>
      </c>
      <c r="F548" s="62">
        <v>2.74</v>
      </c>
      <c r="G548" s="111">
        <v>47.2</v>
      </c>
      <c r="H548" s="67">
        <v>60.42</v>
      </c>
      <c r="I548" s="109"/>
      <c r="J548" s="67">
        <v>149</v>
      </c>
      <c r="K548" s="111">
        <v>0.1</v>
      </c>
    </row>
    <row r="549" spans="1:18" x14ac:dyDescent="0.2">
      <c r="A549" t="s">
        <v>55</v>
      </c>
      <c r="B549" s="176">
        <v>38918</v>
      </c>
      <c r="D549" s="63">
        <v>3.077</v>
      </c>
      <c r="E549" s="62">
        <v>32.58</v>
      </c>
      <c r="F549" s="62">
        <v>2.65</v>
      </c>
      <c r="G549" s="111">
        <v>45.6</v>
      </c>
      <c r="H549" s="67">
        <v>60.44</v>
      </c>
      <c r="I549" s="109"/>
      <c r="J549" s="67">
        <v>150</v>
      </c>
      <c r="K549" s="111">
        <v>0</v>
      </c>
    </row>
    <row r="550" spans="1:18" x14ac:dyDescent="0.2">
      <c r="A550" t="s">
        <v>55</v>
      </c>
      <c r="B550" s="176">
        <v>38918</v>
      </c>
      <c r="D550" s="63">
        <v>3.1030000000000002</v>
      </c>
      <c r="E550" s="62">
        <v>32.58</v>
      </c>
      <c r="F550" s="62">
        <v>2.61</v>
      </c>
      <c r="G550" s="111">
        <v>44.9</v>
      </c>
      <c r="H550" s="67">
        <v>60.44</v>
      </c>
      <c r="I550" s="109"/>
      <c r="J550" s="67">
        <v>151</v>
      </c>
      <c r="K550" s="111">
        <v>0</v>
      </c>
    </row>
    <row r="551" spans="1:18" x14ac:dyDescent="0.2">
      <c r="A551" t="s">
        <v>55</v>
      </c>
      <c r="B551" s="176">
        <v>38918</v>
      </c>
      <c r="D551" s="63">
        <v>3.9830000000000001</v>
      </c>
      <c r="E551" s="62">
        <v>32.57</v>
      </c>
      <c r="F551" s="62">
        <v>2.5099999999999998</v>
      </c>
      <c r="G551" s="111">
        <v>43.2</v>
      </c>
      <c r="H551" s="67">
        <v>60.45</v>
      </c>
      <c r="I551" s="109"/>
      <c r="J551" s="67">
        <v>152</v>
      </c>
      <c r="K551" s="111">
        <v>0</v>
      </c>
    </row>
    <row r="552" spans="1:18" x14ac:dyDescent="0.2">
      <c r="A552" t="s">
        <v>55</v>
      </c>
      <c r="B552" s="176">
        <v>38918</v>
      </c>
      <c r="D552" s="63">
        <v>5.1310000000000002</v>
      </c>
      <c r="E552" s="62">
        <v>32.549999999999997</v>
      </c>
      <c r="F552" s="62">
        <v>2.35</v>
      </c>
      <c r="G552" s="111">
        <v>40.4</v>
      </c>
      <c r="H552" s="67">
        <v>60.45</v>
      </c>
      <c r="I552" s="109"/>
      <c r="J552" s="67">
        <v>152</v>
      </c>
      <c r="K552" s="111">
        <v>-0.3</v>
      </c>
    </row>
    <row r="553" spans="1:18" x14ac:dyDescent="0.2">
      <c r="A553" t="s">
        <v>55</v>
      </c>
      <c r="B553" s="176">
        <v>38918</v>
      </c>
      <c r="D553" s="63">
        <v>5.1020000000000003</v>
      </c>
      <c r="E553" s="62">
        <v>32.54</v>
      </c>
      <c r="F553" s="62">
        <v>2.2799999999999998</v>
      </c>
      <c r="G553" s="111">
        <v>39.200000000000003</v>
      </c>
      <c r="H553" s="67">
        <v>60.45</v>
      </c>
      <c r="I553" s="109"/>
      <c r="J553" s="67">
        <v>153</v>
      </c>
      <c r="K553" s="111">
        <v>-0.4</v>
      </c>
    </row>
    <row r="554" spans="1:18" x14ac:dyDescent="0.2">
      <c r="A554" t="s">
        <v>55</v>
      </c>
      <c r="B554" s="176">
        <v>38918</v>
      </c>
      <c r="D554" s="63">
        <v>6.0789999999999997</v>
      </c>
      <c r="E554" s="62">
        <v>32.520000000000003</v>
      </c>
      <c r="F554" s="62">
        <v>2.08</v>
      </c>
      <c r="G554" s="111">
        <v>35.799999999999997</v>
      </c>
      <c r="H554" s="67">
        <v>60.46</v>
      </c>
      <c r="I554" s="109"/>
      <c r="J554" s="67">
        <v>153</v>
      </c>
      <c r="K554" s="111">
        <v>-0.3</v>
      </c>
    </row>
    <row r="555" spans="1:18" x14ac:dyDescent="0.2">
      <c r="A555" t="s">
        <v>55</v>
      </c>
      <c r="B555" s="176">
        <v>38918</v>
      </c>
      <c r="D555" s="63">
        <v>6.0739999999999998</v>
      </c>
      <c r="E555" s="62">
        <v>32.520000000000003</v>
      </c>
      <c r="F555" s="62">
        <v>2.06</v>
      </c>
      <c r="G555" s="111">
        <v>35.4</v>
      </c>
      <c r="H555" s="67">
        <v>60.45</v>
      </c>
      <c r="I555" s="109"/>
      <c r="J555" s="67">
        <v>153</v>
      </c>
      <c r="K555" s="111">
        <v>-0.5</v>
      </c>
    </row>
    <row r="556" spans="1:18" x14ac:dyDescent="0.2">
      <c r="A556" t="s">
        <v>55</v>
      </c>
      <c r="B556" s="176">
        <v>38918</v>
      </c>
      <c r="D556" s="63">
        <v>7.0529999999999999</v>
      </c>
      <c r="E556" s="62">
        <v>32.479999999999997</v>
      </c>
      <c r="F556" s="62">
        <v>1.94</v>
      </c>
      <c r="G556" s="111">
        <v>33.299999999999997</v>
      </c>
      <c r="H556" s="67">
        <v>60.46</v>
      </c>
      <c r="I556" s="109"/>
      <c r="J556" s="67">
        <v>153</v>
      </c>
      <c r="K556" s="111">
        <v>-0.5</v>
      </c>
    </row>
    <row r="557" spans="1:18" x14ac:dyDescent="0.2">
      <c r="A557" t="s">
        <v>55</v>
      </c>
      <c r="B557" s="176">
        <v>38918</v>
      </c>
      <c r="D557" s="63">
        <v>8.0690000000000008</v>
      </c>
      <c r="E557" s="62">
        <v>32.340000000000003</v>
      </c>
      <c r="F557" s="62">
        <v>1.63</v>
      </c>
      <c r="G557" s="111">
        <v>27.9</v>
      </c>
      <c r="H557" s="67">
        <v>60.45</v>
      </c>
      <c r="I557" s="109"/>
      <c r="J557" s="67">
        <v>153</v>
      </c>
      <c r="K557" s="111">
        <v>-0.7</v>
      </c>
    </row>
    <row r="558" spans="1:18" x14ac:dyDescent="0.2">
      <c r="A558" t="s">
        <v>55</v>
      </c>
      <c r="B558" s="176">
        <v>38918</v>
      </c>
      <c r="D558" s="63">
        <v>9.1270000000000007</v>
      </c>
      <c r="E558" s="62">
        <v>31.58</v>
      </c>
      <c r="F558" s="62">
        <v>1.04</v>
      </c>
      <c r="G558" s="111">
        <v>17.600000000000001</v>
      </c>
      <c r="H558" s="67">
        <v>59.65</v>
      </c>
      <c r="I558" s="109"/>
      <c r="J558" s="67">
        <v>-115</v>
      </c>
      <c r="K558" s="111">
        <v>-0.1</v>
      </c>
    </row>
    <row r="559" spans="1:18" x14ac:dyDescent="0.2">
      <c r="A559" t="s">
        <v>55</v>
      </c>
      <c r="B559" s="176">
        <v>38918</v>
      </c>
      <c r="D559" s="63">
        <v>10.055</v>
      </c>
      <c r="E559" s="62">
        <v>28.52</v>
      </c>
      <c r="F559" s="62">
        <v>0.18</v>
      </c>
      <c r="G559" s="111">
        <v>2.9</v>
      </c>
      <c r="H559" s="67">
        <v>59.86</v>
      </c>
      <c r="I559" s="109"/>
      <c r="J559" s="67">
        <v>-119</v>
      </c>
      <c r="K559" s="111">
        <v>-0.8</v>
      </c>
    </row>
    <row r="560" spans="1:18" x14ac:dyDescent="0.2">
      <c r="A560" t="s">
        <v>55</v>
      </c>
      <c r="B560" s="176">
        <v>38918</v>
      </c>
      <c r="D560" s="63">
        <v>11.118</v>
      </c>
      <c r="E560" s="62">
        <v>25.75</v>
      </c>
      <c r="F560" s="62">
        <v>0.15</v>
      </c>
      <c r="G560" s="111">
        <v>2.2999999999999998</v>
      </c>
      <c r="H560" s="67">
        <v>59.38</v>
      </c>
      <c r="I560" s="109"/>
      <c r="J560" s="67">
        <v>-117</v>
      </c>
      <c r="K560" s="111">
        <v>-1.5</v>
      </c>
    </row>
    <row r="561" spans="1:18" x14ac:dyDescent="0.2">
      <c r="A561" t="s">
        <v>55</v>
      </c>
      <c r="B561" s="176">
        <v>38918</v>
      </c>
      <c r="D561" s="63">
        <v>11.111000000000001</v>
      </c>
      <c r="E561" s="62">
        <v>25.73</v>
      </c>
      <c r="F561" s="62">
        <v>0.13</v>
      </c>
      <c r="G561" s="111">
        <v>2</v>
      </c>
      <c r="H561" s="67">
        <v>59.36</v>
      </c>
      <c r="I561" s="109"/>
      <c r="J561" s="67">
        <v>-113</v>
      </c>
      <c r="K561" s="111">
        <v>-1.6</v>
      </c>
    </row>
    <row r="562" spans="1:18" x14ac:dyDescent="0.2">
      <c r="A562" t="s">
        <v>55</v>
      </c>
      <c r="B562" s="176">
        <v>38918</v>
      </c>
      <c r="D562" s="63">
        <v>12.074999999999999</v>
      </c>
      <c r="E562" s="62">
        <v>24.39</v>
      </c>
      <c r="F562" s="62">
        <v>0.12</v>
      </c>
      <c r="G562" s="111">
        <v>1.8</v>
      </c>
      <c r="H562" s="67">
        <v>59.24</v>
      </c>
      <c r="I562" s="109"/>
      <c r="J562" s="67">
        <v>-121</v>
      </c>
      <c r="K562" s="111">
        <v>-1.5</v>
      </c>
    </row>
    <row r="563" spans="1:18" x14ac:dyDescent="0.2">
      <c r="A563" t="s">
        <v>55</v>
      </c>
      <c r="B563" s="176">
        <v>38918</v>
      </c>
      <c r="D563" s="63">
        <v>13.038</v>
      </c>
      <c r="E563" s="62">
        <v>23.67</v>
      </c>
      <c r="F563" s="62">
        <v>0.1</v>
      </c>
      <c r="G563" s="111">
        <v>1.4</v>
      </c>
      <c r="H563" s="67">
        <v>59.14</v>
      </c>
      <c r="I563" s="109"/>
      <c r="J563" s="67">
        <v>-124</v>
      </c>
      <c r="K563" s="111">
        <v>-1.4</v>
      </c>
    </row>
    <row r="564" spans="1:18" x14ac:dyDescent="0.2">
      <c r="A564" t="s">
        <v>55</v>
      </c>
      <c r="B564" s="176">
        <v>38918</v>
      </c>
      <c r="D564" s="63">
        <v>13.986000000000001</v>
      </c>
      <c r="E564" s="62">
        <v>23.27</v>
      </c>
      <c r="F564" s="62">
        <v>0</v>
      </c>
      <c r="G564" s="111">
        <v>0</v>
      </c>
      <c r="H564" s="67">
        <v>59.11</v>
      </c>
      <c r="I564" s="109"/>
      <c r="J564" s="67">
        <v>-168</v>
      </c>
      <c r="K564" s="111">
        <v>0.2</v>
      </c>
    </row>
    <row r="565" spans="1:18" x14ac:dyDescent="0.2">
      <c r="A565" t="s">
        <v>55</v>
      </c>
      <c r="B565" s="176">
        <v>38918</v>
      </c>
      <c r="D565" s="63">
        <v>14.792999999999999</v>
      </c>
      <c r="E565" s="62">
        <v>23.15</v>
      </c>
      <c r="F565" s="62">
        <v>0</v>
      </c>
      <c r="G565" s="111">
        <v>0</v>
      </c>
      <c r="H565" s="67">
        <v>58.73</v>
      </c>
      <c r="I565" s="109"/>
      <c r="J565" s="67">
        <v>-181</v>
      </c>
      <c r="K565" s="111">
        <v>856.8</v>
      </c>
    </row>
    <row r="566" spans="1:18" x14ac:dyDescent="0.2">
      <c r="I566" s="109"/>
      <c r="J566" s="68"/>
      <c r="K566" s="71"/>
    </row>
    <row r="567" spans="1:18" x14ac:dyDescent="0.2">
      <c r="A567" t="s">
        <v>58</v>
      </c>
      <c r="B567" s="176">
        <v>38918</v>
      </c>
      <c r="D567" s="63">
        <v>0.497</v>
      </c>
      <c r="E567" s="62">
        <v>32.82</v>
      </c>
      <c r="F567" s="62">
        <v>5.91</v>
      </c>
      <c r="G567" s="111">
        <v>101.8</v>
      </c>
      <c r="H567" s="67">
        <v>60.03</v>
      </c>
      <c r="I567" s="109"/>
      <c r="J567" s="67">
        <v>133</v>
      </c>
      <c r="K567" s="111">
        <v>1146</v>
      </c>
      <c r="L567" s="165"/>
      <c r="M567" s="111">
        <v>1</v>
      </c>
      <c r="N567" s="70">
        <v>30.9</v>
      </c>
      <c r="O567" s="70">
        <v>26.4</v>
      </c>
      <c r="R567" s="42"/>
    </row>
    <row r="568" spans="1:18" x14ac:dyDescent="0.2">
      <c r="A568" t="s">
        <v>58</v>
      </c>
      <c r="B568" s="176">
        <v>38918</v>
      </c>
      <c r="D568" s="63">
        <v>1.0780000000000001</v>
      </c>
      <c r="E568" s="62">
        <v>32.72</v>
      </c>
      <c r="F568" s="62">
        <v>5.83</v>
      </c>
      <c r="G568" s="111">
        <v>100.3</v>
      </c>
      <c r="H568" s="67">
        <v>60.01</v>
      </c>
      <c r="I568" s="109"/>
      <c r="J568" s="67">
        <v>138</v>
      </c>
      <c r="K568" s="111">
        <v>-0.4</v>
      </c>
    </row>
    <row r="569" spans="1:18" x14ac:dyDescent="0.2">
      <c r="A569" t="s">
        <v>58</v>
      </c>
      <c r="B569" s="176">
        <v>38918</v>
      </c>
      <c r="D569" s="63">
        <v>3.0710000000000002</v>
      </c>
      <c r="E569" s="62">
        <v>32.549999999999997</v>
      </c>
      <c r="F569" s="62">
        <v>4.5199999999999996</v>
      </c>
      <c r="G569" s="111">
        <v>77.599999999999994</v>
      </c>
      <c r="H569" s="67">
        <v>60.22</v>
      </c>
      <c r="I569" s="109"/>
      <c r="J569" s="67">
        <v>140</v>
      </c>
      <c r="K569" s="111">
        <v>-0.5</v>
      </c>
    </row>
    <row r="570" spans="1:18" x14ac:dyDescent="0.2">
      <c r="A570" t="s">
        <v>58</v>
      </c>
      <c r="B570" s="176">
        <v>38918</v>
      </c>
      <c r="D570" s="63">
        <v>2.0379999999999998</v>
      </c>
      <c r="E570" s="62">
        <v>32.53</v>
      </c>
      <c r="F570" s="62">
        <v>4.6100000000000003</v>
      </c>
      <c r="G570" s="111">
        <v>79</v>
      </c>
      <c r="H570" s="67">
        <v>60.15</v>
      </c>
      <c r="I570" s="109"/>
      <c r="J570" s="67">
        <v>142</v>
      </c>
      <c r="K570" s="111">
        <v>-0.4</v>
      </c>
    </row>
    <row r="571" spans="1:18" x14ac:dyDescent="0.2">
      <c r="A571" t="s">
        <v>58</v>
      </c>
      <c r="B571" s="176">
        <v>38918</v>
      </c>
      <c r="D571" s="63">
        <v>4.0730000000000004</v>
      </c>
      <c r="E571" s="62">
        <v>32.54</v>
      </c>
      <c r="F571" s="62">
        <v>4.0199999999999996</v>
      </c>
      <c r="G571" s="111">
        <v>68.900000000000006</v>
      </c>
      <c r="H571" s="67">
        <v>60.26</v>
      </c>
      <c r="I571" s="109"/>
      <c r="J571" s="67">
        <v>142</v>
      </c>
      <c r="K571" s="111">
        <v>-0.6</v>
      </c>
    </row>
    <row r="572" spans="1:18" x14ac:dyDescent="0.2">
      <c r="A572" t="s">
        <v>58</v>
      </c>
      <c r="B572" s="176">
        <v>38918</v>
      </c>
      <c r="D572" s="63">
        <v>5.0179999999999998</v>
      </c>
      <c r="E572" s="62">
        <v>32.380000000000003</v>
      </c>
      <c r="F572" s="62">
        <v>1.68</v>
      </c>
      <c r="G572" s="111">
        <v>28.8</v>
      </c>
      <c r="H572" s="67">
        <v>60.36</v>
      </c>
      <c r="I572" s="109"/>
      <c r="J572" s="67">
        <v>143</v>
      </c>
      <c r="K572" s="111">
        <v>-1.1000000000000001</v>
      </c>
    </row>
    <row r="573" spans="1:18" x14ac:dyDescent="0.2">
      <c r="A573" t="s">
        <v>58</v>
      </c>
      <c r="B573" s="176">
        <v>38918</v>
      </c>
      <c r="D573" s="63">
        <v>6.093</v>
      </c>
      <c r="E573" s="62">
        <v>32.18</v>
      </c>
      <c r="F573" s="62">
        <v>0.82</v>
      </c>
      <c r="G573" s="111">
        <v>14</v>
      </c>
      <c r="H573" s="67">
        <v>60.33</v>
      </c>
      <c r="I573" s="109"/>
      <c r="J573" s="67">
        <v>141</v>
      </c>
      <c r="K573" s="111">
        <v>-1.6</v>
      </c>
    </row>
    <row r="574" spans="1:18" x14ac:dyDescent="0.2">
      <c r="A574" t="s">
        <v>58</v>
      </c>
      <c r="B574" s="176">
        <v>38918</v>
      </c>
      <c r="D574" s="63">
        <v>7.03</v>
      </c>
      <c r="E574" s="62">
        <v>31.77</v>
      </c>
      <c r="F574" s="62">
        <v>0.2</v>
      </c>
      <c r="G574" s="111">
        <v>3.4</v>
      </c>
      <c r="H574" s="67">
        <v>60.22</v>
      </c>
      <c r="I574" s="109"/>
      <c r="J574" s="67">
        <v>134</v>
      </c>
      <c r="K574" s="111">
        <v>-1.9</v>
      </c>
    </row>
    <row r="575" spans="1:18" x14ac:dyDescent="0.2">
      <c r="A575" t="s">
        <v>58</v>
      </c>
      <c r="B575" s="176">
        <v>38918</v>
      </c>
      <c r="D575" s="63">
        <v>8.1020000000000003</v>
      </c>
      <c r="E575" s="62">
        <v>31.56</v>
      </c>
      <c r="F575" s="62">
        <v>0.09</v>
      </c>
      <c r="G575" s="111">
        <v>1.5</v>
      </c>
      <c r="H575" s="67">
        <v>60.18</v>
      </c>
      <c r="I575" s="109"/>
      <c r="J575" s="67">
        <v>23</v>
      </c>
      <c r="K575" s="111">
        <v>-1.9</v>
      </c>
    </row>
    <row r="576" spans="1:18" x14ac:dyDescent="0.2">
      <c r="A576" t="s">
        <v>58</v>
      </c>
      <c r="B576" s="176">
        <v>38918</v>
      </c>
      <c r="D576" s="63">
        <v>8.9949999999999992</v>
      </c>
      <c r="E576" s="62">
        <v>30.77</v>
      </c>
      <c r="F576" s="62">
        <v>0.08</v>
      </c>
      <c r="G576" s="111">
        <v>1.3</v>
      </c>
      <c r="H576" s="67">
        <v>59.99</v>
      </c>
      <c r="I576" s="109"/>
      <c r="J576" s="67">
        <v>-64</v>
      </c>
      <c r="K576" s="111">
        <v>-1.4</v>
      </c>
    </row>
    <row r="577" spans="1:18" x14ac:dyDescent="0.2">
      <c r="A577" t="s">
        <v>58</v>
      </c>
      <c r="B577" s="176">
        <v>38918</v>
      </c>
      <c r="D577" s="63">
        <v>10.169</v>
      </c>
      <c r="E577" s="62">
        <v>28.47</v>
      </c>
      <c r="F577" s="62">
        <v>0.06</v>
      </c>
      <c r="G577" s="111">
        <v>1</v>
      </c>
      <c r="H577" s="67">
        <v>59.66</v>
      </c>
      <c r="I577" s="109"/>
      <c r="J577" s="67">
        <v>-106</v>
      </c>
      <c r="K577" s="111">
        <v>-1.3</v>
      </c>
    </row>
    <row r="578" spans="1:18" x14ac:dyDescent="0.2">
      <c r="A578" t="s">
        <v>58</v>
      </c>
      <c r="B578" s="176">
        <v>38918</v>
      </c>
      <c r="D578" s="63">
        <v>11.141</v>
      </c>
      <c r="E578" s="62">
        <v>25.15</v>
      </c>
      <c r="F578" s="62">
        <v>7.0000000000000007E-2</v>
      </c>
      <c r="G578" s="111">
        <v>1.1000000000000001</v>
      </c>
      <c r="H578" s="67">
        <v>59.14</v>
      </c>
      <c r="I578" s="109"/>
      <c r="J578" s="67">
        <v>-118</v>
      </c>
      <c r="K578" s="111">
        <v>-1.3</v>
      </c>
    </row>
    <row r="579" spans="1:18" x14ac:dyDescent="0.2">
      <c r="A579" t="s">
        <v>58</v>
      </c>
      <c r="B579" s="176">
        <v>38918</v>
      </c>
      <c r="D579" s="63">
        <v>12.11</v>
      </c>
      <c r="E579" s="62">
        <v>24.49</v>
      </c>
      <c r="F579" s="62">
        <v>0.13</v>
      </c>
      <c r="G579" s="111">
        <v>2</v>
      </c>
      <c r="H579" s="67">
        <v>59.22</v>
      </c>
      <c r="I579" s="109"/>
      <c r="J579" s="67">
        <v>-117</v>
      </c>
      <c r="K579" s="111">
        <v>-1.1000000000000001</v>
      </c>
    </row>
    <row r="580" spans="1:18" x14ac:dyDescent="0.2">
      <c r="A580" t="s">
        <v>58</v>
      </c>
      <c r="B580" s="176">
        <v>38918</v>
      </c>
      <c r="D580" s="63">
        <v>12.638999999999999</v>
      </c>
      <c r="E580" s="62">
        <v>24.45</v>
      </c>
      <c r="F580" s="62">
        <v>0.11</v>
      </c>
      <c r="G580" s="111">
        <v>1.7</v>
      </c>
      <c r="H580" s="67">
        <v>59.22</v>
      </c>
      <c r="I580" s="109"/>
      <c r="J580" s="67">
        <v>-121</v>
      </c>
      <c r="K580" s="111">
        <v>9.3000000000000007</v>
      </c>
    </row>
    <row r="581" spans="1:18" x14ac:dyDescent="0.2">
      <c r="A581" t="s">
        <v>58</v>
      </c>
      <c r="B581" s="176">
        <v>38918</v>
      </c>
      <c r="D581" s="63">
        <v>0.245</v>
      </c>
      <c r="E581" s="62">
        <v>32.47</v>
      </c>
      <c r="F581" s="62">
        <v>2.6</v>
      </c>
      <c r="G581" s="111">
        <v>44.4</v>
      </c>
      <c r="H581" s="67">
        <v>58.96</v>
      </c>
      <c r="I581" s="109"/>
      <c r="J581" s="67">
        <v>141</v>
      </c>
      <c r="K581" s="111">
        <v>-0.6</v>
      </c>
    </row>
    <row r="582" spans="1:18" x14ac:dyDescent="0.2">
      <c r="A582" t="s">
        <v>58</v>
      </c>
      <c r="B582" s="176">
        <v>38918</v>
      </c>
      <c r="D582" s="63">
        <v>1.04</v>
      </c>
      <c r="E582" s="62">
        <v>32.11</v>
      </c>
      <c r="F582" s="62">
        <v>3</v>
      </c>
      <c r="G582" s="111">
        <v>51.2</v>
      </c>
      <c r="H582" s="67">
        <v>60.19</v>
      </c>
      <c r="I582" s="109"/>
      <c r="J582" s="67">
        <v>143</v>
      </c>
      <c r="K582" s="111">
        <v>-0.3</v>
      </c>
    </row>
    <row r="583" spans="1:18" x14ac:dyDescent="0.2">
      <c r="I583" s="109"/>
      <c r="J583" s="68"/>
      <c r="K583" s="71"/>
    </row>
    <row r="584" spans="1:18" x14ac:dyDescent="0.2">
      <c r="A584" t="s">
        <v>61</v>
      </c>
      <c r="B584" s="176">
        <v>38918</v>
      </c>
      <c r="D584" s="63"/>
      <c r="E584" s="62">
        <v>32.14</v>
      </c>
      <c r="F584" s="62">
        <v>2.76</v>
      </c>
      <c r="G584" s="111">
        <v>47.1</v>
      </c>
      <c r="H584" s="67">
        <v>60.58</v>
      </c>
      <c r="J584" s="67">
        <v>132</v>
      </c>
      <c r="K584" s="111">
        <v>-0.2</v>
      </c>
      <c r="L584" s="165"/>
      <c r="M584" s="111">
        <v>1</v>
      </c>
      <c r="N584" s="70">
        <v>23.3</v>
      </c>
      <c r="O584" s="70">
        <v>23.9</v>
      </c>
      <c r="R584" s="42"/>
    </row>
    <row r="585" spans="1:18" x14ac:dyDescent="0.2">
      <c r="A585" t="s">
        <v>61</v>
      </c>
      <c r="B585" s="176">
        <v>38918</v>
      </c>
      <c r="D585" s="63"/>
      <c r="E585" s="62">
        <v>32.479999999999997</v>
      </c>
      <c r="F585" s="62">
        <v>2.54</v>
      </c>
      <c r="G585" s="111">
        <v>43.5</v>
      </c>
      <c r="H585" s="67">
        <v>60.33</v>
      </c>
      <c r="J585" s="73">
        <v>128.9</v>
      </c>
      <c r="K585" s="111">
        <v>-0.4</v>
      </c>
    </row>
    <row r="586" spans="1:18" x14ac:dyDescent="0.2">
      <c r="A586" t="s">
        <v>61</v>
      </c>
      <c r="B586" s="176">
        <v>38918</v>
      </c>
      <c r="D586" s="63"/>
      <c r="E586" s="62">
        <v>32.090000000000003</v>
      </c>
      <c r="F586" s="62">
        <v>2.73</v>
      </c>
      <c r="G586" s="111">
        <v>46.6</v>
      </c>
      <c r="H586" s="67">
        <v>60.17</v>
      </c>
      <c r="J586" s="73">
        <v>132.30000000000001</v>
      </c>
      <c r="K586" s="111">
        <v>-0.2</v>
      </c>
    </row>
    <row r="587" spans="1:18" x14ac:dyDescent="0.2">
      <c r="A587" t="s">
        <v>61</v>
      </c>
      <c r="B587" s="176">
        <v>38918</v>
      </c>
      <c r="D587" s="63"/>
      <c r="E587" s="62">
        <v>31.9</v>
      </c>
      <c r="F587" s="62">
        <v>2.72</v>
      </c>
      <c r="G587" s="111">
        <v>46.2</v>
      </c>
      <c r="H587" s="67">
        <v>60.17</v>
      </c>
      <c r="J587" s="73">
        <v>134.6</v>
      </c>
      <c r="K587" s="111">
        <v>-0.2</v>
      </c>
    </row>
    <row r="588" spans="1:18" x14ac:dyDescent="0.2">
      <c r="A588" t="s">
        <v>61</v>
      </c>
      <c r="B588" s="176">
        <v>38918</v>
      </c>
      <c r="D588" s="63"/>
      <c r="E588" s="62">
        <v>31.84</v>
      </c>
      <c r="F588" s="62">
        <v>2.2000000000000002</v>
      </c>
      <c r="G588" s="111">
        <v>37.1</v>
      </c>
      <c r="H588" s="67">
        <v>58.98</v>
      </c>
      <c r="J588" s="73">
        <v>134.9</v>
      </c>
      <c r="K588" s="111">
        <v>-0.5</v>
      </c>
    </row>
    <row r="589" spans="1:18" x14ac:dyDescent="0.2">
      <c r="A589" t="s">
        <v>61</v>
      </c>
      <c r="B589" s="176">
        <v>38918</v>
      </c>
      <c r="D589" s="63"/>
      <c r="E589" s="62">
        <v>31.74</v>
      </c>
      <c r="F589" s="62">
        <v>1.65</v>
      </c>
      <c r="G589" s="111">
        <v>28</v>
      </c>
      <c r="H589" s="67">
        <v>60.19</v>
      </c>
      <c r="J589" s="73">
        <v>135.5</v>
      </c>
      <c r="K589" s="111">
        <v>-0.5</v>
      </c>
    </row>
    <row r="590" spans="1:18" x14ac:dyDescent="0.2">
      <c r="A590" t="s">
        <v>61</v>
      </c>
      <c r="B590" s="176">
        <v>38918</v>
      </c>
      <c r="D590" s="63"/>
      <c r="E590" s="62">
        <v>31.75</v>
      </c>
      <c r="F590" s="62">
        <v>1.31</v>
      </c>
      <c r="G590" s="111">
        <v>22.2</v>
      </c>
      <c r="H590" s="67">
        <v>60.15</v>
      </c>
      <c r="J590" s="73">
        <v>135.1</v>
      </c>
      <c r="K590" s="111">
        <v>-0.4</v>
      </c>
    </row>
    <row r="591" spans="1:18" x14ac:dyDescent="0.2">
      <c r="A591" t="s">
        <v>61</v>
      </c>
      <c r="B591" s="176">
        <v>38918</v>
      </c>
      <c r="D591" s="63"/>
      <c r="E591" s="62">
        <v>31.62</v>
      </c>
      <c r="F591" s="62">
        <v>0.85</v>
      </c>
      <c r="G591" s="111">
        <v>14.3</v>
      </c>
      <c r="H591" s="67">
        <v>60.17</v>
      </c>
      <c r="J591" s="73">
        <v>134.80000000000001</v>
      </c>
      <c r="K591" s="111">
        <v>-1.1000000000000001</v>
      </c>
    </row>
    <row r="592" spans="1:18" x14ac:dyDescent="0.2">
      <c r="A592" t="s">
        <v>61</v>
      </c>
      <c r="B592" s="176">
        <v>38918</v>
      </c>
      <c r="D592" s="63"/>
      <c r="E592" s="62">
        <v>31.48</v>
      </c>
      <c r="F592" s="62">
        <v>0.12</v>
      </c>
      <c r="G592" s="111">
        <v>2</v>
      </c>
      <c r="H592" s="67">
        <v>60.1</v>
      </c>
      <c r="J592" s="73">
        <v>107.6</v>
      </c>
      <c r="K592" s="111">
        <v>-1.2</v>
      </c>
    </row>
    <row r="593" spans="1:18" x14ac:dyDescent="0.2">
      <c r="A593" t="s">
        <v>61</v>
      </c>
      <c r="B593" s="176">
        <v>38918</v>
      </c>
      <c r="D593" s="63"/>
      <c r="E593" s="62">
        <v>30.93</v>
      </c>
      <c r="F593" s="62">
        <v>0.11</v>
      </c>
      <c r="G593" s="111">
        <v>1.9</v>
      </c>
      <c r="H593" s="67">
        <v>59.96</v>
      </c>
      <c r="J593" s="73">
        <v>100</v>
      </c>
      <c r="K593" s="111">
        <v>-1.3</v>
      </c>
    </row>
    <row r="594" spans="1:18" x14ac:dyDescent="0.2">
      <c r="A594" t="s">
        <v>61</v>
      </c>
      <c r="B594" s="176">
        <v>38918</v>
      </c>
      <c r="D594" s="63"/>
      <c r="E594" s="62">
        <v>29.16</v>
      </c>
      <c r="F594" s="62">
        <v>0.48</v>
      </c>
      <c r="G594" s="111">
        <v>7.7</v>
      </c>
      <c r="H594" s="67">
        <v>59.75</v>
      </c>
      <c r="J594" s="73">
        <v>105</v>
      </c>
      <c r="K594" s="111">
        <v>-1.1000000000000001</v>
      </c>
    </row>
    <row r="595" spans="1:18" x14ac:dyDescent="0.2">
      <c r="A595" t="s">
        <v>61</v>
      </c>
      <c r="B595" s="176">
        <v>38918</v>
      </c>
      <c r="D595" s="63"/>
      <c r="E595" s="62">
        <v>28.11</v>
      </c>
      <c r="F595" s="62">
        <v>0.38</v>
      </c>
      <c r="G595" s="111">
        <v>6</v>
      </c>
      <c r="H595" s="67">
        <v>59.31</v>
      </c>
      <c r="J595" s="73">
        <v>113.9</v>
      </c>
      <c r="K595" s="111">
        <v>-1</v>
      </c>
    </row>
    <row r="596" spans="1:18" x14ac:dyDescent="0.2">
      <c r="A596" t="s">
        <v>61</v>
      </c>
      <c r="B596" s="176">
        <v>38918</v>
      </c>
      <c r="D596" s="63"/>
      <c r="E596" s="62">
        <v>25.94</v>
      </c>
      <c r="F596" s="62">
        <v>0.3</v>
      </c>
      <c r="G596" s="111">
        <v>4.5999999999999996</v>
      </c>
      <c r="H596" s="67">
        <v>59.34</v>
      </c>
      <c r="J596" s="73">
        <v>131.5</v>
      </c>
      <c r="K596" s="111">
        <v>-1.2</v>
      </c>
    </row>
    <row r="597" spans="1:18" x14ac:dyDescent="0.2">
      <c r="A597" t="s">
        <v>61</v>
      </c>
      <c r="B597" s="176">
        <v>38918</v>
      </c>
      <c r="D597" s="63"/>
      <c r="E597" s="62">
        <v>25.17</v>
      </c>
      <c r="F597" s="62">
        <v>0.32</v>
      </c>
      <c r="G597" s="111">
        <v>4.9000000000000004</v>
      </c>
      <c r="H597" s="67">
        <v>59.21</v>
      </c>
      <c r="J597" s="73">
        <v>140.30000000000001</v>
      </c>
      <c r="K597" s="111">
        <v>-1.4</v>
      </c>
    </row>
    <row r="598" spans="1:18" x14ac:dyDescent="0.2">
      <c r="A598" t="s">
        <v>61</v>
      </c>
      <c r="B598" s="176">
        <v>38918</v>
      </c>
      <c r="D598" s="63"/>
      <c r="E598" s="62">
        <v>25.02</v>
      </c>
      <c r="F598" s="62">
        <v>0.17</v>
      </c>
      <c r="G598" s="111">
        <v>2.6</v>
      </c>
      <c r="H598" s="67">
        <v>59.22</v>
      </c>
      <c r="J598" s="73">
        <v>148.1</v>
      </c>
      <c r="K598" s="111">
        <v>-1.2</v>
      </c>
    </row>
    <row r="599" spans="1:18" x14ac:dyDescent="0.2">
      <c r="A599" t="s">
        <v>61</v>
      </c>
      <c r="B599" s="176">
        <v>38918</v>
      </c>
      <c r="D599" s="63"/>
      <c r="E599" s="62">
        <v>24.9</v>
      </c>
      <c r="F599" s="62">
        <v>0.23</v>
      </c>
      <c r="G599" s="111">
        <v>3.5</v>
      </c>
      <c r="H599" s="67">
        <v>59.22</v>
      </c>
      <c r="J599" s="73">
        <v>146.6</v>
      </c>
      <c r="K599" s="111">
        <v>-1.6</v>
      </c>
    </row>
    <row r="600" spans="1:18" x14ac:dyDescent="0.2">
      <c r="A600" t="s">
        <v>61</v>
      </c>
      <c r="B600" s="176">
        <v>38918</v>
      </c>
      <c r="E600" s="62">
        <v>24.71</v>
      </c>
      <c r="F600" s="62">
        <v>0.31</v>
      </c>
      <c r="G600" s="111">
        <v>4.5999999999999996</v>
      </c>
      <c r="H600" s="67">
        <v>59.22</v>
      </c>
      <c r="J600" s="73">
        <v>174</v>
      </c>
      <c r="K600" s="111">
        <v>-1.5</v>
      </c>
    </row>
    <row r="601" spans="1:18" x14ac:dyDescent="0.2">
      <c r="A601" t="s">
        <v>61</v>
      </c>
      <c r="B601" s="176">
        <v>38918</v>
      </c>
      <c r="E601" s="62">
        <v>24.54</v>
      </c>
      <c r="F601" s="62">
        <v>0.15</v>
      </c>
      <c r="G601" s="111">
        <v>2.2999999999999998</v>
      </c>
      <c r="H601" s="67">
        <v>58.98</v>
      </c>
      <c r="J601" s="73">
        <v>192.6</v>
      </c>
      <c r="K601" s="111">
        <v>1081.3</v>
      </c>
    </row>
    <row r="605" spans="1:18" x14ac:dyDescent="0.2">
      <c r="A605" t="s">
        <v>7</v>
      </c>
      <c r="B605" s="176">
        <v>39041</v>
      </c>
      <c r="E605" s="121" t="s">
        <v>122</v>
      </c>
      <c r="M605" s="188"/>
    </row>
    <row r="606" spans="1:18" x14ac:dyDescent="0.2">
      <c r="A606" t="s">
        <v>36</v>
      </c>
      <c r="B606" s="176">
        <v>39041</v>
      </c>
      <c r="E606" s="121"/>
      <c r="M606" s="188"/>
    </row>
    <row r="607" spans="1:18" x14ac:dyDescent="0.2">
      <c r="A607" t="s">
        <v>72</v>
      </c>
      <c r="B607" s="176">
        <v>39041</v>
      </c>
      <c r="E607" s="121"/>
      <c r="M607" s="188"/>
    </row>
    <row r="608" spans="1:18" x14ac:dyDescent="0.2">
      <c r="A608" t="s">
        <v>55</v>
      </c>
      <c r="B608" s="176">
        <v>39041</v>
      </c>
      <c r="M608" s="67">
        <v>1.6</v>
      </c>
      <c r="N608" s="71">
        <v>20.002400000000002</v>
      </c>
      <c r="O608" s="71">
        <v>22.41536</v>
      </c>
      <c r="R608" s="42"/>
    </row>
    <row r="609" spans="1:18" x14ac:dyDescent="0.2">
      <c r="A609" t="s">
        <v>58</v>
      </c>
      <c r="B609" s="176">
        <v>39041</v>
      </c>
      <c r="M609" s="67">
        <v>1.2</v>
      </c>
      <c r="N609" s="71">
        <v>21.45692</v>
      </c>
      <c r="O609" s="71">
        <v>21.924440000000001</v>
      </c>
      <c r="R609" s="42"/>
    </row>
    <row r="610" spans="1:18" x14ac:dyDescent="0.2">
      <c r="A610" t="s">
        <v>61</v>
      </c>
      <c r="B610" s="176">
        <v>39041</v>
      </c>
      <c r="M610" s="67">
        <v>1.5</v>
      </c>
      <c r="N610" s="71">
        <v>32.287039999999998</v>
      </c>
      <c r="O610" s="71">
        <v>31.026880000000006</v>
      </c>
      <c r="R610" s="42"/>
    </row>
    <row r="611" spans="1:18" x14ac:dyDescent="0.2">
      <c r="N611" s="149"/>
      <c r="O611" s="149"/>
    </row>
    <row r="612" spans="1:18" x14ac:dyDescent="0.2">
      <c r="A612" t="s">
        <v>7</v>
      </c>
      <c r="B612" s="176">
        <v>39134</v>
      </c>
      <c r="D612" s="119">
        <v>0.47</v>
      </c>
      <c r="E612" s="69">
        <v>15.37</v>
      </c>
      <c r="F612" s="69">
        <v>9.74</v>
      </c>
      <c r="G612" s="71">
        <v>97.4</v>
      </c>
      <c r="H612" s="119">
        <v>2.8959999999999999</v>
      </c>
      <c r="I612" s="69">
        <v>7.71</v>
      </c>
      <c r="N612" s="149"/>
      <c r="O612" s="149"/>
    </row>
    <row r="613" spans="1:18" x14ac:dyDescent="0.2">
      <c r="N613" s="149"/>
      <c r="O613" s="149"/>
    </row>
    <row r="614" spans="1:18" x14ac:dyDescent="0.2">
      <c r="A614" t="s">
        <v>36</v>
      </c>
      <c r="B614" s="176">
        <v>39134</v>
      </c>
      <c r="D614" s="119">
        <v>0.32</v>
      </c>
      <c r="E614" s="69">
        <v>16.260000000000002</v>
      </c>
      <c r="F614" s="69">
        <v>9.66</v>
      </c>
      <c r="G614" s="71">
        <v>98.4</v>
      </c>
      <c r="H614" s="119">
        <v>3.62</v>
      </c>
      <c r="I614" s="69">
        <v>7.58</v>
      </c>
      <c r="N614" s="149"/>
      <c r="O614" s="149"/>
    </row>
    <row r="615" spans="1:18" x14ac:dyDescent="0.2">
      <c r="H615" s="119"/>
      <c r="N615" s="149"/>
      <c r="O615" s="149"/>
    </row>
    <row r="616" spans="1:18" x14ac:dyDescent="0.2">
      <c r="A616" t="s">
        <v>72</v>
      </c>
      <c r="B616" s="176">
        <v>39134</v>
      </c>
      <c r="D616" s="119">
        <v>0.26</v>
      </c>
      <c r="E616" s="69">
        <v>17.25</v>
      </c>
      <c r="F616" s="69">
        <v>9.07</v>
      </c>
      <c r="G616" s="71">
        <v>94.3</v>
      </c>
      <c r="H616" s="119">
        <v>1.49</v>
      </c>
      <c r="I616" s="69">
        <v>8.32</v>
      </c>
      <c r="N616" s="149"/>
      <c r="O616" s="149"/>
    </row>
    <row r="617" spans="1:18" x14ac:dyDescent="0.2">
      <c r="H617" s="119"/>
      <c r="N617" s="149"/>
      <c r="O617" s="149"/>
    </row>
    <row r="618" spans="1:18" x14ac:dyDescent="0.2">
      <c r="A618" t="s">
        <v>127</v>
      </c>
      <c r="N618" s="149"/>
      <c r="O618" s="149"/>
    </row>
    <row r="619" spans="1:18" x14ac:dyDescent="0.2">
      <c r="A619" t="s">
        <v>55</v>
      </c>
      <c r="B619" s="176">
        <v>39134</v>
      </c>
      <c r="D619" s="119">
        <v>0.34</v>
      </c>
      <c r="E619" s="69">
        <v>19.600000000000001</v>
      </c>
      <c r="F619" s="277">
        <v>12.9</v>
      </c>
      <c r="G619" s="302">
        <v>179.1</v>
      </c>
      <c r="H619" s="69">
        <v>60.4</v>
      </c>
      <c r="I619" s="69">
        <v>8.85</v>
      </c>
      <c r="J619" s="122">
        <v>292</v>
      </c>
      <c r="K619" s="70">
        <v>12.2</v>
      </c>
      <c r="M619" s="67">
        <v>0.3</v>
      </c>
      <c r="N619" s="73">
        <v>601.28</v>
      </c>
      <c r="O619" s="73">
        <v>694.73</v>
      </c>
      <c r="P619" s="73">
        <v>99.96</v>
      </c>
      <c r="Q619" s="73">
        <v>107.44</v>
      </c>
    </row>
    <row r="620" spans="1:18" x14ac:dyDescent="0.2">
      <c r="A620" t="s">
        <v>55</v>
      </c>
      <c r="B620" s="176">
        <v>39134</v>
      </c>
      <c r="D620" s="119">
        <v>1</v>
      </c>
      <c r="E620" s="69">
        <v>15.05</v>
      </c>
      <c r="F620" s="277">
        <v>10.3</v>
      </c>
      <c r="G620" s="71">
        <v>131.1</v>
      </c>
      <c r="H620" s="69">
        <v>60.42</v>
      </c>
      <c r="I620" s="69">
        <v>8.57</v>
      </c>
      <c r="J620" s="122">
        <v>296</v>
      </c>
      <c r="K620" s="70">
        <v>12.2</v>
      </c>
      <c r="N620" s="73">
        <v>685.96</v>
      </c>
      <c r="O620" s="73">
        <v>787.57</v>
      </c>
      <c r="P620" s="42"/>
      <c r="Q620" s="42"/>
    </row>
    <row r="621" spans="1:18" x14ac:dyDescent="0.2">
      <c r="A621" t="s">
        <v>55</v>
      </c>
      <c r="B621" s="176">
        <v>39134</v>
      </c>
      <c r="D621" s="119">
        <v>1.96</v>
      </c>
      <c r="E621" s="69">
        <v>14.77</v>
      </c>
      <c r="F621" s="277">
        <v>10.8</v>
      </c>
      <c r="G621" s="71">
        <v>135.69999999999999</v>
      </c>
      <c r="H621" s="69">
        <v>60.42</v>
      </c>
      <c r="I621" s="69">
        <v>8.52</v>
      </c>
      <c r="J621" s="123">
        <v>295</v>
      </c>
      <c r="K621" s="70">
        <v>12.2</v>
      </c>
      <c r="N621" s="111"/>
      <c r="O621" s="111"/>
    </row>
    <row r="622" spans="1:18" x14ac:dyDescent="0.2">
      <c r="A622" t="s">
        <v>55</v>
      </c>
      <c r="B622" s="176">
        <v>39134</v>
      </c>
      <c r="D622" s="119">
        <v>2.98</v>
      </c>
      <c r="E622" s="69">
        <v>14.67</v>
      </c>
      <c r="F622" s="278">
        <v>11.05</v>
      </c>
      <c r="G622" s="71">
        <v>138.1</v>
      </c>
      <c r="H622" s="69">
        <v>60.43</v>
      </c>
      <c r="I622" s="69">
        <v>8.5</v>
      </c>
      <c r="J622" s="124">
        <v>295</v>
      </c>
      <c r="K622" s="70">
        <v>12.2</v>
      </c>
      <c r="N622" s="111"/>
      <c r="O622" s="111"/>
    </row>
    <row r="623" spans="1:18" x14ac:dyDescent="0.2">
      <c r="A623" t="s">
        <v>55</v>
      </c>
      <c r="B623" s="176">
        <v>39134</v>
      </c>
      <c r="D623" s="119">
        <v>3.97</v>
      </c>
      <c r="E623" s="69">
        <v>14.25</v>
      </c>
      <c r="F623" s="277">
        <v>10.6</v>
      </c>
      <c r="G623" s="71">
        <v>143.69999999999999</v>
      </c>
      <c r="H623" s="69">
        <v>60.53</v>
      </c>
      <c r="I623" s="69">
        <v>8.42</v>
      </c>
      <c r="J623" s="122">
        <v>295</v>
      </c>
      <c r="K623" s="70">
        <v>12.2</v>
      </c>
      <c r="N623" s="111"/>
      <c r="O623" s="111"/>
    </row>
    <row r="624" spans="1:18" x14ac:dyDescent="0.2">
      <c r="A624" t="s">
        <v>55</v>
      </c>
      <c r="B624" s="176">
        <v>39134</v>
      </c>
      <c r="D624" s="119">
        <v>5</v>
      </c>
      <c r="E624" s="69">
        <v>13.59</v>
      </c>
      <c r="F624" s="277">
        <v>10.5</v>
      </c>
      <c r="G624" s="71">
        <v>129.5</v>
      </c>
      <c r="H624" s="69">
        <v>60.69</v>
      </c>
      <c r="I624" s="69">
        <v>8.35</v>
      </c>
      <c r="J624" s="122">
        <v>295</v>
      </c>
      <c r="K624" s="70">
        <v>12.2</v>
      </c>
      <c r="N624" s="111"/>
      <c r="O624" s="111"/>
    </row>
    <row r="625" spans="1:17" x14ac:dyDescent="0.2">
      <c r="A625" t="s">
        <v>55</v>
      </c>
      <c r="B625" s="176">
        <v>39134</v>
      </c>
      <c r="D625" s="119">
        <v>6.05</v>
      </c>
      <c r="E625" s="69">
        <v>12.99</v>
      </c>
      <c r="F625" s="277">
        <v>9.75</v>
      </c>
      <c r="G625" s="71">
        <v>119.52</v>
      </c>
      <c r="H625" s="69">
        <v>60.87</v>
      </c>
      <c r="I625" s="69">
        <v>8.24</v>
      </c>
      <c r="J625" s="122">
        <v>296</v>
      </c>
      <c r="K625" s="70">
        <v>12.3</v>
      </c>
      <c r="N625" s="111"/>
      <c r="O625" s="111"/>
    </row>
    <row r="626" spans="1:17" x14ac:dyDescent="0.2">
      <c r="A626" t="s">
        <v>55</v>
      </c>
      <c r="B626" s="176">
        <v>39134</v>
      </c>
      <c r="D626" s="119">
        <v>7.03</v>
      </c>
      <c r="E626" s="69">
        <v>12.49</v>
      </c>
      <c r="F626" s="277">
        <v>9.4600000000000009</v>
      </c>
      <c r="G626" s="71">
        <v>114.4</v>
      </c>
      <c r="H626" s="69">
        <v>60.97</v>
      </c>
      <c r="I626" s="69">
        <v>8.17</v>
      </c>
      <c r="J626" s="122">
        <v>296</v>
      </c>
      <c r="K626" s="70">
        <v>12.3</v>
      </c>
      <c r="N626" s="111"/>
      <c r="O626" s="111"/>
    </row>
    <row r="627" spans="1:17" x14ac:dyDescent="0.2">
      <c r="A627" t="s">
        <v>55</v>
      </c>
      <c r="B627" s="176">
        <v>39134</v>
      </c>
      <c r="D627" s="119">
        <v>8.02</v>
      </c>
      <c r="E627" s="69">
        <v>12.45</v>
      </c>
      <c r="F627" s="277">
        <v>9.42</v>
      </c>
      <c r="G627" s="71">
        <v>113.5</v>
      </c>
      <c r="H627" s="69">
        <v>60.99</v>
      </c>
      <c r="I627" s="69">
        <v>8.15</v>
      </c>
      <c r="J627" s="122">
        <v>296</v>
      </c>
      <c r="K627" s="70">
        <v>12.3</v>
      </c>
      <c r="N627" s="111"/>
      <c r="O627" s="111"/>
    </row>
    <row r="628" spans="1:17" x14ac:dyDescent="0.2">
      <c r="A628" t="s">
        <v>55</v>
      </c>
      <c r="B628" s="176">
        <v>39134</v>
      </c>
      <c r="D628" s="119">
        <v>8.9700000000000006</v>
      </c>
      <c r="E628" s="69">
        <v>12.42</v>
      </c>
      <c r="F628" s="277">
        <v>9.36</v>
      </c>
      <c r="G628" s="71">
        <v>113</v>
      </c>
      <c r="H628" s="69">
        <v>61</v>
      </c>
      <c r="I628" s="69">
        <v>8.14</v>
      </c>
      <c r="J628" s="122">
        <v>296</v>
      </c>
      <c r="K628" s="70">
        <v>12.3</v>
      </c>
      <c r="N628" s="111"/>
      <c r="O628" s="111"/>
    </row>
    <row r="629" spans="1:17" x14ac:dyDescent="0.2">
      <c r="A629" t="s">
        <v>55</v>
      </c>
      <c r="B629" s="176">
        <v>39134</v>
      </c>
      <c r="D629" s="119">
        <v>9.9600000000000009</v>
      </c>
      <c r="E629" s="69">
        <v>12.39</v>
      </c>
      <c r="F629" s="277">
        <v>8.66</v>
      </c>
      <c r="G629" s="71">
        <v>104.6</v>
      </c>
      <c r="H629" s="69">
        <v>61</v>
      </c>
      <c r="I629" s="69">
        <v>8.15</v>
      </c>
      <c r="J629" s="122">
        <v>296</v>
      </c>
      <c r="K629" s="70">
        <v>12.3</v>
      </c>
      <c r="N629" s="111"/>
      <c r="O629" s="111"/>
    </row>
    <row r="630" spans="1:17" x14ac:dyDescent="0.2">
      <c r="A630" t="s">
        <v>55</v>
      </c>
      <c r="B630" s="176">
        <v>39134</v>
      </c>
      <c r="D630" s="119">
        <v>10.94</v>
      </c>
      <c r="E630" s="69">
        <v>12.35</v>
      </c>
      <c r="F630" s="277">
        <v>7.82</v>
      </c>
      <c r="G630" s="71">
        <v>94.4</v>
      </c>
      <c r="H630" s="69">
        <v>61.05</v>
      </c>
      <c r="I630" s="69">
        <v>8.1300000000000008</v>
      </c>
      <c r="J630" s="123">
        <v>297</v>
      </c>
      <c r="K630" s="70">
        <v>12.3</v>
      </c>
      <c r="N630" s="111"/>
      <c r="O630" s="111"/>
    </row>
    <row r="631" spans="1:17" x14ac:dyDescent="0.2">
      <c r="A631" t="s">
        <v>55</v>
      </c>
      <c r="B631" s="176">
        <v>39134</v>
      </c>
      <c r="D631" s="119">
        <v>11.92</v>
      </c>
      <c r="E631" s="69">
        <v>12.32</v>
      </c>
      <c r="F631" s="277">
        <v>7.58</v>
      </c>
      <c r="G631" s="71">
        <v>91.4</v>
      </c>
      <c r="H631" s="69">
        <v>61.05</v>
      </c>
      <c r="I631" s="69">
        <v>8.1300000000000008</v>
      </c>
      <c r="J631" s="122">
        <v>297</v>
      </c>
      <c r="K631" s="70">
        <v>12.3</v>
      </c>
      <c r="N631" s="111"/>
      <c r="O631" s="111"/>
    </row>
    <row r="632" spans="1:17" x14ac:dyDescent="0.2">
      <c r="A632" t="s">
        <v>55</v>
      </c>
      <c r="B632" s="176">
        <v>39134</v>
      </c>
      <c r="D632" s="119">
        <v>13.05</v>
      </c>
      <c r="E632" s="69">
        <v>12.31</v>
      </c>
      <c r="F632" s="277">
        <v>7.32</v>
      </c>
      <c r="G632" s="71">
        <v>88.3</v>
      </c>
      <c r="H632" s="69">
        <v>61.06</v>
      </c>
      <c r="I632" s="69">
        <v>8.1300000000000008</v>
      </c>
      <c r="J632" s="122">
        <v>297</v>
      </c>
      <c r="K632" s="70">
        <v>12.3</v>
      </c>
      <c r="N632" s="111"/>
      <c r="O632" s="111"/>
    </row>
    <row r="633" spans="1:17" x14ac:dyDescent="0.2">
      <c r="A633" t="s">
        <v>55</v>
      </c>
      <c r="B633" s="176">
        <v>39134</v>
      </c>
      <c r="D633" s="119">
        <v>14.01</v>
      </c>
      <c r="E633" s="69">
        <v>12.31</v>
      </c>
      <c r="F633" s="277">
        <v>6.71</v>
      </c>
      <c r="G633" s="71">
        <v>81</v>
      </c>
      <c r="H633" s="69">
        <v>61.07</v>
      </c>
      <c r="I633" s="69">
        <v>8.1300000000000008</v>
      </c>
      <c r="J633" s="122">
        <v>100</v>
      </c>
      <c r="K633" s="70">
        <v>12.3</v>
      </c>
      <c r="N633" s="111"/>
      <c r="O633" s="111"/>
    </row>
    <row r="634" spans="1:17" x14ac:dyDescent="0.2">
      <c r="A634" t="s">
        <v>55</v>
      </c>
      <c r="B634" s="176">
        <v>39134</v>
      </c>
      <c r="D634" s="119">
        <v>14.49</v>
      </c>
      <c r="E634" s="69">
        <v>12.31</v>
      </c>
      <c r="F634" s="278">
        <v>6.59</v>
      </c>
      <c r="G634" s="71">
        <v>79.5</v>
      </c>
      <c r="H634" s="69">
        <v>61.08</v>
      </c>
      <c r="I634" s="69">
        <v>8.14</v>
      </c>
      <c r="J634" s="124">
        <v>97</v>
      </c>
      <c r="K634" s="70">
        <v>12.3</v>
      </c>
      <c r="N634" s="111"/>
      <c r="O634" s="111"/>
    </row>
    <row r="635" spans="1:17" x14ac:dyDescent="0.2">
      <c r="N635" s="111"/>
      <c r="O635" s="111"/>
    </row>
    <row r="636" spans="1:17" x14ac:dyDescent="0.2">
      <c r="A636" t="s">
        <v>58</v>
      </c>
      <c r="B636" s="176">
        <v>39134</v>
      </c>
      <c r="D636" s="119">
        <v>0.34</v>
      </c>
      <c r="E636" s="69">
        <v>18.62</v>
      </c>
      <c r="F636" s="277">
        <v>15.5</v>
      </c>
      <c r="G636" s="71">
        <v>211.9</v>
      </c>
      <c r="H636" s="69">
        <v>59.94</v>
      </c>
      <c r="I636" s="69">
        <v>8.8000000000000007</v>
      </c>
      <c r="J636" s="122">
        <v>275</v>
      </c>
      <c r="K636" s="70">
        <v>12.2</v>
      </c>
      <c r="M636" s="67">
        <v>0.7</v>
      </c>
      <c r="N636" s="73">
        <v>192.37</v>
      </c>
      <c r="O636" s="73">
        <v>243.5</v>
      </c>
      <c r="P636" s="111">
        <v>15.93</v>
      </c>
      <c r="Q636" s="111">
        <v>26.47</v>
      </c>
    </row>
    <row r="637" spans="1:17" x14ac:dyDescent="0.2">
      <c r="A637" t="s">
        <v>58</v>
      </c>
      <c r="B637" s="176">
        <v>39134</v>
      </c>
      <c r="D637" s="119">
        <v>1.02</v>
      </c>
      <c r="E637" s="69">
        <v>15.26</v>
      </c>
      <c r="F637" s="277">
        <v>15.08</v>
      </c>
      <c r="G637" s="71">
        <v>192.5</v>
      </c>
      <c r="H637" s="69">
        <v>59.87</v>
      </c>
      <c r="I637" s="69">
        <v>8.6</v>
      </c>
      <c r="J637" s="122">
        <v>281</v>
      </c>
      <c r="K637" s="70">
        <v>12.3</v>
      </c>
      <c r="N637" s="73">
        <v>209.68</v>
      </c>
      <c r="O637" s="73">
        <v>269.18</v>
      </c>
    </row>
    <row r="638" spans="1:17" x14ac:dyDescent="0.2">
      <c r="A638" t="s">
        <v>58</v>
      </c>
      <c r="B638" s="176">
        <v>39134</v>
      </c>
      <c r="D638" s="119">
        <v>1.97</v>
      </c>
      <c r="E638" s="69">
        <v>15.11</v>
      </c>
      <c r="F638" s="277">
        <v>13.4</v>
      </c>
      <c r="G638" s="71">
        <v>170.7</v>
      </c>
      <c r="H638" s="69">
        <v>60.12</v>
      </c>
      <c r="I638" s="69">
        <v>8.51</v>
      </c>
      <c r="J638" s="122">
        <v>284</v>
      </c>
      <c r="K638" s="70">
        <v>12.3</v>
      </c>
      <c r="N638" s="73"/>
      <c r="O638" s="73"/>
    </row>
    <row r="639" spans="1:17" x14ac:dyDescent="0.2">
      <c r="A639" t="s">
        <v>58</v>
      </c>
      <c r="B639" s="176">
        <v>39134</v>
      </c>
      <c r="D639" s="119">
        <v>3.01</v>
      </c>
      <c r="E639" s="69">
        <v>14.83</v>
      </c>
      <c r="F639" s="277">
        <v>13.37</v>
      </c>
      <c r="G639" s="71">
        <v>169.2</v>
      </c>
      <c r="H639" s="69">
        <v>60.41</v>
      </c>
      <c r="I639" s="69">
        <v>8.48</v>
      </c>
      <c r="J639" s="122">
        <v>285</v>
      </c>
      <c r="K639" s="70">
        <v>12.3</v>
      </c>
      <c r="N639" s="73"/>
      <c r="O639" s="73"/>
    </row>
    <row r="640" spans="1:17" x14ac:dyDescent="0.2">
      <c r="A640" t="s">
        <v>58</v>
      </c>
      <c r="B640" s="176">
        <v>39134</v>
      </c>
      <c r="D640" s="119">
        <v>3.93</v>
      </c>
      <c r="E640" s="69">
        <v>14.72</v>
      </c>
      <c r="F640" s="278">
        <v>13.9</v>
      </c>
      <c r="G640" s="71">
        <v>175.7</v>
      </c>
      <c r="H640" s="69">
        <v>60.39</v>
      </c>
      <c r="I640" s="69">
        <v>8.5</v>
      </c>
      <c r="J640" s="124">
        <v>285</v>
      </c>
      <c r="K640" s="70">
        <v>12.3</v>
      </c>
      <c r="N640" s="73"/>
      <c r="O640" s="73"/>
    </row>
    <row r="641" spans="1:17" x14ac:dyDescent="0.2">
      <c r="A641" t="s">
        <v>58</v>
      </c>
      <c r="B641" s="176">
        <v>39134</v>
      </c>
      <c r="D641" s="119">
        <v>4.99</v>
      </c>
      <c r="E641" s="69">
        <v>14.44</v>
      </c>
      <c r="F641" s="277">
        <v>12.91</v>
      </c>
      <c r="G641" s="71">
        <v>162.19999999999999</v>
      </c>
      <c r="H641" s="69">
        <v>60.43</v>
      </c>
      <c r="I641" s="69">
        <v>8.44</v>
      </c>
      <c r="J641" s="122">
        <v>287</v>
      </c>
      <c r="K641" s="70">
        <v>12.3</v>
      </c>
      <c r="N641" s="73"/>
      <c r="O641" s="73"/>
    </row>
    <row r="642" spans="1:17" x14ac:dyDescent="0.2">
      <c r="A642" t="s">
        <v>58</v>
      </c>
      <c r="B642" s="176">
        <v>39134</v>
      </c>
      <c r="D642" s="119">
        <v>5.99</v>
      </c>
      <c r="E642" s="69">
        <v>13.72</v>
      </c>
      <c r="F642" s="277">
        <v>10.27</v>
      </c>
      <c r="G642" s="71">
        <v>152.1</v>
      </c>
      <c r="H642" s="69">
        <v>60.46</v>
      </c>
      <c r="I642" s="69">
        <v>8.3699999999999992</v>
      </c>
      <c r="J642" s="122">
        <v>288</v>
      </c>
      <c r="K642" s="70">
        <v>12.2</v>
      </c>
      <c r="N642" s="73"/>
      <c r="O642" s="73"/>
    </row>
    <row r="643" spans="1:17" x14ac:dyDescent="0.2">
      <c r="A643" t="s">
        <v>58</v>
      </c>
      <c r="B643" s="176">
        <v>39134</v>
      </c>
      <c r="D643" s="119">
        <v>7.03</v>
      </c>
      <c r="E643" s="69">
        <v>13.65</v>
      </c>
      <c r="F643" s="277">
        <v>9.2200000000000006</v>
      </c>
      <c r="G643" s="71">
        <v>114.2</v>
      </c>
      <c r="H643" s="69">
        <v>60.5</v>
      </c>
      <c r="I643" s="69">
        <v>8.36</v>
      </c>
      <c r="J643" s="122">
        <v>288</v>
      </c>
      <c r="K643" s="70">
        <v>12.2</v>
      </c>
      <c r="N643" s="73"/>
      <c r="O643" s="73"/>
    </row>
    <row r="644" spans="1:17" x14ac:dyDescent="0.2">
      <c r="A644" t="s">
        <v>58</v>
      </c>
      <c r="B644" s="176">
        <v>39134</v>
      </c>
      <c r="D644" s="119">
        <v>8.0500000000000007</v>
      </c>
      <c r="E644" s="69">
        <v>13.7</v>
      </c>
      <c r="F644" s="277">
        <v>8.92</v>
      </c>
      <c r="G644" s="71">
        <v>110.5</v>
      </c>
      <c r="H644" s="69">
        <v>60.5</v>
      </c>
      <c r="I644" s="69">
        <v>8.36</v>
      </c>
      <c r="J644" s="122">
        <v>288</v>
      </c>
      <c r="K644" s="70">
        <v>12.2</v>
      </c>
      <c r="N644" s="73"/>
      <c r="O644" s="73"/>
    </row>
    <row r="645" spans="1:17" x14ac:dyDescent="0.2">
      <c r="A645" t="s">
        <v>58</v>
      </c>
      <c r="B645" s="176">
        <v>39134</v>
      </c>
      <c r="D645" s="119">
        <v>8.94</v>
      </c>
      <c r="E645" s="69">
        <v>13.54</v>
      </c>
      <c r="F645" s="277">
        <v>7.24</v>
      </c>
      <c r="G645" s="71">
        <v>89.6</v>
      </c>
      <c r="H645" s="69">
        <v>60.64</v>
      </c>
      <c r="I645" s="69">
        <v>8.33</v>
      </c>
      <c r="J645" s="122">
        <v>289</v>
      </c>
      <c r="K645" s="70">
        <v>12.2</v>
      </c>
      <c r="N645" s="73"/>
      <c r="O645" s="73"/>
    </row>
    <row r="646" spans="1:17" x14ac:dyDescent="0.2">
      <c r="A646" t="s">
        <v>58</v>
      </c>
      <c r="B646" s="176">
        <v>39134</v>
      </c>
      <c r="D646" s="119">
        <v>9.98</v>
      </c>
      <c r="E646" s="69">
        <v>13.34</v>
      </c>
      <c r="F646" s="277">
        <v>4.4000000000000004</v>
      </c>
      <c r="G646" s="71">
        <v>54.4</v>
      </c>
      <c r="H646" s="69">
        <v>60.77</v>
      </c>
      <c r="I646" s="69">
        <v>8.2200000000000006</v>
      </c>
      <c r="J646" s="122">
        <v>280</v>
      </c>
      <c r="K646" s="70">
        <v>12.2</v>
      </c>
      <c r="N646" s="73"/>
      <c r="O646" s="73"/>
    </row>
    <row r="647" spans="1:17" x14ac:dyDescent="0.2">
      <c r="A647" t="s">
        <v>58</v>
      </c>
      <c r="B647" s="176">
        <v>39134</v>
      </c>
      <c r="D647" s="119">
        <v>10.91</v>
      </c>
      <c r="E647" s="69">
        <v>12.54</v>
      </c>
      <c r="F647" s="277">
        <v>3.43</v>
      </c>
      <c r="G647" s="71">
        <v>41.8</v>
      </c>
      <c r="H647" s="69">
        <v>60.99</v>
      </c>
      <c r="I647" s="69">
        <v>8.14</v>
      </c>
      <c r="J647" s="122">
        <v>74</v>
      </c>
      <c r="K647" s="70">
        <v>12.2</v>
      </c>
      <c r="N647" s="73"/>
      <c r="O647" s="73"/>
    </row>
    <row r="648" spans="1:17" x14ac:dyDescent="0.2">
      <c r="A648" t="s">
        <v>58</v>
      </c>
      <c r="B648" s="176">
        <v>39134</v>
      </c>
      <c r="D648" s="119">
        <v>12.07</v>
      </c>
      <c r="E648" s="69">
        <v>12.45</v>
      </c>
      <c r="F648" s="277">
        <v>2.85</v>
      </c>
      <c r="G648" s="71">
        <v>34.700000000000003</v>
      </c>
      <c r="H648" s="69">
        <v>61.03</v>
      </c>
      <c r="I648" s="69">
        <v>8.14</v>
      </c>
      <c r="J648" s="122">
        <v>40</v>
      </c>
      <c r="K648" s="70">
        <v>12.2</v>
      </c>
      <c r="N648" s="73"/>
      <c r="O648" s="73"/>
    </row>
    <row r="649" spans="1:17" x14ac:dyDescent="0.2">
      <c r="A649" t="s">
        <v>58</v>
      </c>
      <c r="B649" s="176">
        <v>39134</v>
      </c>
      <c r="D649" s="119">
        <v>12.62</v>
      </c>
      <c r="E649" s="69">
        <v>12.45</v>
      </c>
      <c r="F649" s="277">
        <v>2.2200000000000002</v>
      </c>
      <c r="G649" s="71">
        <v>27.1</v>
      </c>
      <c r="H649" s="69">
        <v>61.07</v>
      </c>
      <c r="I649" s="69">
        <v>8.15</v>
      </c>
      <c r="J649" s="122">
        <v>17</v>
      </c>
      <c r="K649" s="70">
        <v>12.3</v>
      </c>
      <c r="N649" s="73"/>
      <c r="O649" s="73"/>
    </row>
    <row r="650" spans="1:17" x14ac:dyDescent="0.2">
      <c r="N650" s="73"/>
      <c r="O650" s="73"/>
    </row>
    <row r="651" spans="1:17" x14ac:dyDescent="0.2">
      <c r="A651" t="s">
        <v>61</v>
      </c>
      <c r="B651" s="176">
        <v>39134</v>
      </c>
      <c r="D651" s="119">
        <v>0.63</v>
      </c>
      <c r="E651" s="69">
        <v>15.32</v>
      </c>
      <c r="F651" s="277">
        <v>20.6</v>
      </c>
      <c r="G651" s="71">
        <v>263.10000000000002</v>
      </c>
      <c r="H651" s="69">
        <v>59.95</v>
      </c>
      <c r="I651" s="69">
        <v>8.61</v>
      </c>
      <c r="J651" s="122">
        <v>254</v>
      </c>
      <c r="K651" s="70">
        <v>10.8</v>
      </c>
      <c r="M651" s="67">
        <v>0.5</v>
      </c>
      <c r="N651" s="73">
        <v>158.91999999999999</v>
      </c>
      <c r="O651" s="73">
        <v>142.26</v>
      </c>
      <c r="P651" s="111">
        <v>23.35</v>
      </c>
      <c r="Q651" s="111">
        <v>28.12</v>
      </c>
    </row>
    <row r="652" spans="1:17" x14ac:dyDescent="0.2">
      <c r="A652" t="s">
        <v>61</v>
      </c>
      <c r="B652" s="176">
        <v>39134</v>
      </c>
      <c r="D652" s="119">
        <v>1.08</v>
      </c>
      <c r="E652" s="69">
        <v>15.02</v>
      </c>
      <c r="F652" s="277">
        <v>18.84</v>
      </c>
      <c r="G652" s="71">
        <v>239.2</v>
      </c>
      <c r="H652" s="69">
        <v>60.15</v>
      </c>
      <c r="I652" s="69">
        <v>8.57</v>
      </c>
      <c r="J652" s="122">
        <v>270</v>
      </c>
      <c r="K652" s="70">
        <v>10.8</v>
      </c>
      <c r="N652" s="73">
        <v>179.29</v>
      </c>
      <c r="O652" s="73">
        <v>164.95</v>
      </c>
    </row>
    <row r="653" spans="1:17" x14ac:dyDescent="0.2">
      <c r="A653" t="s">
        <v>61</v>
      </c>
      <c r="B653" s="176">
        <v>39134</v>
      </c>
      <c r="D653" s="119">
        <v>2.0699999999999998</v>
      </c>
      <c r="E653" s="69">
        <v>14.45</v>
      </c>
      <c r="F653" s="277">
        <v>16.829999999999998</v>
      </c>
      <c r="G653" s="71">
        <v>211.3</v>
      </c>
      <c r="H653" s="69">
        <v>60.32</v>
      </c>
      <c r="I653" s="69">
        <v>8.5</v>
      </c>
      <c r="J653" s="122">
        <v>273</v>
      </c>
      <c r="K653" s="70">
        <v>10.8</v>
      </c>
    </row>
    <row r="654" spans="1:17" x14ac:dyDescent="0.2">
      <c r="A654" t="s">
        <v>61</v>
      </c>
      <c r="B654" s="176">
        <v>39134</v>
      </c>
      <c r="D654" s="119">
        <v>3</v>
      </c>
      <c r="E654" s="69">
        <v>14.31</v>
      </c>
      <c r="F654" s="277">
        <v>15.66</v>
      </c>
      <c r="G654" s="71">
        <v>196.2</v>
      </c>
      <c r="H654" s="69">
        <v>60.32</v>
      </c>
      <c r="I654" s="69">
        <v>8.48</v>
      </c>
      <c r="J654" s="122">
        <v>274</v>
      </c>
      <c r="K654" s="70">
        <v>10.8</v>
      </c>
    </row>
    <row r="655" spans="1:17" x14ac:dyDescent="0.2">
      <c r="A655" t="s">
        <v>61</v>
      </c>
      <c r="B655" s="176">
        <v>39134</v>
      </c>
      <c r="D655" s="119">
        <v>4.01</v>
      </c>
      <c r="E655" s="69">
        <v>14.22</v>
      </c>
      <c r="F655" s="277">
        <v>12.55</v>
      </c>
      <c r="G655" s="71">
        <v>157.1</v>
      </c>
      <c r="H655" s="69">
        <v>60.34</v>
      </c>
      <c r="I655" s="69">
        <v>8.4700000000000006</v>
      </c>
      <c r="J655" s="122">
        <v>276</v>
      </c>
      <c r="K655" s="70">
        <v>10.8</v>
      </c>
    </row>
    <row r="656" spans="1:17" x14ac:dyDescent="0.2">
      <c r="A656" t="s">
        <v>61</v>
      </c>
      <c r="B656" s="176">
        <v>39134</v>
      </c>
      <c r="D656" s="119">
        <v>4.9800000000000004</v>
      </c>
      <c r="E656" s="69">
        <v>14.18</v>
      </c>
      <c r="F656" s="279">
        <v>10.039999999999999</v>
      </c>
      <c r="G656" s="71">
        <v>126.6</v>
      </c>
      <c r="H656" s="69">
        <v>60.34</v>
      </c>
      <c r="I656" s="69">
        <v>8.4499999999999993</v>
      </c>
      <c r="J656" s="122">
        <v>278</v>
      </c>
      <c r="K656" s="70">
        <v>10.8</v>
      </c>
    </row>
    <row r="657" spans="1:13" x14ac:dyDescent="0.2">
      <c r="A657" t="s">
        <v>61</v>
      </c>
      <c r="B657" s="176">
        <v>39134</v>
      </c>
      <c r="D657" s="119">
        <v>6.07</v>
      </c>
      <c r="E657" s="69">
        <v>14.09</v>
      </c>
      <c r="F657" s="277">
        <v>8.1</v>
      </c>
      <c r="G657" s="71">
        <v>101.3</v>
      </c>
      <c r="H657" s="69">
        <v>60.46</v>
      </c>
      <c r="I657" s="69">
        <v>8.41</v>
      </c>
      <c r="J657" s="122">
        <v>279</v>
      </c>
      <c r="K657" s="70">
        <v>10.8</v>
      </c>
    </row>
    <row r="658" spans="1:13" x14ac:dyDescent="0.2">
      <c r="A658" t="s">
        <v>61</v>
      </c>
      <c r="B658" s="176">
        <v>39134</v>
      </c>
      <c r="D658" s="284">
        <v>7.05</v>
      </c>
      <c r="E658" s="69">
        <v>13.99</v>
      </c>
      <c r="F658" s="277">
        <v>6.38</v>
      </c>
      <c r="G658" s="71">
        <v>79.599999999999994</v>
      </c>
      <c r="H658" s="69">
        <v>60.49</v>
      </c>
      <c r="I658" s="69">
        <v>8.39</v>
      </c>
      <c r="J658" s="122">
        <v>280</v>
      </c>
      <c r="K658" s="70">
        <v>10.8</v>
      </c>
    </row>
    <row r="659" spans="1:13" x14ac:dyDescent="0.2">
      <c r="A659" t="s">
        <v>61</v>
      </c>
      <c r="B659" s="176">
        <v>39134</v>
      </c>
      <c r="D659" s="119">
        <v>7.98</v>
      </c>
      <c r="E659" s="69">
        <v>13.94</v>
      </c>
      <c r="F659" s="278">
        <v>4.5999999999999996</v>
      </c>
      <c r="G659" s="71">
        <v>57.5</v>
      </c>
      <c r="H659" s="69">
        <v>60.49</v>
      </c>
      <c r="I659" s="69">
        <v>8.3800000000000008</v>
      </c>
      <c r="J659" s="122">
        <v>278</v>
      </c>
      <c r="K659" s="70">
        <v>10.8</v>
      </c>
    </row>
    <row r="660" spans="1:13" x14ac:dyDescent="0.2">
      <c r="A660" t="s">
        <v>61</v>
      </c>
      <c r="B660" s="176">
        <v>39134</v>
      </c>
      <c r="D660" s="119">
        <v>9.01</v>
      </c>
      <c r="E660" s="69">
        <v>13.84</v>
      </c>
      <c r="F660" s="277">
        <v>3.77</v>
      </c>
      <c r="G660" s="71">
        <v>47.1</v>
      </c>
      <c r="H660" s="69">
        <v>60.5</v>
      </c>
      <c r="I660" s="69">
        <v>8.3800000000000008</v>
      </c>
      <c r="J660" s="124">
        <v>274</v>
      </c>
      <c r="K660" s="70">
        <v>10.8</v>
      </c>
    </row>
    <row r="661" spans="1:13" x14ac:dyDescent="0.2">
      <c r="A661" t="s">
        <v>61</v>
      </c>
      <c r="B661" s="176">
        <v>39134</v>
      </c>
      <c r="D661" s="119">
        <v>9.91</v>
      </c>
      <c r="E661" s="69">
        <v>13.77</v>
      </c>
      <c r="F661" s="277">
        <v>3.21</v>
      </c>
      <c r="G661" s="71">
        <v>40.1</v>
      </c>
      <c r="H661" s="69">
        <v>60.55</v>
      </c>
      <c r="I661" s="69">
        <v>8.3699999999999992</v>
      </c>
      <c r="J661" s="122">
        <v>269</v>
      </c>
      <c r="K661" s="70">
        <v>12.2</v>
      </c>
    </row>
    <row r="662" spans="1:13" x14ac:dyDescent="0.2">
      <c r="A662" t="s">
        <v>61</v>
      </c>
      <c r="B662" s="176">
        <v>39134</v>
      </c>
      <c r="D662" s="119">
        <v>11.09</v>
      </c>
      <c r="E662" s="69">
        <v>13.52</v>
      </c>
      <c r="F662" s="277">
        <v>2.6</v>
      </c>
      <c r="G662" s="71">
        <v>32.4</v>
      </c>
      <c r="H662" s="69">
        <v>60.71</v>
      </c>
      <c r="I662" s="69">
        <v>8.31</v>
      </c>
      <c r="J662" s="122">
        <v>162</v>
      </c>
      <c r="K662" s="70">
        <v>12.2</v>
      </c>
    </row>
    <row r="663" spans="1:13" x14ac:dyDescent="0.2">
      <c r="A663" t="s">
        <v>61</v>
      </c>
      <c r="B663" s="176">
        <v>39134</v>
      </c>
      <c r="D663" s="119">
        <v>12.01</v>
      </c>
      <c r="E663" s="69">
        <v>13.5</v>
      </c>
      <c r="F663" s="277">
        <v>2.25</v>
      </c>
      <c r="G663" s="302" t="s">
        <v>335</v>
      </c>
      <c r="H663" s="69">
        <v>60.72</v>
      </c>
      <c r="I663" s="69">
        <v>8.31</v>
      </c>
      <c r="J663" s="122">
        <v>62</v>
      </c>
      <c r="K663" s="70">
        <v>12.2</v>
      </c>
      <c r="M663" s="188"/>
    </row>
    <row r="664" spans="1:13" x14ac:dyDescent="0.2">
      <c r="A664" t="s">
        <v>61</v>
      </c>
      <c r="B664" s="176">
        <v>39134</v>
      </c>
      <c r="D664" s="119">
        <v>13.04</v>
      </c>
      <c r="E664" s="69">
        <v>13.48</v>
      </c>
      <c r="F664" s="277">
        <v>1.56</v>
      </c>
      <c r="G664" s="71">
        <v>19.600000000000001</v>
      </c>
      <c r="H664" s="69">
        <v>60.73</v>
      </c>
      <c r="I664" s="69">
        <v>8.3000000000000007</v>
      </c>
      <c r="J664" s="122">
        <v>32</v>
      </c>
      <c r="K664" s="70">
        <v>12.2</v>
      </c>
    </row>
    <row r="665" spans="1:13" x14ac:dyDescent="0.2">
      <c r="A665" t="s">
        <v>61</v>
      </c>
      <c r="B665" s="176">
        <v>39134</v>
      </c>
      <c r="D665" s="119">
        <v>13.98</v>
      </c>
      <c r="E665" s="69">
        <v>13.47</v>
      </c>
      <c r="F665" s="277">
        <v>1.28</v>
      </c>
      <c r="G665" s="71">
        <v>16.100000000000001</v>
      </c>
      <c r="H665" s="69">
        <v>60.75</v>
      </c>
      <c r="I665" s="69">
        <v>8.3000000000000007</v>
      </c>
      <c r="J665" s="122">
        <v>21</v>
      </c>
      <c r="K665" s="70">
        <v>12.2</v>
      </c>
    </row>
    <row r="666" spans="1:13" x14ac:dyDescent="0.2">
      <c r="A666" t="s">
        <v>61</v>
      </c>
      <c r="B666" s="176">
        <v>39134</v>
      </c>
      <c r="D666" s="119">
        <v>14.62</v>
      </c>
      <c r="E666" s="69">
        <v>13.46</v>
      </c>
      <c r="F666" s="277">
        <v>1.05</v>
      </c>
      <c r="G666" s="71">
        <v>13.3</v>
      </c>
      <c r="H666" s="69">
        <v>60.74</v>
      </c>
      <c r="I666" s="69">
        <v>8.2899999999999991</v>
      </c>
      <c r="J666" s="122">
        <v>12</v>
      </c>
      <c r="K666" s="70">
        <v>12.2</v>
      </c>
    </row>
    <row r="667" spans="1:13" x14ac:dyDescent="0.2">
      <c r="M667" s="185"/>
    </row>
    <row r="669" spans="1:13" x14ac:dyDescent="0.2">
      <c r="A669" t="s">
        <v>7</v>
      </c>
      <c r="B669" s="176">
        <v>39223</v>
      </c>
      <c r="D669" s="119">
        <v>9.4E-2</v>
      </c>
      <c r="E669" s="69">
        <v>27.03</v>
      </c>
      <c r="F669" s="69">
        <v>5</v>
      </c>
      <c r="G669" s="71">
        <v>63.8</v>
      </c>
      <c r="H669" s="119">
        <v>4.2910000000000004</v>
      </c>
      <c r="I669" s="69">
        <v>7.68</v>
      </c>
      <c r="J669" t="s">
        <v>167</v>
      </c>
      <c r="K669" s="71">
        <v>94.8</v>
      </c>
    </row>
    <row r="670" spans="1:13" x14ac:dyDescent="0.2">
      <c r="H670" s="119"/>
      <c r="J670" t="s">
        <v>168</v>
      </c>
      <c r="K670" s="71"/>
    </row>
    <row r="671" spans="1:13" x14ac:dyDescent="0.2">
      <c r="A671" t="s">
        <v>36</v>
      </c>
      <c r="B671" s="176">
        <v>39223</v>
      </c>
      <c r="D671" s="119">
        <v>0.372</v>
      </c>
      <c r="E671" s="69">
        <v>27.03</v>
      </c>
      <c r="F671" s="69">
        <v>5.65</v>
      </c>
      <c r="G671" s="71">
        <v>72</v>
      </c>
      <c r="H671" s="119">
        <v>4.2949999999999999</v>
      </c>
      <c r="I671" s="69">
        <v>7.67</v>
      </c>
      <c r="J671"/>
      <c r="K671" s="71">
        <v>94.8</v>
      </c>
    </row>
    <row r="672" spans="1:13" x14ac:dyDescent="0.2">
      <c r="H672" s="119"/>
      <c r="J672"/>
      <c r="K672" s="71"/>
    </row>
    <row r="673" spans="1:17" x14ac:dyDescent="0.2">
      <c r="A673" t="s">
        <v>110</v>
      </c>
      <c r="B673" s="176">
        <v>39224</v>
      </c>
      <c r="D673" s="119">
        <v>0.27</v>
      </c>
      <c r="E673" s="69">
        <v>26</v>
      </c>
      <c r="F673" s="58">
        <v>5.72</v>
      </c>
      <c r="G673" s="41">
        <v>71.2</v>
      </c>
      <c r="H673">
        <v>3.2890000000000001</v>
      </c>
      <c r="I673" s="58">
        <v>7.48</v>
      </c>
      <c r="J673"/>
      <c r="K673" s="71">
        <v>78.400000000000006</v>
      </c>
    </row>
    <row r="674" spans="1:17" x14ac:dyDescent="0.2">
      <c r="B674" s="176">
        <v>39224</v>
      </c>
      <c r="D674" s="119">
        <v>0.65200000000000002</v>
      </c>
      <c r="E674" s="69">
        <v>25.96</v>
      </c>
      <c r="F674" s="58">
        <v>5.37</v>
      </c>
      <c r="G674" s="41">
        <v>66.8</v>
      </c>
      <c r="H674">
        <v>3.2480000000000002</v>
      </c>
      <c r="I674" s="58">
        <v>7.52</v>
      </c>
      <c r="J674"/>
      <c r="K674" s="71">
        <v>95.6</v>
      </c>
    </row>
    <row r="675" spans="1:17" x14ac:dyDescent="0.2">
      <c r="H675" s="119"/>
      <c r="J675"/>
      <c r="K675" s="71"/>
    </row>
    <row r="676" spans="1:17" x14ac:dyDescent="0.2">
      <c r="A676" t="s">
        <v>72</v>
      </c>
      <c r="B676" s="176">
        <v>39223</v>
      </c>
      <c r="D676" s="119">
        <v>0.45900000000000002</v>
      </c>
      <c r="E676" s="69">
        <v>21.49</v>
      </c>
      <c r="F676" s="69">
        <v>4.3099999999999996</v>
      </c>
      <c r="G676" s="71">
        <v>49</v>
      </c>
      <c r="H676" s="119">
        <v>1.625</v>
      </c>
      <c r="I676" s="69">
        <v>7.4</v>
      </c>
      <c r="J676"/>
      <c r="K676" s="71">
        <v>16.7</v>
      </c>
    </row>
    <row r="678" spans="1:17" x14ac:dyDescent="0.2">
      <c r="A678" t="s">
        <v>55</v>
      </c>
      <c r="B678" s="176">
        <v>39224</v>
      </c>
      <c r="D678" s="119">
        <v>0.33600000000000002</v>
      </c>
      <c r="E678" s="69">
        <v>24.22</v>
      </c>
      <c r="F678" s="121" t="s">
        <v>123</v>
      </c>
      <c r="H678" s="69">
        <v>60.62</v>
      </c>
      <c r="I678" s="69">
        <v>8.51</v>
      </c>
      <c r="J678"/>
      <c r="K678" s="71">
        <v>3.2</v>
      </c>
      <c r="M678" s="71">
        <v>0.8</v>
      </c>
      <c r="N678" s="111">
        <v>60.230499999999985</v>
      </c>
      <c r="O678" s="111">
        <v>75.371949999999984</v>
      </c>
      <c r="P678" s="69">
        <v>1.7412935323383083</v>
      </c>
      <c r="Q678" s="69">
        <v>6.7743589743589743</v>
      </c>
    </row>
    <row r="679" spans="1:17" x14ac:dyDescent="0.2">
      <c r="A679" t="s">
        <v>55</v>
      </c>
      <c r="B679" s="176">
        <v>39224</v>
      </c>
      <c r="D679" s="119">
        <v>1.0629999999999999</v>
      </c>
      <c r="E679" s="69">
        <v>24.16</v>
      </c>
      <c r="H679" s="69">
        <v>60.65</v>
      </c>
      <c r="I679" s="69">
        <v>8.35</v>
      </c>
      <c r="J679"/>
      <c r="K679" s="71">
        <v>3.2</v>
      </c>
      <c r="N679" s="111"/>
      <c r="O679" s="111"/>
    </row>
    <row r="680" spans="1:17" x14ac:dyDescent="0.2">
      <c r="A680" t="s">
        <v>55</v>
      </c>
      <c r="B680" s="176">
        <v>39224</v>
      </c>
      <c r="D680" s="119">
        <v>2.1179999999999999</v>
      </c>
      <c r="E680" s="69">
        <v>23.93</v>
      </c>
      <c r="H680" s="69">
        <v>60.62</v>
      </c>
      <c r="I680" s="69">
        <v>8.31</v>
      </c>
      <c r="J680"/>
      <c r="K680" s="71">
        <v>3.2</v>
      </c>
      <c r="N680" s="111"/>
      <c r="O680" s="111"/>
    </row>
    <row r="681" spans="1:17" x14ac:dyDescent="0.2">
      <c r="A681" t="s">
        <v>55</v>
      </c>
      <c r="B681" s="176">
        <v>39224</v>
      </c>
      <c r="D681" s="119">
        <v>3.2160000000000002</v>
      </c>
      <c r="E681" s="69">
        <v>23.12</v>
      </c>
      <c r="H681" s="69">
        <v>60.54</v>
      </c>
      <c r="I681" s="69">
        <v>8.25</v>
      </c>
      <c r="J681"/>
      <c r="K681" s="71">
        <v>2.7</v>
      </c>
      <c r="N681" s="111"/>
      <c r="O681" s="111"/>
    </row>
    <row r="682" spans="1:17" x14ac:dyDescent="0.2">
      <c r="A682" t="s">
        <v>55</v>
      </c>
      <c r="B682" s="176">
        <v>39224</v>
      </c>
      <c r="D682" s="119">
        <v>4.1550000000000002</v>
      </c>
      <c r="E682" s="69">
        <v>23.01</v>
      </c>
      <c r="H682" s="69">
        <v>60.58</v>
      </c>
      <c r="I682" s="69">
        <v>8.2100000000000009</v>
      </c>
      <c r="J682"/>
      <c r="K682" s="71">
        <v>3</v>
      </c>
      <c r="N682" s="111"/>
      <c r="O682" s="111"/>
    </row>
    <row r="683" spans="1:17" x14ac:dyDescent="0.2">
      <c r="A683" t="s">
        <v>55</v>
      </c>
      <c r="B683" s="176">
        <v>39224</v>
      </c>
      <c r="D683" s="119">
        <v>5.1619999999999999</v>
      </c>
      <c r="E683" s="69">
        <v>22.97</v>
      </c>
      <c r="H683" s="69">
        <v>60.57</v>
      </c>
      <c r="I683" s="69">
        <v>8.2200000000000006</v>
      </c>
      <c r="J683"/>
      <c r="K683" s="71">
        <v>2.4</v>
      </c>
      <c r="N683" s="111"/>
      <c r="O683" s="111"/>
    </row>
    <row r="684" spans="1:17" x14ac:dyDescent="0.2">
      <c r="A684" t="s">
        <v>55</v>
      </c>
      <c r="B684" s="176">
        <v>39224</v>
      </c>
      <c r="D684" s="119">
        <v>6.1769999999999996</v>
      </c>
      <c r="E684" s="69">
        <v>22.93</v>
      </c>
      <c r="H684" s="69">
        <v>60.54</v>
      </c>
      <c r="I684" s="69">
        <v>8.2100000000000009</v>
      </c>
      <c r="J684"/>
      <c r="K684" s="71">
        <v>2.5</v>
      </c>
      <c r="N684" s="111"/>
      <c r="O684" s="111"/>
    </row>
    <row r="685" spans="1:17" x14ac:dyDescent="0.2">
      <c r="A685" t="s">
        <v>55</v>
      </c>
      <c r="B685" s="176">
        <v>39224</v>
      </c>
      <c r="D685" s="119">
        <v>7.0119999999999996</v>
      </c>
      <c r="E685" s="69">
        <v>22.86</v>
      </c>
      <c r="H685" s="69">
        <v>60.6</v>
      </c>
      <c r="I685" s="69">
        <v>8.19</v>
      </c>
      <c r="J685"/>
      <c r="K685" s="71">
        <v>3</v>
      </c>
      <c r="N685" s="111"/>
      <c r="O685" s="111"/>
    </row>
    <row r="686" spans="1:17" x14ac:dyDescent="0.2">
      <c r="A686" t="s">
        <v>55</v>
      </c>
      <c r="B686" s="176">
        <v>39224</v>
      </c>
      <c r="D686" s="119">
        <v>8.0310000000000006</v>
      </c>
      <c r="E686" s="69">
        <v>22.83</v>
      </c>
      <c r="H686" s="69">
        <v>60.55</v>
      </c>
      <c r="I686" s="69">
        <v>8.18</v>
      </c>
      <c r="J686"/>
      <c r="K686" s="71">
        <v>3.2</v>
      </c>
      <c r="N686" s="111"/>
      <c r="O686" s="111"/>
    </row>
    <row r="687" spans="1:17" x14ac:dyDescent="0.2">
      <c r="A687" t="s">
        <v>55</v>
      </c>
      <c r="B687" s="176">
        <v>39224</v>
      </c>
      <c r="D687" s="119">
        <v>9.1199999999999992</v>
      </c>
      <c r="E687" s="69">
        <v>22.8</v>
      </c>
      <c r="H687" s="69">
        <v>60.55</v>
      </c>
      <c r="I687" s="69">
        <v>8.18</v>
      </c>
      <c r="J687"/>
      <c r="K687" s="71">
        <v>3.3</v>
      </c>
      <c r="N687" s="111"/>
      <c r="O687" s="111"/>
    </row>
    <row r="688" spans="1:17" x14ac:dyDescent="0.2">
      <c r="A688" t="s">
        <v>55</v>
      </c>
      <c r="B688" s="176">
        <v>39224</v>
      </c>
      <c r="D688" s="119">
        <v>9.9640000000000004</v>
      </c>
      <c r="E688" s="69">
        <v>22.6</v>
      </c>
      <c r="H688" s="69">
        <v>60.48</v>
      </c>
      <c r="I688" s="69">
        <v>8.1999999999999993</v>
      </c>
      <c r="J688"/>
      <c r="K688" s="71">
        <v>3.3</v>
      </c>
      <c r="N688" s="111"/>
      <c r="O688" s="111"/>
    </row>
    <row r="689" spans="1:17" x14ac:dyDescent="0.2">
      <c r="A689" t="s">
        <v>55</v>
      </c>
      <c r="B689" s="176">
        <v>39224</v>
      </c>
      <c r="D689" s="119">
        <v>11.161</v>
      </c>
      <c r="E689" s="69">
        <v>20.100000000000001</v>
      </c>
      <c r="H689" s="69">
        <v>60.43</v>
      </c>
      <c r="I689" s="69">
        <v>8.0399999999999991</v>
      </c>
      <c r="J689"/>
      <c r="K689" s="71">
        <v>-0.4</v>
      </c>
      <c r="N689" s="111"/>
      <c r="O689" s="111"/>
    </row>
    <row r="690" spans="1:17" x14ac:dyDescent="0.2">
      <c r="A690" t="s">
        <v>55</v>
      </c>
      <c r="B690" s="176">
        <v>39224</v>
      </c>
      <c r="D690" s="119">
        <v>12.01</v>
      </c>
      <c r="E690" s="69">
        <v>20.03</v>
      </c>
      <c r="H690" s="69">
        <v>60.45</v>
      </c>
      <c r="I690" s="69">
        <v>8.0299999999999994</v>
      </c>
      <c r="J690"/>
      <c r="K690" s="71">
        <v>-0.4</v>
      </c>
      <c r="N690" s="111"/>
      <c r="O690" s="111"/>
    </row>
    <row r="691" spans="1:17" x14ac:dyDescent="0.2">
      <c r="A691" t="s">
        <v>55</v>
      </c>
      <c r="B691" s="176">
        <v>39224</v>
      </c>
      <c r="D691" s="119">
        <v>13.1</v>
      </c>
      <c r="E691" s="69">
        <v>20</v>
      </c>
      <c r="H691" s="69">
        <v>60.45</v>
      </c>
      <c r="I691" s="69">
        <v>8.02</v>
      </c>
      <c r="J691"/>
      <c r="K691" s="71">
        <v>-0.4</v>
      </c>
      <c r="N691" s="111"/>
      <c r="O691" s="111"/>
    </row>
    <row r="692" spans="1:17" x14ac:dyDescent="0.2">
      <c r="A692" t="s">
        <v>55</v>
      </c>
      <c r="B692" s="176">
        <v>39224</v>
      </c>
      <c r="D692" s="119">
        <v>14.145</v>
      </c>
      <c r="E692" s="69">
        <v>20</v>
      </c>
      <c r="H692" s="69">
        <v>60.41</v>
      </c>
      <c r="I692" s="69">
        <v>8.0299999999999994</v>
      </c>
      <c r="J692"/>
      <c r="K692" s="71">
        <v>-0.4</v>
      </c>
      <c r="N692" s="111"/>
      <c r="O692" s="111"/>
    </row>
    <row r="693" spans="1:17" x14ac:dyDescent="0.2">
      <c r="A693" t="s">
        <v>55</v>
      </c>
      <c r="B693" s="176">
        <v>39224</v>
      </c>
      <c r="D693" s="119">
        <v>14.952</v>
      </c>
      <c r="E693" s="69">
        <v>19.87</v>
      </c>
      <c r="H693" s="69">
        <v>58.5</v>
      </c>
      <c r="I693" s="69">
        <v>7.89</v>
      </c>
      <c r="J693"/>
      <c r="K693" s="71">
        <v>31</v>
      </c>
      <c r="N693" s="111"/>
      <c r="O693" s="111"/>
    </row>
    <row r="694" spans="1:17" x14ac:dyDescent="0.2">
      <c r="J694"/>
      <c r="K694" s="41"/>
      <c r="N694" s="111"/>
      <c r="O694" s="111"/>
    </row>
    <row r="695" spans="1:17" x14ac:dyDescent="0.2">
      <c r="A695" t="s">
        <v>58</v>
      </c>
      <c r="B695" s="176">
        <v>39224</v>
      </c>
      <c r="D695" s="119">
        <v>0.60199999999999998</v>
      </c>
      <c r="E695" s="69">
        <v>24.96</v>
      </c>
      <c r="H695" s="69">
        <v>60.49</v>
      </c>
      <c r="I695" s="69">
        <v>8.27</v>
      </c>
      <c r="J695"/>
      <c r="K695" s="71">
        <v>0.8</v>
      </c>
      <c r="M695" s="71">
        <v>1.2</v>
      </c>
      <c r="N695" s="111">
        <v>17.1663</v>
      </c>
      <c r="O695" s="111">
        <v>29.996499999999994</v>
      </c>
      <c r="P695" s="69">
        <v>0.85714285714285698</v>
      </c>
      <c r="Q695" s="69">
        <v>1.8647686832740211</v>
      </c>
    </row>
    <row r="696" spans="1:17" x14ac:dyDescent="0.2">
      <c r="A696" t="s">
        <v>58</v>
      </c>
      <c r="B696" s="176">
        <v>39224</v>
      </c>
      <c r="D696" s="119">
        <v>1.071</v>
      </c>
      <c r="E696" s="69">
        <v>24.7</v>
      </c>
      <c r="H696" s="69">
        <v>60.49</v>
      </c>
      <c r="I696" s="69">
        <v>8.2799999999999994</v>
      </c>
      <c r="J696"/>
      <c r="K696" s="71">
        <v>0.8</v>
      </c>
      <c r="N696" s="111"/>
      <c r="O696" s="111"/>
    </row>
    <row r="697" spans="1:17" x14ac:dyDescent="0.2">
      <c r="A697" t="s">
        <v>58</v>
      </c>
      <c r="B697" s="176">
        <v>39224</v>
      </c>
      <c r="D697" s="119">
        <v>2.129</v>
      </c>
      <c r="E697" s="69">
        <v>24.21</v>
      </c>
      <c r="H697" s="69">
        <v>60.45</v>
      </c>
      <c r="I697" s="69">
        <v>8.2799999999999994</v>
      </c>
      <c r="J697"/>
      <c r="K697" s="71">
        <v>0.7</v>
      </c>
      <c r="N697" s="111"/>
      <c r="O697" s="111"/>
    </row>
    <row r="698" spans="1:17" x14ac:dyDescent="0.2">
      <c r="A698" t="s">
        <v>58</v>
      </c>
      <c r="B698" s="176">
        <v>39224</v>
      </c>
      <c r="D698" s="119">
        <v>3.0179999999999998</v>
      </c>
      <c r="E698" s="69">
        <v>24.09</v>
      </c>
      <c r="H698" s="69">
        <v>60.45</v>
      </c>
      <c r="I698" s="69">
        <v>8.2799999999999994</v>
      </c>
      <c r="J698"/>
      <c r="K698" s="71">
        <v>0.8</v>
      </c>
      <c r="N698" s="111"/>
      <c r="O698" s="111"/>
    </row>
    <row r="699" spans="1:17" x14ac:dyDescent="0.2">
      <c r="A699" t="s">
        <v>58</v>
      </c>
      <c r="B699" s="176">
        <v>39224</v>
      </c>
      <c r="D699" s="119">
        <v>4.1379999999999999</v>
      </c>
      <c r="E699" s="69">
        <v>23.99</v>
      </c>
      <c r="H699" s="69">
        <v>60.47</v>
      </c>
      <c r="I699" s="69">
        <v>8.27</v>
      </c>
      <c r="J699"/>
      <c r="K699" s="71">
        <v>0.7</v>
      </c>
      <c r="N699" s="111"/>
      <c r="O699" s="111"/>
    </row>
    <row r="700" spans="1:17" x14ac:dyDescent="0.2">
      <c r="A700" t="s">
        <v>58</v>
      </c>
      <c r="B700" s="176">
        <v>39224</v>
      </c>
      <c r="D700" s="282">
        <v>5.0949999999999998</v>
      </c>
      <c r="E700" s="109">
        <v>23.95</v>
      </c>
      <c r="H700" s="109">
        <v>60.45</v>
      </c>
      <c r="I700" s="109">
        <v>8.26</v>
      </c>
      <c r="J700"/>
      <c r="K700" s="71">
        <v>0.8</v>
      </c>
      <c r="N700" s="111"/>
      <c r="O700" s="111"/>
    </row>
    <row r="701" spans="1:17" x14ac:dyDescent="0.2">
      <c r="A701" t="s">
        <v>58</v>
      </c>
      <c r="B701" s="176">
        <v>39224</v>
      </c>
      <c r="D701" s="119">
        <v>6.0369999999999999</v>
      </c>
      <c r="E701" s="69">
        <v>23.93</v>
      </c>
      <c r="H701" s="69">
        <v>60.41</v>
      </c>
      <c r="I701" s="69">
        <v>8.27</v>
      </c>
      <c r="J701"/>
      <c r="K701" s="71">
        <v>0.6</v>
      </c>
      <c r="N701" s="111"/>
      <c r="O701" s="111"/>
    </row>
    <row r="702" spans="1:17" x14ac:dyDescent="0.2">
      <c r="A702" t="s">
        <v>58</v>
      </c>
      <c r="B702" s="176">
        <v>39224</v>
      </c>
      <c r="D702" s="282">
        <v>7.1539999999999999</v>
      </c>
      <c r="E702" s="109">
        <v>23.9</v>
      </c>
      <c r="I702" s="69">
        <v>8.26</v>
      </c>
      <c r="J702"/>
      <c r="K702" s="71">
        <v>0.8</v>
      </c>
      <c r="N702" s="111"/>
      <c r="O702" s="111"/>
    </row>
    <row r="703" spans="1:17" x14ac:dyDescent="0.2">
      <c r="A703" t="s">
        <v>58</v>
      </c>
      <c r="B703" s="176">
        <v>39224</v>
      </c>
      <c r="D703" s="119">
        <v>7.9980000000000002</v>
      </c>
      <c r="E703" s="69">
        <v>23.59</v>
      </c>
      <c r="H703" s="69">
        <v>60.45</v>
      </c>
      <c r="I703" s="69">
        <v>8.23</v>
      </c>
      <c r="J703"/>
      <c r="K703" s="71">
        <v>2</v>
      </c>
      <c r="N703" s="111"/>
      <c r="O703" s="111"/>
    </row>
    <row r="704" spans="1:17" x14ac:dyDescent="0.2">
      <c r="A704" t="s">
        <v>58</v>
      </c>
      <c r="B704" s="176">
        <v>39224</v>
      </c>
      <c r="D704" s="119">
        <v>9.0830000000000002</v>
      </c>
      <c r="E704" s="69">
        <v>23.5</v>
      </c>
      <c r="H704" s="69">
        <v>60.52</v>
      </c>
      <c r="I704" s="69">
        <v>8.1999999999999993</v>
      </c>
      <c r="J704"/>
      <c r="K704" s="71">
        <v>2.5</v>
      </c>
      <c r="N704" s="111"/>
      <c r="O704" s="111"/>
    </row>
    <row r="705" spans="1:17" x14ac:dyDescent="0.2">
      <c r="A705" t="s">
        <v>58</v>
      </c>
      <c r="B705" s="176">
        <v>39224</v>
      </c>
      <c r="D705" s="119">
        <v>10.143000000000001</v>
      </c>
      <c r="E705" s="69">
        <v>21.18</v>
      </c>
      <c r="H705" s="69">
        <v>60.5</v>
      </c>
      <c r="I705" s="69">
        <v>8.11</v>
      </c>
      <c r="J705"/>
      <c r="K705" s="71">
        <v>0.3</v>
      </c>
      <c r="N705" s="111"/>
      <c r="O705" s="111"/>
    </row>
    <row r="706" spans="1:17" x14ac:dyDescent="0.2">
      <c r="A706" t="s">
        <v>58</v>
      </c>
      <c r="B706" s="176">
        <v>39224</v>
      </c>
      <c r="D706" s="119">
        <v>11.180999999999999</v>
      </c>
      <c r="E706" s="69">
        <v>20.66</v>
      </c>
      <c r="H706" s="69">
        <v>60.39</v>
      </c>
      <c r="I706" s="69">
        <v>8.1</v>
      </c>
      <c r="J706"/>
      <c r="K706" s="71">
        <v>-0.4</v>
      </c>
      <c r="N706" s="111"/>
      <c r="O706" s="111"/>
    </row>
    <row r="707" spans="1:17" x14ac:dyDescent="0.2">
      <c r="A707" t="s">
        <v>58</v>
      </c>
      <c r="B707" s="176">
        <v>39224</v>
      </c>
      <c r="D707" s="119">
        <v>12.12</v>
      </c>
      <c r="E707" s="69">
        <v>20.64</v>
      </c>
      <c r="H707" s="69">
        <v>60.42</v>
      </c>
      <c r="I707" s="69">
        <v>8.07</v>
      </c>
      <c r="J707"/>
      <c r="K707" s="71">
        <v>-0.4</v>
      </c>
      <c r="N707" s="111"/>
      <c r="O707" s="111"/>
    </row>
    <row r="708" spans="1:17" x14ac:dyDescent="0.2">
      <c r="A708" t="s">
        <v>58</v>
      </c>
      <c r="B708" s="176">
        <v>39224</v>
      </c>
      <c r="D708" s="119">
        <v>12.871</v>
      </c>
      <c r="E708" s="69">
        <v>20.61</v>
      </c>
      <c r="H708" s="69">
        <v>59.63</v>
      </c>
      <c r="I708" s="69">
        <v>8.06</v>
      </c>
      <c r="J708"/>
      <c r="K708" s="71">
        <v>11.4</v>
      </c>
      <c r="N708" s="111"/>
      <c r="O708" s="111"/>
    </row>
    <row r="709" spans="1:17" x14ac:dyDescent="0.2">
      <c r="H709" s="71"/>
      <c r="N709" s="111"/>
      <c r="O709" s="111"/>
    </row>
    <row r="710" spans="1:17" x14ac:dyDescent="0.2">
      <c r="A710" t="s">
        <v>61</v>
      </c>
      <c r="B710" s="176">
        <v>39224</v>
      </c>
      <c r="D710" s="119">
        <v>0.48</v>
      </c>
      <c r="E710" s="69">
        <v>25.01</v>
      </c>
      <c r="H710" s="109">
        <v>60.27</v>
      </c>
      <c r="I710" s="109">
        <v>8.31</v>
      </c>
      <c r="J710"/>
      <c r="K710" s="71">
        <v>0.1</v>
      </c>
      <c r="M710" s="69">
        <v>1.25</v>
      </c>
      <c r="N710" s="111">
        <v>23.006099999999996</v>
      </c>
      <c r="O710" s="111">
        <v>32.166999999999994</v>
      </c>
      <c r="P710" s="69">
        <v>1.4105263157894739</v>
      </c>
      <c r="Q710" s="69">
        <v>2.0970149253731347</v>
      </c>
    </row>
    <row r="711" spans="1:17" x14ac:dyDescent="0.2">
      <c r="A711" t="s">
        <v>61</v>
      </c>
      <c r="B711" s="176">
        <v>39224</v>
      </c>
      <c r="D711" s="119">
        <v>1.1339999999999999</v>
      </c>
      <c r="E711" s="69">
        <v>24.64</v>
      </c>
      <c r="H711" s="69">
        <v>60.24</v>
      </c>
      <c r="I711" s="69">
        <v>8.31</v>
      </c>
      <c r="J711"/>
      <c r="K711" s="71">
        <v>0.3</v>
      </c>
    </row>
    <row r="712" spans="1:17" x14ac:dyDescent="0.2">
      <c r="A712" t="s">
        <v>61</v>
      </c>
      <c r="B712" s="176">
        <v>39224</v>
      </c>
      <c r="D712" s="119">
        <v>2.11</v>
      </c>
      <c r="E712" s="69">
        <v>24.43</v>
      </c>
      <c r="H712" s="69">
        <v>60.26</v>
      </c>
      <c r="I712" s="69">
        <v>8.31</v>
      </c>
      <c r="J712"/>
      <c r="K712" s="71">
        <v>0</v>
      </c>
    </row>
    <row r="713" spans="1:17" x14ac:dyDescent="0.2">
      <c r="A713" t="s">
        <v>61</v>
      </c>
      <c r="B713" s="176">
        <v>39224</v>
      </c>
      <c r="D713" s="119">
        <v>3.0840000000000001</v>
      </c>
      <c r="E713" s="69">
        <v>24.39</v>
      </c>
      <c r="H713" s="69">
        <v>60.28</v>
      </c>
      <c r="I713" s="69">
        <v>8.32</v>
      </c>
      <c r="J713"/>
      <c r="K713" s="71">
        <v>0</v>
      </c>
    </row>
    <row r="714" spans="1:17" x14ac:dyDescent="0.2">
      <c r="A714" t="s">
        <v>61</v>
      </c>
      <c r="B714" s="176">
        <v>39224</v>
      </c>
      <c r="D714" s="119">
        <v>4.0750000000000002</v>
      </c>
      <c r="E714" s="69">
        <v>24.39</v>
      </c>
      <c r="H714" s="69">
        <v>60.27</v>
      </c>
      <c r="I714" s="69">
        <v>8.31</v>
      </c>
      <c r="J714"/>
      <c r="K714" s="71">
        <v>-0.1</v>
      </c>
    </row>
    <row r="715" spans="1:17" x14ac:dyDescent="0.2">
      <c r="A715" t="s">
        <v>61</v>
      </c>
      <c r="B715" s="176">
        <v>39224</v>
      </c>
      <c r="D715" s="119">
        <v>5.1319999999999997</v>
      </c>
      <c r="E715" s="69">
        <v>24.38</v>
      </c>
      <c r="H715" s="69">
        <v>60.3</v>
      </c>
      <c r="I715" s="69">
        <v>8.32</v>
      </c>
      <c r="J715"/>
      <c r="K715" s="71">
        <v>-0.1</v>
      </c>
    </row>
    <row r="716" spans="1:17" x14ac:dyDescent="0.2">
      <c r="A716" t="s">
        <v>61</v>
      </c>
      <c r="B716" s="176">
        <v>39224</v>
      </c>
      <c r="D716" s="119">
        <v>6.0359999999999996</v>
      </c>
      <c r="E716" s="69">
        <v>24.37</v>
      </c>
      <c r="H716" s="69">
        <v>60.29</v>
      </c>
      <c r="I716" s="69">
        <v>8.31</v>
      </c>
      <c r="J716"/>
      <c r="K716" s="71">
        <v>-0.1</v>
      </c>
    </row>
    <row r="717" spans="1:17" x14ac:dyDescent="0.2">
      <c r="A717" t="s">
        <v>61</v>
      </c>
      <c r="B717" s="176">
        <v>39224</v>
      </c>
      <c r="D717" s="119">
        <v>7.056</v>
      </c>
      <c r="E717" s="69">
        <v>24.31</v>
      </c>
      <c r="H717" s="69">
        <v>60.27</v>
      </c>
      <c r="I717" s="69">
        <v>8.31</v>
      </c>
      <c r="J717"/>
      <c r="K717" s="71">
        <v>0</v>
      </c>
    </row>
    <row r="718" spans="1:17" x14ac:dyDescent="0.2">
      <c r="A718" t="s">
        <v>61</v>
      </c>
      <c r="B718" s="176">
        <v>39224</v>
      </c>
      <c r="D718" s="119">
        <v>8.0719999999999992</v>
      </c>
      <c r="E718" s="69">
        <v>23.83</v>
      </c>
      <c r="I718" s="69">
        <v>8.2799999999999994</v>
      </c>
      <c r="J718"/>
      <c r="K718" s="71">
        <v>1.4</v>
      </c>
    </row>
    <row r="719" spans="1:17" x14ac:dyDescent="0.2">
      <c r="A719" t="s">
        <v>61</v>
      </c>
      <c r="B719" s="176">
        <v>39224</v>
      </c>
      <c r="D719" s="119">
        <v>9.1159999999999997</v>
      </c>
      <c r="E719" s="69">
        <v>22.93</v>
      </c>
      <c r="H719" s="69">
        <v>60.32</v>
      </c>
      <c r="I719" s="69">
        <v>8.25</v>
      </c>
      <c r="J719"/>
      <c r="K719" s="71">
        <v>2.2999999999999998</v>
      </c>
    </row>
    <row r="720" spans="1:17" x14ac:dyDescent="0.2">
      <c r="A720" t="s">
        <v>61</v>
      </c>
      <c r="B720" s="176">
        <v>39224</v>
      </c>
      <c r="D720" s="119">
        <v>10.069000000000001</v>
      </c>
      <c r="E720" s="69">
        <v>21.65</v>
      </c>
      <c r="H720" s="69">
        <v>60.16</v>
      </c>
      <c r="I720" s="69">
        <v>8.17</v>
      </c>
      <c r="J720"/>
      <c r="K720" s="71">
        <v>-0.1</v>
      </c>
    </row>
    <row r="721" spans="1:17" x14ac:dyDescent="0.2">
      <c r="A721" t="s">
        <v>61</v>
      </c>
      <c r="B721" s="176">
        <v>39224</v>
      </c>
      <c r="D721" s="119">
        <v>11.048999999999999</v>
      </c>
      <c r="E721" s="69">
        <v>21.29</v>
      </c>
      <c r="H721" s="69">
        <v>60.3</v>
      </c>
      <c r="I721" s="69">
        <v>8.1300000000000008</v>
      </c>
      <c r="J721"/>
      <c r="K721" s="71">
        <v>-0.5</v>
      </c>
    </row>
    <row r="722" spans="1:17" x14ac:dyDescent="0.2">
      <c r="A722" t="s">
        <v>61</v>
      </c>
      <c r="B722" s="176">
        <v>39224</v>
      </c>
      <c r="D722" s="119">
        <v>12.138</v>
      </c>
      <c r="E722" s="69">
        <v>21.25</v>
      </c>
      <c r="H722" s="69">
        <v>60.35</v>
      </c>
      <c r="I722" s="69">
        <v>8.11</v>
      </c>
      <c r="J722"/>
      <c r="K722" s="71">
        <v>-0.4</v>
      </c>
    </row>
    <row r="723" spans="1:17" x14ac:dyDescent="0.2">
      <c r="A723" t="s">
        <v>61</v>
      </c>
      <c r="B723" s="176">
        <v>39224</v>
      </c>
      <c r="D723" s="119">
        <v>13.144</v>
      </c>
      <c r="E723" s="69">
        <v>21.24</v>
      </c>
      <c r="H723" s="69">
        <v>60.37</v>
      </c>
      <c r="I723" s="69">
        <v>8.1</v>
      </c>
      <c r="J723"/>
      <c r="K723" s="71">
        <v>-0.5</v>
      </c>
    </row>
    <row r="724" spans="1:17" x14ac:dyDescent="0.2">
      <c r="A724" t="s">
        <v>61</v>
      </c>
      <c r="B724" s="176">
        <v>39224</v>
      </c>
      <c r="D724" s="119">
        <v>14.143000000000001</v>
      </c>
      <c r="E724" s="69">
        <v>21.24</v>
      </c>
      <c r="H724" s="69">
        <v>60.41</v>
      </c>
      <c r="I724" s="69">
        <v>8.1</v>
      </c>
      <c r="J724"/>
      <c r="K724" s="71">
        <v>-0.3</v>
      </c>
    </row>
    <row r="725" spans="1:17" x14ac:dyDescent="0.2">
      <c r="A725" t="s">
        <v>61</v>
      </c>
      <c r="B725" s="176">
        <v>39224</v>
      </c>
      <c r="D725" s="119">
        <v>14.779</v>
      </c>
      <c r="E725" s="69">
        <v>21.15</v>
      </c>
      <c r="H725" s="69">
        <v>60</v>
      </c>
      <c r="I725" s="69">
        <v>8.1</v>
      </c>
      <c r="J725"/>
      <c r="K725" s="71">
        <v>-0.1</v>
      </c>
    </row>
    <row r="728" spans="1:17" x14ac:dyDescent="0.2">
      <c r="A728" t="s">
        <v>7</v>
      </c>
      <c r="B728" s="176">
        <v>39322</v>
      </c>
      <c r="D728" s="119">
        <v>0.56899999999999995</v>
      </c>
      <c r="E728" s="58">
        <v>30.71</v>
      </c>
      <c r="F728" s="58">
        <v>5.58</v>
      </c>
      <c r="G728" s="41">
        <v>75.3</v>
      </c>
      <c r="H728">
        <v>3.306</v>
      </c>
      <c r="I728" s="58">
        <v>7.92</v>
      </c>
      <c r="J728" t="s">
        <v>167</v>
      </c>
      <c r="K728" s="41">
        <v>170.3</v>
      </c>
    </row>
    <row r="729" spans="1:17" x14ac:dyDescent="0.2">
      <c r="J729" t="s">
        <v>168</v>
      </c>
    </row>
    <row r="730" spans="1:17" x14ac:dyDescent="0.2">
      <c r="A730" t="s">
        <v>36</v>
      </c>
      <c r="B730" s="176">
        <v>39322</v>
      </c>
      <c r="D730" s="119">
        <v>0.189</v>
      </c>
      <c r="E730" s="58">
        <v>30.76</v>
      </c>
      <c r="F730" s="58">
        <v>4.95</v>
      </c>
      <c r="G730" s="41">
        <v>67.099999999999994</v>
      </c>
      <c r="H730">
        <v>4.5179999999999998</v>
      </c>
      <c r="I730" s="58">
        <v>7.57</v>
      </c>
      <c r="J730"/>
      <c r="K730" s="41">
        <v>170.2</v>
      </c>
    </row>
    <row r="732" spans="1:17" x14ac:dyDescent="0.2">
      <c r="A732" t="s">
        <v>110</v>
      </c>
      <c r="B732" s="176">
        <v>39322</v>
      </c>
      <c r="D732" s="119">
        <v>5.0999999999999997E-2</v>
      </c>
      <c r="E732" s="58">
        <v>30.73</v>
      </c>
      <c r="F732" s="58">
        <v>4.33</v>
      </c>
      <c r="G732" s="41">
        <v>58.8</v>
      </c>
      <c r="H732">
        <v>5.0609999999999999</v>
      </c>
      <c r="I732" s="58">
        <v>7.54</v>
      </c>
      <c r="J732"/>
      <c r="K732" s="41">
        <v>139.9</v>
      </c>
    </row>
    <row r="734" spans="1:17" x14ac:dyDescent="0.2">
      <c r="A734" t="s">
        <v>72</v>
      </c>
      <c r="B734" s="176">
        <v>39322</v>
      </c>
      <c r="D734" s="119">
        <v>0.24299999999999999</v>
      </c>
      <c r="E734" s="69">
        <v>29.1</v>
      </c>
      <c r="F734" s="58">
        <v>7.45</v>
      </c>
      <c r="G734" s="41">
        <v>97.4</v>
      </c>
      <c r="H734" s="59">
        <v>1.88</v>
      </c>
      <c r="I734" s="58">
        <v>8.1300000000000008</v>
      </c>
      <c r="J734"/>
      <c r="K734" s="41">
        <v>24</v>
      </c>
    </row>
    <row r="735" spans="1:17" x14ac:dyDescent="0.2">
      <c r="M735" s="188"/>
    </row>
    <row r="736" spans="1:17" x14ac:dyDescent="0.2">
      <c r="A736" t="s">
        <v>55</v>
      </c>
      <c r="B736" s="176">
        <v>39322</v>
      </c>
      <c r="D736" s="119">
        <v>0.222</v>
      </c>
      <c r="E736" s="58">
        <v>31.44</v>
      </c>
      <c r="F736" s="58">
        <v>0.36</v>
      </c>
      <c r="G736" s="41">
        <v>6.1</v>
      </c>
      <c r="H736">
        <v>62.44</v>
      </c>
      <c r="I736" s="58">
        <v>8.2799999999999994</v>
      </c>
      <c r="J736"/>
      <c r="K736" s="41">
        <v>9.5</v>
      </c>
      <c r="M736" s="69">
        <v>0.75</v>
      </c>
      <c r="N736" s="155">
        <v>4.0535399999999999</v>
      </c>
      <c r="O736" s="155">
        <v>3.7342200000000005</v>
      </c>
      <c r="P736" s="69">
        <v>0.28301999999999772</v>
      </c>
      <c r="Q736" s="69">
        <v>0.8490599999999987</v>
      </c>
    </row>
    <row r="737" spans="1:17" x14ac:dyDescent="0.2">
      <c r="A737" t="s">
        <v>55</v>
      </c>
      <c r="B737" s="176">
        <v>39322</v>
      </c>
      <c r="D737" s="119">
        <v>1.1359999999999999</v>
      </c>
      <c r="E737" s="58">
        <v>31.13</v>
      </c>
      <c r="F737" s="58">
        <v>0.28999999999999998</v>
      </c>
      <c r="G737" s="41">
        <v>5</v>
      </c>
      <c r="H737">
        <v>62.39</v>
      </c>
      <c r="I737" s="58">
        <v>8.27</v>
      </c>
      <c r="J737"/>
      <c r="K737" s="41">
        <v>9.4</v>
      </c>
      <c r="N737" s="157"/>
      <c r="O737" s="157"/>
      <c r="P737" s="69"/>
      <c r="Q737" s="69"/>
    </row>
    <row r="738" spans="1:17" x14ac:dyDescent="0.2">
      <c r="A738" t="s">
        <v>55</v>
      </c>
      <c r="B738" s="176">
        <v>39322</v>
      </c>
      <c r="D738" s="119">
        <v>2.1190000000000002</v>
      </c>
      <c r="E738" s="58">
        <v>31.02</v>
      </c>
      <c r="F738" s="69">
        <v>0.3</v>
      </c>
      <c r="G738" s="41">
        <v>5.0999999999999996</v>
      </c>
      <c r="H738">
        <v>62.37</v>
      </c>
      <c r="I738" s="58">
        <v>8.26</v>
      </c>
      <c r="J738"/>
      <c r="K738" s="41">
        <v>9</v>
      </c>
      <c r="N738" s="157"/>
      <c r="O738" s="157"/>
    </row>
    <row r="739" spans="1:17" x14ac:dyDescent="0.2">
      <c r="A739" t="s">
        <v>55</v>
      </c>
      <c r="B739" s="176">
        <v>39322</v>
      </c>
      <c r="D739" s="119">
        <v>3.052</v>
      </c>
      <c r="E739" s="58">
        <v>30.97</v>
      </c>
      <c r="F739" s="58">
        <v>0.28000000000000003</v>
      </c>
      <c r="G739" s="41">
        <v>4.7</v>
      </c>
      <c r="H739">
        <v>62.38</v>
      </c>
      <c r="I739" s="58">
        <v>8.25</v>
      </c>
      <c r="J739"/>
      <c r="K739" s="41">
        <v>8.3000000000000007</v>
      </c>
      <c r="N739" s="157"/>
      <c r="O739" s="157"/>
    </row>
    <row r="740" spans="1:17" x14ac:dyDescent="0.2">
      <c r="A740" t="s">
        <v>55</v>
      </c>
      <c r="B740" s="176">
        <v>39322</v>
      </c>
      <c r="D740" s="119">
        <v>3.9420000000000002</v>
      </c>
      <c r="E740" s="58">
        <v>30.96</v>
      </c>
      <c r="F740" s="58">
        <v>0.27</v>
      </c>
      <c r="G740" s="41">
        <v>4.5999999999999996</v>
      </c>
      <c r="H740">
        <v>62.37</v>
      </c>
      <c r="I740" s="58">
        <v>8.23</v>
      </c>
      <c r="J740"/>
      <c r="K740" s="41">
        <v>7.9</v>
      </c>
      <c r="N740" s="157"/>
      <c r="O740" s="157"/>
    </row>
    <row r="741" spans="1:17" x14ac:dyDescent="0.2">
      <c r="A741" t="s">
        <v>55</v>
      </c>
      <c r="B741" s="176">
        <v>39322</v>
      </c>
      <c r="D741" s="119">
        <v>5.1269999999999998</v>
      </c>
      <c r="E741" s="58">
        <v>30.94</v>
      </c>
      <c r="F741" s="58">
        <v>0.26</v>
      </c>
      <c r="G741" s="41">
        <v>4.5</v>
      </c>
      <c r="H741">
        <v>62.37</v>
      </c>
      <c r="I741" s="58">
        <v>8.23</v>
      </c>
      <c r="J741"/>
      <c r="K741" s="41">
        <v>7.6</v>
      </c>
      <c r="N741" s="157"/>
      <c r="O741" s="157"/>
      <c r="Q741" s="156"/>
    </row>
    <row r="742" spans="1:17" x14ac:dyDescent="0.2">
      <c r="A742" t="s">
        <v>55</v>
      </c>
      <c r="B742" s="176">
        <v>39322</v>
      </c>
      <c r="D742" s="119">
        <v>6.0750000000000002</v>
      </c>
      <c r="E742" s="58">
        <v>30.92</v>
      </c>
      <c r="F742" s="58">
        <v>0.28999999999999998</v>
      </c>
      <c r="G742" s="41">
        <v>4.9000000000000004</v>
      </c>
      <c r="H742">
        <v>62.38</v>
      </c>
      <c r="I742" s="58">
        <v>8.2200000000000006</v>
      </c>
      <c r="J742"/>
      <c r="K742" s="41">
        <v>7.5</v>
      </c>
      <c r="N742" s="157"/>
      <c r="O742" s="157"/>
      <c r="P742" s="156"/>
      <c r="Q742" s="156"/>
    </row>
    <row r="743" spans="1:17" x14ac:dyDescent="0.2">
      <c r="A743" t="s">
        <v>55</v>
      </c>
      <c r="B743" s="176">
        <v>39322</v>
      </c>
      <c r="D743" s="119">
        <v>7.1760000000000002</v>
      </c>
      <c r="E743" s="69">
        <v>30.9</v>
      </c>
      <c r="F743" s="69">
        <v>0.2</v>
      </c>
      <c r="G743" s="41">
        <v>3.4</v>
      </c>
      <c r="H743">
        <v>62.37</v>
      </c>
      <c r="I743" s="58">
        <v>8.2200000000000006</v>
      </c>
      <c r="J743"/>
      <c r="K743" s="41">
        <v>7.6</v>
      </c>
      <c r="N743" s="157"/>
      <c r="O743" s="157"/>
      <c r="P743" s="156"/>
      <c r="Q743" s="156"/>
    </row>
    <row r="744" spans="1:17" x14ac:dyDescent="0.2">
      <c r="A744" t="s">
        <v>55</v>
      </c>
      <c r="B744" s="176">
        <v>39322</v>
      </c>
      <c r="D744" s="119">
        <v>8.1340000000000003</v>
      </c>
      <c r="E744" s="58">
        <v>30.86</v>
      </c>
      <c r="F744" s="58">
        <v>0.26</v>
      </c>
      <c r="G744" s="41">
        <v>4.4000000000000004</v>
      </c>
      <c r="H744">
        <v>62.38</v>
      </c>
      <c r="I744" s="58">
        <v>8.2100000000000009</v>
      </c>
      <c r="J744"/>
      <c r="K744" s="41">
        <v>7.3</v>
      </c>
      <c r="N744" s="157"/>
      <c r="O744" s="157"/>
      <c r="P744" s="156"/>
      <c r="Q744" s="156"/>
    </row>
    <row r="745" spans="1:17" x14ac:dyDescent="0.2">
      <c r="A745" t="s">
        <v>55</v>
      </c>
      <c r="B745" s="176">
        <v>39322</v>
      </c>
      <c r="D745" s="119">
        <v>9.2010000000000005</v>
      </c>
      <c r="E745" s="58">
        <v>30.85</v>
      </c>
      <c r="F745" s="58">
        <v>0.22</v>
      </c>
      <c r="G745" s="41">
        <v>3.7</v>
      </c>
      <c r="H745">
        <v>62.37</v>
      </c>
      <c r="I745" s="58">
        <v>8.2100000000000009</v>
      </c>
      <c r="J745"/>
      <c r="K745" s="41">
        <v>6.9</v>
      </c>
      <c r="N745" s="157"/>
      <c r="O745" s="157"/>
      <c r="P745" s="156"/>
      <c r="Q745" s="156"/>
    </row>
    <row r="746" spans="1:17" x14ac:dyDescent="0.2">
      <c r="A746" t="s">
        <v>55</v>
      </c>
      <c r="B746" s="176">
        <v>39322</v>
      </c>
      <c r="D746" s="119">
        <v>10.07</v>
      </c>
      <c r="E746" s="58">
        <v>30.84</v>
      </c>
      <c r="F746" s="58">
        <v>0.18</v>
      </c>
      <c r="G746" s="41">
        <v>3</v>
      </c>
      <c r="H746">
        <v>62.37</v>
      </c>
      <c r="I746" s="58">
        <v>8.2100000000000009</v>
      </c>
      <c r="J746"/>
      <c r="K746" s="41">
        <v>7.1</v>
      </c>
      <c r="N746" s="157"/>
      <c r="O746" s="157"/>
      <c r="P746" s="156"/>
      <c r="Q746" s="156"/>
    </row>
    <row r="747" spans="1:17" x14ac:dyDescent="0.2">
      <c r="A747" t="s">
        <v>55</v>
      </c>
      <c r="B747" s="176">
        <v>39322</v>
      </c>
      <c r="D747" s="119">
        <v>10.465999999999999</v>
      </c>
      <c r="E747" s="58">
        <v>30.84</v>
      </c>
      <c r="F747" s="58">
        <v>0.16</v>
      </c>
      <c r="G747" s="41">
        <v>2.7</v>
      </c>
      <c r="H747">
        <v>62.37</v>
      </c>
      <c r="I747" s="69">
        <v>8.1999999999999993</v>
      </c>
      <c r="J747"/>
      <c r="K747" s="41">
        <v>7.1</v>
      </c>
      <c r="N747" s="157"/>
      <c r="O747" s="157"/>
      <c r="P747" s="156"/>
      <c r="Q747" s="156"/>
    </row>
    <row r="748" spans="1:17" x14ac:dyDescent="0.2">
      <c r="A748" t="s">
        <v>55</v>
      </c>
      <c r="B748" s="176">
        <v>39322</v>
      </c>
      <c r="D748" s="119">
        <v>11.076000000000001</v>
      </c>
      <c r="E748" s="58">
        <v>30.83</v>
      </c>
      <c r="F748" s="58">
        <v>0.16</v>
      </c>
      <c r="G748" s="41">
        <v>2.7</v>
      </c>
      <c r="H748">
        <v>62.37</v>
      </c>
      <c r="I748" s="69">
        <v>8.1999999999999993</v>
      </c>
      <c r="J748"/>
      <c r="K748" s="41">
        <v>7</v>
      </c>
      <c r="N748" s="157"/>
      <c r="O748" s="157"/>
      <c r="P748" s="156"/>
      <c r="Q748" s="156"/>
    </row>
    <row r="749" spans="1:17" x14ac:dyDescent="0.2">
      <c r="A749" t="s">
        <v>55</v>
      </c>
      <c r="B749" s="176">
        <v>39322</v>
      </c>
      <c r="D749" s="119">
        <v>12.109</v>
      </c>
      <c r="E749" s="69">
        <v>30.8</v>
      </c>
      <c r="F749" s="58">
        <v>0.15</v>
      </c>
      <c r="G749" s="41">
        <v>2.5</v>
      </c>
      <c r="H749">
        <v>62.35</v>
      </c>
      <c r="I749" s="69">
        <v>8.19</v>
      </c>
      <c r="J749"/>
      <c r="K749" s="41">
        <v>6.9</v>
      </c>
      <c r="N749" s="157"/>
      <c r="O749" s="157"/>
      <c r="P749" s="156"/>
      <c r="Q749" s="156"/>
    </row>
    <row r="750" spans="1:17" x14ac:dyDescent="0.2">
      <c r="A750" t="s">
        <v>55</v>
      </c>
      <c r="B750" s="176">
        <v>39322</v>
      </c>
      <c r="D750" s="119">
        <v>13.031000000000001</v>
      </c>
      <c r="E750" s="58">
        <v>27.58</v>
      </c>
      <c r="F750" s="58">
        <v>0.32</v>
      </c>
      <c r="G750" s="41">
        <v>5.0999999999999996</v>
      </c>
      <c r="H750">
        <v>61.71</v>
      </c>
      <c r="I750" s="69">
        <v>7.8</v>
      </c>
      <c r="J750"/>
      <c r="K750" s="41">
        <v>4.2</v>
      </c>
      <c r="N750" s="157"/>
      <c r="O750" s="157"/>
      <c r="P750" s="156"/>
      <c r="Q750" s="156"/>
    </row>
    <row r="751" spans="1:17" x14ac:dyDescent="0.2">
      <c r="A751" t="s">
        <v>55</v>
      </c>
      <c r="B751" s="176">
        <v>39322</v>
      </c>
      <c r="D751" s="119">
        <v>14.153</v>
      </c>
      <c r="E751" s="58">
        <v>26.92</v>
      </c>
      <c r="F751" s="58">
        <v>0.28000000000000003</v>
      </c>
      <c r="G751" s="41">
        <v>4.4000000000000004</v>
      </c>
      <c r="H751">
        <v>61.75</v>
      </c>
      <c r="I751" s="58">
        <v>7.66</v>
      </c>
      <c r="J751"/>
      <c r="K751" s="41">
        <v>33.9</v>
      </c>
      <c r="N751" s="157"/>
      <c r="O751" s="157"/>
      <c r="P751" s="156"/>
      <c r="Q751" s="156"/>
    </row>
    <row r="752" spans="1:17" x14ac:dyDescent="0.2">
      <c r="A752" t="s">
        <v>55</v>
      </c>
      <c r="B752" s="176">
        <v>39322</v>
      </c>
      <c r="D752" s="119">
        <v>14.513</v>
      </c>
      <c r="E752" s="58">
        <v>26.86</v>
      </c>
      <c r="F752" s="58">
        <v>0.11</v>
      </c>
      <c r="G752" s="41">
        <v>1.7</v>
      </c>
      <c r="H752" s="69">
        <v>61.6</v>
      </c>
      <c r="I752" s="58">
        <v>7.37</v>
      </c>
      <c r="J752"/>
      <c r="K752" s="41">
        <v>187.9</v>
      </c>
      <c r="N752" s="157"/>
      <c r="O752" s="157"/>
      <c r="P752" s="156"/>
      <c r="Q752" s="156"/>
    </row>
    <row r="753" spans="1:17" x14ac:dyDescent="0.2">
      <c r="N753" s="157"/>
      <c r="O753" s="157"/>
      <c r="P753" s="156"/>
      <c r="Q753" s="156"/>
    </row>
    <row r="754" spans="1:17" x14ac:dyDescent="0.2">
      <c r="A754" t="s">
        <v>58</v>
      </c>
      <c r="B754" s="176">
        <v>39322</v>
      </c>
      <c r="D754" s="119">
        <v>0.23899999999999999</v>
      </c>
      <c r="E754" s="58">
        <v>31.07</v>
      </c>
      <c r="F754" s="69">
        <v>0.8</v>
      </c>
      <c r="G754" s="41">
        <v>13.6</v>
      </c>
      <c r="H754">
        <v>62.32</v>
      </c>
      <c r="I754" s="58">
        <v>8.2799999999999994</v>
      </c>
      <c r="J754"/>
      <c r="K754" s="41">
        <v>5.2</v>
      </c>
      <c r="M754" s="111">
        <v>0.8</v>
      </c>
      <c r="N754" s="155">
        <v>4.9459599999999995</v>
      </c>
      <c r="O754" s="155">
        <v>4.7712999999999992</v>
      </c>
      <c r="P754" s="69">
        <v>1.0946999999999998</v>
      </c>
      <c r="Q754" s="69">
        <v>0.22961999999999805</v>
      </c>
    </row>
    <row r="755" spans="1:17" x14ac:dyDescent="0.2">
      <c r="A755" t="s">
        <v>58</v>
      </c>
      <c r="B755" s="176">
        <v>39322</v>
      </c>
      <c r="D755" s="119">
        <v>1.0649999999999999</v>
      </c>
      <c r="E755" s="58">
        <v>31.03</v>
      </c>
      <c r="F755" s="58">
        <v>0.56999999999999995</v>
      </c>
      <c r="G755" s="41">
        <v>9.6</v>
      </c>
      <c r="H755">
        <v>62.29</v>
      </c>
      <c r="I755" s="58">
        <v>8.24</v>
      </c>
      <c r="J755"/>
      <c r="K755" s="41">
        <v>5.5</v>
      </c>
      <c r="P755" s="69"/>
      <c r="Q755" s="69"/>
    </row>
    <row r="756" spans="1:17" x14ac:dyDescent="0.2">
      <c r="A756" t="s">
        <v>58</v>
      </c>
      <c r="B756" s="176">
        <v>39322</v>
      </c>
      <c r="D756" s="119">
        <v>2.0190000000000001</v>
      </c>
      <c r="E756" s="58">
        <v>30.95</v>
      </c>
      <c r="F756" s="58">
        <v>0.45</v>
      </c>
      <c r="G756" s="41">
        <v>7.6</v>
      </c>
      <c r="H756">
        <v>62.28</v>
      </c>
      <c r="I756" s="58">
        <v>8.23</v>
      </c>
      <c r="J756"/>
      <c r="K756" s="41">
        <v>5.0999999999999996</v>
      </c>
    </row>
    <row r="757" spans="1:17" x14ac:dyDescent="0.2">
      <c r="A757" t="s">
        <v>58</v>
      </c>
      <c r="B757" s="176">
        <v>39322</v>
      </c>
      <c r="D757" s="119">
        <v>3.11</v>
      </c>
      <c r="E757" s="58">
        <v>30.91</v>
      </c>
      <c r="F757" s="58">
        <v>0.33</v>
      </c>
      <c r="G757" s="41">
        <v>5.6</v>
      </c>
      <c r="H757">
        <v>62.28</v>
      </c>
      <c r="I757" s="58">
        <v>8.2100000000000009</v>
      </c>
      <c r="J757"/>
      <c r="K757" s="41">
        <v>5.8</v>
      </c>
    </row>
    <row r="758" spans="1:17" x14ac:dyDescent="0.2">
      <c r="A758" t="s">
        <v>58</v>
      </c>
      <c r="B758" s="176">
        <v>39322</v>
      </c>
      <c r="D758" s="119">
        <v>4.0449999999999999</v>
      </c>
      <c r="E758" s="58">
        <v>30.91</v>
      </c>
      <c r="F758" s="69">
        <v>0.3</v>
      </c>
      <c r="G758" s="41">
        <v>5.0999999999999996</v>
      </c>
      <c r="H758">
        <v>62.28</v>
      </c>
      <c r="I758" s="58">
        <v>8.2100000000000009</v>
      </c>
      <c r="J758"/>
      <c r="K758" s="41">
        <v>6.3</v>
      </c>
    </row>
    <row r="759" spans="1:17" x14ac:dyDescent="0.2">
      <c r="A759" t="s">
        <v>58</v>
      </c>
      <c r="B759" s="176">
        <v>39322</v>
      </c>
      <c r="D759" s="119">
        <v>5.1130000000000004</v>
      </c>
      <c r="E759" s="58">
        <v>30.91</v>
      </c>
      <c r="F759" s="58">
        <v>0.24</v>
      </c>
      <c r="G759" s="41">
        <v>4.0999999999999996</v>
      </c>
      <c r="H759">
        <v>62.27</v>
      </c>
      <c r="I759" s="69">
        <v>8.1999999999999993</v>
      </c>
      <c r="J759"/>
      <c r="K759" s="41">
        <v>6.1</v>
      </c>
    </row>
    <row r="760" spans="1:17" x14ac:dyDescent="0.2">
      <c r="A760" t="s">
        <v>58</v>
      </c>
      <c r="B760" s="176">
        <v>39322</v>
      </c>
      <c r="D760" s="119">
        <v>6.0170000000000003</v>
      </c>
      <c r="E760" s="58">
        <v>30.91</v>
      </c>
      <c r="F760" s="58">
        <v>0.23</v>
      </c>
      <c r="G760" s="41">
        <v>3.9</v>
      </c>
      <c r="H760">
        <v>62.28</v>
      </c>
      <c r="I760" s="69">
        <v>8.1999999999999993</v>
      </c>
      <c r="J760"/>
      <c r="K760" s="41">
        <v>5.7</v>
      </c>
    </row>
    <row r="761" spans="1:17" x14ac:dyDescent="0.2">
      <c r="A761" t="s">
        <v>58</v>
      </c>
      <c r="B761" s="176">
        <v>39322</v>
      </c>
      <c r="D761" s="119">
        <v>7.0490000000000004</v>
      </c>
      <c r="E761" s="58">
        <v>30.91</v>
      </c>
      <c r="F761" s="58">
        <v>0.22</v>
      </c>
      <c r="G761" s="41">
        <v>3.8</v>
      </c>
      <c r="H761">
        <v>62.28</v>
      </c>
      <c r="I761" s="69">
        <v>8.19</v>
      </c>
      <c r="J761"/>
      <c r="K761" s="41">
        <v>7</v>
      </c>
    </row>
    <row r="762" spans="1:17" x14ac:dyDescent="0.2">
      <c r="A762" t="s">
        <v>58</v>
      </c>
      <c r="B762" s="176">
        <v>39322</v>
      </c>
      <c r="D762" s="119">
        <v>8.1449999999999996</v>
      </c>
      <c r="E762" s="58">
        <v>30.91</v>
      </c>
      <c r="F762" s="58">
        <v>0.16</v>
      </c>
      <c r="G762" s="41">
        <v>2.7</v>
      </c>
      <c r="H762">
        <v>62.29</v>
      </c>
      <c r="I762" s="69">
        <v>8.1999999999999993</v>
      </c>
      <c r="J762"/>
      <c r="K762" s="41">
        <v>7.8</v>
      </c>
    </row>
    <row r="763" spans="1:17" x14ac:dyDescent="0.2">
      <c r="A763" t="s">
        <v>58</v>
      </c>
      <c r="B763" s="176">
        <v>39322</v>
      </c>
      <c r="D763" s="119">
        <v>9.1709999999999994</v>
      </c>
      <c r="E763" s="58">
        <v>30.91</v>
      </c>
      <c r="F763" s="58">
        <v>0.16</v>
      </c>
      <c r="G763" s="41">
        <v>2.7</v>
      </c>
      <c r="H763">
        <v>62.31</v>
      </c>
      <c r="I763" s="58">
        <v>8.2100000000000009</v>
      </c>
      <c r="J763"/>
      <c r="K763" s="41">
        <v>7.5</v>
      </c>
    </row>
    <row r="764" spans="1:17" x14ac:dyDescent="0.2">
      <c r="A764" t="s">
        <v>58</v>
      </c>
      <c r="B764" s="176">
        <v>39322</v>
      </c>
      <c r="D764" s="119">
        <v>10.015000000000001</v>
      </c>
      <c r="E764" s="58">
        <v>30.89</v>
      </c>
      <c r="F764" s="58">
        <v>0.18</v>
      </c>
      <c r="G764" s="41">
        <v>3</v>
      </c>
      <c r="H764">
        <v>62.34</v>
      </c>
      <c r="I764" s="58">
        <v>8.2100000000000009</v>
      </c>
      <c r="J764"/>
      <c r="K764" s="41">
        <v>7.7</v>
      </c>
    </row>
    <row r="765" spans="1:17" x14ac:dyDescent="0.2">
      <c r="A765" t="s">
        <v>58</v>
      </c>
      <c r="B765" s="176">
        <v>39322</v>
      </c>
      <c r="D765" s="119">
        <v>11.151</v>
      </c>
      <c r="E765" s="69">
        <v>30.4</v>
      </c>
      <c r="F765" s="58">
        <v>0.12</v>
      </c>
      <c r="G765" s="41">
        <v>2</v>
      </c>
      <c r="H765">
        <v>62.33</v>
      </c>
      <c r="I765" s="58">
        <v>8.15</v>
      </c>
      <c r="J765"/>
      <c r="K765" s="41">
        <v>5.9</v>
      </c>
    </row>
    <row r="766" spans="1:17" x14ac:dyDescent="0.2">
      <c r="A766" t="s">
        <v>58</v>
      </c>
      <c r="B766" s="176">
        <v>39322</v>
      </c>
      <c r="D766" s="119">
        <v>12.178000000000001</v>
      </c>
      <c r="E766" s="58">
        <v>29.91</v>
      </c>
      <c r="F766" s="58">
        <v>0.14000000000000001</v>
      </c>
      <c r="G766" s="41">
        <v>2.2999999999999998</v>
      </c>
      <c r="H766">
        <v>61.15</v>
      </c>
      <c r="I766" s="58">
        <v>8.01</v>
      </c>
      <c r="J766"/>
      <c r="K766" s="41">
        <v>210.4</v>
      </c>
    </row>
    <row r="767" spans="1:17" x14ac:dyDescent="0.2">
      <c r="A767" t="s">
        <v>58</v>
      </c>
      <c r="B767" s="176">
        <v>39322</v>
      </c>
      <c r="D767" s="119">
        <v>12.484</v>
      </c>
      <c r="E767" s="58">
        <v>29.77</v>
      </c>
      <c r="F767" s="58">
        <v>0.19</v>
      </c>
      <c r="G767" s="41">
        <v>3.1</v>
      </c>
      <c r="H767">
        <v>60.73</v>
      </c>
      <c r="I767" s="58">
        <v>8.01</v>
      </c>
      <c r="J767"/>
      <c r="K767" s="41">
        <v>54.1</v>
      </c>
    </row>
    <row r="769" spans="1:17" x14ac:dyDescent="0.2">
      <c r="A769" t="s">
        <v>61</v>
      </c>
      <c r="B769" s="176">
        <v>39322</v>
      </c>
      <c r="D769" s="119">
        <v>0.24099999999999999</v>
      </c>
      <c r="E769" s="58">
        <v>30.84</v>
      </c>
      <c r="F769" s="58">
        <v>0.27</v>
      </c>
      <c r="G769" s="41">
        <v>4.5999999999999996</v>
      </c>
      <c r="H769">
        <v>62.54</v>
      </c>
      <c r="I769" s="58">
        <v>8.19</v>
      </c>
      <c r="J769"/>
      <c r="K769" s="41">
        <v>9.3000000000000007</v>
      </c>
      <c r="M769" s="69">
        <v>0.85</v>
      </c>
      <c r="N769" s="155">
        <v>3.98</v>
      </c>
      <c r="O769" s="155">
        <v>4.5386000000000006</v>
      </c>
      <c r="P769" s="69">
        <v>2.2054199999999993</v>
      </c>
      <c r="Q769" s="69">
        <v>1.8102599999999986</v>
      </c>
    </row>
    <row r="770" spans="1:17" x14ac:dyDescent="0.2">
      <c r="A770" t="s">
        <v>61</v>
      </c>
      <c r="B770" s="176">
        <v>39322</v>
      </c>
      <c r="D770" s="119">
        <v>1.105</v>
      </c>
      <c r="E770" s="58">
        <v>30.84</v>
      </c>
      <c r="F770" s="69">
        <v>0.5</v>
      </c>
      <c r="G770" s="41">
        <v>8.4</v>
      </c>
      <c r="H770">
        <v>62.47</v>
      </c>
      <c r="I770" s="58">
        <v>8.18</v>
      </c>
      <c r="J770"/>
      <c r="K770" s="41">
        <v>8.5</v>
      </c>
    </row>
    <row r="771" spans="1:17" x14ac:dyDescent="0.2">
      <c r="A771" t="s">
        <v>61</v>
      </c>
      <c r="B771" s="176">
        <v>39322</v>
      </c>
      <c r="D771" s="119">
        <v>1.994</v>
      </c>
      <c r="E771" s="58">
        <v>30.84</v>
      </c>
      <c r="F771" s="58">
        <v>0.19</v>
      </c>
      <c r="G771" s="41">
        <v>3.1</v>
      </c>
      <c r="H771">
        <v>62.46</v>
      </c>
      <c r="I771" s="58">
        <v>8.19</v>
      </c>
      <c r="J771"/>
      <c r="K771" s="41">
        <v>8.8000000000000007</v>
      </c>
    </row>
    <row r="772" spans="1:17" x14ac:dyDescent="0.2">
      <c r="A772" t="s">
        <v>61</v>
      </c>
      <c r="B772" s="176">
        <v>39322</v>
      </c>
      <c r="D772" s="119">
        <v>3.0640000000000001</v>
      </c>
      <c r="E772" s="58">
        <v>30.84</v>
      </c>
      <c r="F772" s="58">
        <v>0.15</v>
      </c>
      <c r="G772" s="41">
        <v>2.6</v>
      </c>
      <c r="H772">
        <v>62.46</v>
      </c>
      <c r="I772" s="58">
        <v>8.19</v>
      </c>
      <c r="J772"/>
      <c r="K772" s="41">
        <v>8.6</v>
      </c>
    </row>
    <row r="773" spans="1:17" x14ac:dyDescent="0.2">
      <c r="A773" t="s">
        <v>61</v>
      </c>
      <c r="B773" s="176">
        <v>39322</v>
      </c>
      <c r="D773" s="119">
        <v>4.117</v>
      </c>
      <c r="E773" s="58">
        <v>30.84</v>
      </c>
      <c r="F773" s="58">
        <v>0.14000000000000001</v>
      </c>
      <c r="G773" s="41">
        <v>2.4</v>
      </c>
      <c r="H773">
        <v>62.46</v>
      </c>
      <c r="I773" s="58">
        <v>8.18</v>
      </c>
      <c r="J773"/>
      <c r="K773" s="41">
        <v>8.8000000000000007</v>
      </c>
    </row>
    <row r="774" spans="1:17" x14ac:dyDescent="0.2">
      <c r="A774" t="s">
        <v>61</v>
      </c>
      <c r="B774" s="176">
        <v>39322</v>
      </c>
      <c r="D774" s="119">
        <v>5.1130000000000004</v>
      </c>
      <c r="E774" s="58">
        <v>30.85</v>
      </c>
      <c r="F774" s="69">
        <v>0.1</v>
      </c>
      <c r="G774" s="41">
        <v>1.7</v>
      </c>
      <c r="H774">
        <v>62.48</v>
      </c>
      <c r="I774" s="58">
        <v>8.18</v>
      </c>
      <c r="J774"/>
      <c r="K774" s="41">
        <v>9</v>
      </c>
    </row>
    <row r="775" spans="1:17" x14ac:dyDescent="0.2">
      <c r="A775" t="s">
        <v>61</v>
      </c>
      <c r="B775" s="176">
        <v>39322</v>
      </c>
      <c r="D775" s="119">
        <v>6.1369999999999996</v>
      </c>
      <c r="E775" s="58">
        <v>30.84</v>
      </c>
      <c r="F775" s="58">
        <v>0.11</v>
      </c>
      <c r="G775" s="41">
        <v>1.8</v>
      </c>
      <c r="H775">
        <v>62.49</v>
      </c>
      <c r="I775" s="58">
        <v>8.18</v>
      </c>
      <c r="J775"/>
      <c r="K775" s="41">
        <v>8.9</v>
      </c>
    </row>
    <row r="776" spans="1:17" x14ac:dyDescent="0.2">
      <c r="A776" t="s">
        <v>61</v>
      </c>
      <c r="B776" s="176">
        <v>39322</v>
      </c>
      <c r="D776" s="119">
        <v>7.069</v>
      </c>
      <c r="E776" s="58">
        <v>30.84</v>
      </c>
      <c r="F776" s="58">
        <v>0.08</v>
      </c>
      <c r="G776" s="41">
        <v>1.4</v>
      </c>
      <c r="H776" s="69">
        <v>62.5</v>
      </c>
      <c r="I776" s="58">
        <v>8.19</v>
      </c>
      <c r="J776"/>
      <c r="K776" s="41">
        <v>8.6999999999999993</v>
      </c>
    </row>
    <row r="777" spans="1:17" x14ac:dyDescent="0.2">
      <c r="A777" t="s">
        <v>61</v>
      </c>
      <c r="B777" s="176">
        <v>39322</v>
      </c>
      <c r="D777" s="119">
        <v>8.0150000000000006</v>
      </c>
      <c r="E777" s="58">
        <v>30.85</v>
      </c>
      <c r="F777" s="58">
        <v>0.06</v>
      </c>
      <c r="G777" s="41">
        <v>1</v>
      </c>
      <c r="H777">
        <v>62.51</v>
      </c>
      <c r="I777" s="58">
        <v>8.19</v>
      </c>
      <c r="J777"/>
      <c r="K777" s="41">
        <v>8.9</v>
      </c>
    </row>
    <row r="778" spans="1:17" x14ac:dyDescent="0.2">
      <c r="A778" t="s">
        <v>61</v>
      </c>
      <c r="B778" s="176">
        <v>39322</v>
      </c>
      <c r="D778" s="119">
        <v>9.1259999999999994</v>
      </c>
      <c r="E778" s="58">
        <v>30.84</v>
      </c>
      <c r="F778" s="58">
        <v>0.06</v>
      </c>
      <c r="G778" s="41">
        <v>1</v>
      </c>
      <c r="H778">
        <v>62.52</v>
      </c>
      <c r="I778" s="58">
        <v>8.18</v>
      </c>
      <c r="J778"/>
      <c r="K778" s="41">
        <v>8.8000000000000007</v>
      </c>
    </row>
    <row r="779" spans="1:17" x14ac:dyDescent="0.2">
      <c r="A779" t="s">
        <v>61</v>
      </c>
      <c r="B779" s="176">
        <v>39322</v>
      </c>
      <c r="D779" s="119">
        <v>10.166</v>
      </c>
      <c r="E779" s="58">
        <v>30.78</v>
      </c>
      <c r="F779" s="58">
        <v>7.0000000000000007E-2</v>
      </c>
      <c r="G779" s="41">
        <v>1.2</v>
      </c>
      <c r="H779" s="69">
        <v>62.5</v>
      </c>
      <c r="I779" s="58">
        <v>8.18</v>
      </c>
      <c r="J779"/>
      <c r="K779" s="41">
        <v>7.9</v>
      </c>
    </row>
    <row r="780" spans="1:17" x14ac:dyDescent="0.2">
      <c r="A780" t="s">
        <v>61</v>
      </c>
      <c r="B780" s="176">
        <v>39322</v>
      </c>
      <c r="D780" s="119">
        <v>10.994999999999999</v>
      </c>
      <c r="E780" s="58">
        <v>30.67</v>
      </c>
      <c r="F780" s="58">
        <v>0.08</v>
      </c>
      <c r="G780" s="41">
        <v>1.4</v>
      </c>
      <c r="H780" s="69">
        <v>62.5</v>
      </c>
      <c r="I780" s="58">
        <v>8.16</v>
      </c>
      <c r="J780"/>
      <c r="K780" s="41">
        <v>6.5</v>
      </c>
    </row>
    <row r="781" spans="1:17" x14ac:dyDescent="0.2">
      <c r="A781" t="s">
        <v>61</v>
      </c>
      <c r="B781" s="176">
        <v>39322</v>
      </c>
      <c r="D781" s="119">
        <v>12.138</v>
      </c>
      <c r="E781" s="58">
        <v>29.67</v>
      </c>
      <c r="F781" s="58">
        <v>0.09</v>
      </c>
      <c r="G781" s="41">
        <v>1.5</v>
      </c>
      <c r="H781" s="69">
        <v>62.47</v>
      </c>
      <c r="I781" s="58">
        <v>8.0500000000000007</v>
      </c>
      <c r="J781"/>
      <c r="K781" s="41">
        <v>4.0999999999999996</v>
      </c>
    </row>
    <row r="782" spans="1:17" x14ac:dyDescent="0.2">
      <c r="A782" t="s">
        <v>61</v>
      </c>
      <c r="B782" s="176">
        <v>39322</v>
      </c>
      <c r="D782" s="119">
        <v>13.191000000000001</v>
      </c>
      <c r="E782" s="58">
        <v>29.12</v>
      </c>
      <c r="F782" s="58">
        <v>0.08</v>
      </c>
      <c r="G782" s="41">
        <v>1.2</v>
      </c>
      <c r="H782" s="69">
        <v>62.19</v>
      </c>
      <c r="I782" s="58">
        <v>7.96</v>
      </c>
      <c r="J782"/>
      <c r="K782" s="41">
        <v>0.5</v>
      </c>
    </row>
    <row r="783" spans="1:17" x14ac:dyDescent="0.2">
      <c r="A783" t="s">
        <v>61</v>
      </c>
      <c r="B783" s="176">
        <v>39322</v>
      </c>
      <c r="D783" s="119">
        <v>14.151</v>
      </c>
      <c r="E783" s="58">
        <v>28.94</v>
      </c>
      <c r="F783" s="58">
        <v>7.0000000000000007E-2</v>
      </c>
      <c r="G783" s="41">
        <v>1.1000000000000001</v>
      </c>
      <c r="H783" s="69">
        <v>62.2</v>
      </c>
      <c r="I783" s="58">
        <v>7.89</v>
      </c>
      <c r="J783"/>
      <c r="K783" s="41">
        <v>384.8</v>
      </c>
    </row>
    <row r="784" spans="1:17" x14ac:dyDescent="0.2">
      <c r="A784" t="s">
        <v>61</v>
      </c>
      <c r="B784" s="176">
        <v>39322</v>
      </c>
      <c r="D784" s="119">
        <v>14.254</v>
      </c>
      <c r="E784" s="58">
        <v>28.94</v>
      </c>
      <c r="F784" s="58">
        <v>0</v>
      </c>
      <c r="G784" s="41">
        <v>0</v>
      </c>
      <c r="H784" s="69">
        <v>62.2</v>
      </c>
      <c r="I784" s="58">
        <v>7.87</v>
      </c>
      <c r="J784"/>
      <c r="K784" s="41">
        <v>49.6</v>
      </c>
    </row>
    <row r="787" spans="1:16" x14ac:dyDescent="0.2">
      <c r="A787" t="s">
        <v>7</v>
      </c>
      <c r="B787" s="176">
        <v>39399</v>
      </c>
      <c r="D787" s="119">
        <v>0.248</v>
      </c>
      <c r="E787" s="69">
        <v>19.7</v>
      </c>
      <c r="F787" s="58">
        <v>8.3699999999999992</v>
      </c>
      <c r="G787" s="41">
        <v>92</v>
      </c>
      <c r="H787">
        <v>3.9540000000000002</v>
      </c>
      <c r="I787" s="58">
        <v>8.01</v>
      </c>
      <c r="J787" t="s">
        <v>167</v>
      </c>
      <c r="K787" s="41">
        <v>132.6</v>
      </c>
      <c r="L787" s="288"/>
    </row>
    <row r="788" spans="1:16" x14ac:dyDescent="0.2">
      <c r="G788" s="41"/>
      <c r="J788" t="s">
        <v>168</v>
      </c>
      <c r="L788" s="288"/>
    </row>
    <row r="789" spans="1:16" x14ac:dyDescent="0.2">
      <c r="A789" t="s">
        <v>36</v>
      </c>
      <c r="B789" s="176">
        <v>39399</v>
      </c>
      <c r="D789" s="59">
        <v>0.17</v>
      </c>
      <c r="E789" s="58">
        <v>19.850000000000001</v>
      </c>
      <c r="F789" s="58">
        <v>7.59</v>
      </c>
      <c r="G789" s="41">
        <v>84</v>
      </c>
      <c r="H789">
        <v>5.0679999999999996</v>
      </c>
      <c r="I789" s="58">
        <v>7.94</v>
      </c>
      <c r="J789"/>
      <c r="K789" s="41">
        <v>106.7</v>
      </c>
      <c r="L789" s="288"/>
    </row>
    <row r="790" spans="1:16" x14ac:dyDescent="0.2">
      <c r="L790" s="288"/>
    </row>
    <row r="791" spans="1:16" x14ac:dyDescent="0.2">
      <c r="A791" t="s">
        <v>110</v>
      </c>
      <c r="B791" s="176">
        <v>39399</v>
      </c>
      <c r="D791" s="119">
        <v>7.1999999999999995E-2</v>
      </c>
      <c r="E791" s="58">
        <v>20.02</v>
      </c>
      <c r="F791" s="58">
        <v>6.47</v>
      </c>
      <c r="G791" s="41">
        <v>71.3</v>
      </c>
      <c r="H791">
        <v>2.9809999999999999</v>
      </c>
      <c r="I791" s="58">
        <v>7.68</v>
      </c>
      <c r="J791"/>
      <c r="K791" s="41">
        <v>118.8</v>
      </c>
      <c r="L791" s="288"/>
    </row>
    <row r="792" spans="1:16" x14ac:dyDescent="0.2">
      <c r="G792" s="41"/>
      <c r="L792" s="288"/>
    </row>
    <row r="793" spans="1:16" x14ac:dyDescent="0.2">
      <c r="A793" t="s">
        <v>72</v>
      </c>
      <c r="B793" s="176">
        <v>39399</v>
      </c>
      <c r="D793" s="119">
        <v>0.48099999999999998</v>
      </c>
      <c r="E793" s="58">
        <v>20.37</v>
      </c>
      <c r="F793" s="69">
        <v>5.9</v>
      </c>
      <c r="G793" s="41">
        <v>65.2</v>
      </c>
      <c r="H793">
        <v>1.8240000000000001</v>
      </c>
      <c r="I793" s="58">
        <v>7.86</v>
      </c>
      <c r="J793"/>
      <c r="K793" s="41">
        <v>21.7</v>
      </c>
      <c r="L793" s="288"/>
    </row>
    <row r="795" spans="1:16" x14ac:dyDescent="0.2">
      <c r="A795" t="s">
        <v>55</v>
      </c>
      <c r="B795" s="176">
        <v>39400</v>
      </c>
      <c r="D795" s="119">
        <v>0.252</v>
      </c>
      <c r="E795" s="58">
        <v>21.65</v>
      </c>
      <c r="F795" s="58">
        <v>4.87</v>
      </c>
      <c r="G795" s="41">
        <v>70</v>
      </c>
      <c r="H795">
        <v>62.82</v>
      </c>
      <c r="I795" s="58">
        <v>8.1199999999999992</v>
      </c>
      <c r="J795"/>
      <c r="K795" s="41">
        <v>0.7</v>
      </c>
      <c r="M795" s="67">
        <v>1.6</v>
      </c>
      <c r="N795" s="111">
        <v>12.013430769230768</v>
      </c>
      <c r="O795" s="67" t="s">
        <v>119</v>
      </c>
      <c r="P795" s="150">
        <v>2.9986153846153849</v>
      </c>
    </row>
    <row r="796" spans="1:16" x14ac:dyDescent="0.2">
      <c r="A796" t="s">
        <v>55</v>
      </c>
      <c r="B796" s="176">
        <v>39400</v>
      </c>
      <c r="D796" s="119">
        <v>1.0469999999999999</v>
      </c>
      <c r="E796" s="58">
        <v>21.27</v>
      </c>
      <c r="F796" s="58">
        <v>4.7699999999999996</v>
      </c>
      <c r="G796" s="41">
        <v>68.099999999999994</v>
      </c>
      <c r="H796">
        <v>62.75</v>
      </c>
      <c r="I796" s="58">
        <v>8.09</v>
      </c>
      <c r="J796"/>
      <c r="K796" s="41">
        <v>0.6</v>
      </c>
      <c r="N796" s="150">
        <v>4.7926769230769217</v>
      </c>
      <c r="O796" s="67" t="s">
        <v>120</v>
      </c>
      <c r="P796" s="150">
        <v>3.6188769230769227</v>
      </c>
    </row>
    <row r="797" spans="1:16" x14ac:dyDescent="0.2">
      <c r="A797" t="s">
        <v>55</v>
      </c>
      <c r="B797" s="176">
        <v>39400</v>
      </c>
      <c r="D797" s="119">
        <v>2.1070000000000002</v>
      </c>
      <c r="E797" s="58">
        <v>21.06</v>
      </c>
      <c r="F797" s="58">
        <v>4.34</v>
      </c>
      <c r="G797" s="41">
        <v>61.8</v>
      </c>
      <c r="H797">
        <v>62.77</v>
      </c>
      <c r="I797" s="58">
        <v>8.06</v>
      </c>
      <c r="J797"/>
      <c r="K797" s="41">
        <v>0.6</v>
      </c>
    </row>
    <row r="798" spans="1:16" x14ac:dyDescent="0.2">
      <c r="A798" t="s">
        <v>55</v>
      </c>
      <c r="B798" s="176">
        <v>39400</v>
      </c>
      <c r="D798" s="119">
        <v>3.153</v>
      </c>
      <c r="E798" s="58">
        <v>21.02</v>
      </c>
      <c r="F798" s="58">
        <v>3.86</v>
      </c>
      <c r="G798" s="41">
        <v>54.9</v>
      </c>
      <c r="H798">
        <v>62.76</v>
      </c>
      <c r="I798" s="58">
        <v>8.0399999999999991</v>
      </c>
      <c r="J798"/>
      <c r="K798" s="41">
        <v>0.6</v>
      </c>
    </row>
    <row r="799" spans="1:16" x14ac:dyDescent="0.2">
      <c r="A799" t="s">
        <v>55</v>
      </c>
      <c r="B799" s="176">
        <v>39400</v>
      </c>
      <c r="D799" s="119">
        <v>4.0960000000000001</v>
      </c>
      <c r="E799" s="58">
        <v>20.99</v>
      </c>
      <c r="F799" s="58">
        <v>3.58</v>
      </c>
      <c r="G799" s="41">
        <v>51</v>
      </c>
      <c r="H799">
        <v>62.77</v>
      </c>
      <c r="I799" s="58">
        <v>8.0299999999999994</v>
      </c>
      <c r="J799"/>
      <c r="K799" s="41">
        <v>0.6</v>
      </c>
    </row>
    <row r="800" spans="1:16" x14ac:dyDescent="0.2">
      <c r="A800" t="s">
        <v>55</v>
      </c>
      <c r="B800" s="176">
        <v>39400</v>
      </c>
      <c r="D800" s="119">
        <v>5.0880000000000001</v>
      </c>
      <c r="E800" s="58">
        <v>20.99</v>
      </c>
      <c r="F800" s="58">
        <v>3.29</v>
      </c>
      <c r="G800" s="41">
        <v>46.8</v>
      </c>
      <c r="H800">
        <v>62.79</v>
      </c>
      <c r="I800" s="58">
        <v>8.01</v>
      </c>
      <c r="J800"/>
      <c r="K800" s="41">
        <v>0.9</v>
      </c>
    </row>
    <row r="801" spans="1:16" x14ac:dyDescent="0.2">
      <c r="A801" t="s">
        <v>55</v>
      </c>
      <c r="B801" s="176">
        <v>39400</v>
      </c>
      <c r="D801" s="119">
        <v>6.125</v>
      </c>
      <c r="E801" s="58">
        <v>20.99</v>
      </c>
      <c r="F801" s="58">
        <v>3.11</v>
      </c>
      <c r="G801" s="41">
        <v>44.2</v>
      </c>
      <c r="H801">
        <v>62.79</v>
      </c>
      <c r="I801" s="58">
        <v>8.01</v>
      </c>
      <c r="J801"/>
      <c r="K801" s="41">
        <v>1.1000000000000001</v>
      </c>
    </row>
    <row r="802" spans="1:16" x14ac:dyDescent="0.2">
      <c r="A802" t="s">
        <v>55</v>
      </c>
      <c r="B802" s="176">
        <v>39400</v>
      </c>
      <c r="D802" s="119">
        <v>7.0350000000000001</v>
      </c>
      <c r="E802" s="58">
        <v>20.99</v>
      </c>
      <c r="F802" s="58">
        <v>2.87</v>
      </c>
      <c r="G802" s="41">
        <v>40.799999999999997</v>
      </c>
      <c r="H802" s="69">
        <v>62.8</v>
      </c>
      <c r="I802" s="69">
        <v>8</v>
      </c>
      <c r="J802"/>
      <c r="K802" s="41">
        <v>1.1000000000000001</v>
      </c>
    </row>
    <row r="803" spans="1:16" x14ac:dyDescent="0.2">
      <c r="A803" t="s">
        <v>55</v>
      </c>
      <c r="B803" s="176">
        <v>39400</v>
      </c>
      <c r="D803" s="119">
        <v>8.0370000000000008</v>
      </c>
      <c r="E803" s="58">
        <v>20.99</v>
      </c>
      <c r="F803" s="58">
        <v>2.81</v>
      </c>
      <c r="G803" s="41">
        <v>40</v>
      </c>
      <c r="H803">
        <v>62.81</v>
      </c>
      <c r="I803" s="69">
        <v>8</v>
      </c>
      <c r="J803"/>
      <c r="K803" s="41">
        <v>1.2</v>
      </c>
    </row>
    <row r="804" spans="1:16" x14ac:dyDescent="0.2">
      <c r="A804" t="s">
        <v>55</v>
      </c>
      <c r="B804" s="176">
        <v>39400</v>
      </c>
      <c r="D804" s="119">
        <v>9.1110000000000007</v>
      </c>
      <c r="E804" s="58">
        <v>20.99</v>
      </c>
      <c r="F804" s="58">
        <v>2.82</v>
      </c>
      <c r="G804" s="41">
        <v>40.1</v>
      </c>
      <c r="H804">
        <v>62.81</v>
      </c>
      <c r="I804" s="69">
        <v>8</v>
      </c>
      <c r="J804"/>
      <c r="K804" s="41">
        <v>1.1000000000000001</v>
      </c>
    </row>
    <row r="805" spans="1:16" x14ac:dyDescent="0.2">
      <c r="A805" t="s">
        <v>55</v>
      </c>
      <c r="B805" s="176">
        <v>39400</v>
      </c>
      <c r="D805" s="119">
        <v>10.116</v>
      </c>
      <c r="E805" s="58">
        <v>20.98</v>
      </c>
      <c r="F805" s="58">
        <v>2.92</v>
      </c>
      <c r="G805" s="41">
        <v>41.6</v>
      </c>
      <c r="H805">
        <v>62.82</v>
      </c>
      <c r="I805" s="69">
        <v>8</v>
      </c>
      <c r="J805"/>
      <c r="K805" s="41">
        <v>0.9</v>
      </c>
    </row>
    <row r="806" spans="1:16" x14ac:dyDescent="0.2">
      <c r="A806" t="s">
        <v>55</v>
      </c>
      <c r="B806" s="176">
        <v>39400</v>
      </c>
      <c r="D806" s="119">
        <v>11.138</v>
      </c>
      <c r="E806" s="58">
        <v>20.98</v>
      </c>
      <c r="F806" s="58">
        <v>2.92</v>
      </c>
      <c r="G806" s="41">
        <v>41.6</v>
      </c>
      <c r="H806">
        <v>62.81</v>
      </c>
      <c r="I806" s="69">
        <v>8</v>
      </c>
      <c r="J806"/>
      <c r="K806" s="41">
        <v>0.9</v>
      </c>
    </row>
    <row r="807" spans="1:16" x14ac:dyDescent="0.2">
      <c r="A807" t="s">
        <v>55</v>
      </c>
      <c r="B807" s="176">
        <v>39400</v>
      </c>
      <c r="D807" s="119">
        <v>12.042999999999999</v>
      </c>
      <c r="E807" s="58">
        <v>20.99</v>
      </c>
      <c r="F807" s="58">
        <v>2.81</v>
      </c>
      <c r="G807" s="41">
        <v>40</v>
      </c>
      <c r="H807">
        <v>62.83</v>
      </c>
      <c r="I807" s="69">
        <v>8</v>
      </c>
      <c r="J807"/>
      <c r="K807" s="41">
        <v>1.1000000000000001</v>
      </c>
    </row>
    <row r="808" spans="1:16" x14ac:dyDescent="0.2">
      <c r="A808" t="s">
        <v>55</v>
      </c>
      <c r="B808" s="176">
        <v>39400</v>
      </c>
      <c r="D808" s="119">
        <v>13.01</v>
      </c>
      <c r="E808" s="58">
        <v>20.99</v>
      </c>
      <c r="F808" s="69">
        <v>2.7</v>
      </c>
      <c r="G808" s="41">
        <v>38.5</v>
      </c>
      <c r="H808">
        <v>62.82</v>
      </c>
      <c r="I808" s="69">
        <v>8</v>
      </c>
      <c r="J808"/>
      <c r="K808" s="41">
        <v>1.4</v>
      </c>
    </row>
    <row r="809" spans="1:16" x14ac:dyDescent="0.2">
      <c r="A809" t="s">
        <v>55</v>
      </c>
      <c r="B809" s="176">
        <v>39400</v>
      </c>
      <c r="D809" s="119">
        <v>14.116</v>
      </c>
      <c r="E809" s="58">
        <v>20.99</v>
      </c>
      <c r="F809" s="58">
        <v>2.74</v>
      </c>
      <c r="G809" s="41">
        <v>39</v>
      </c>
      <c r="H809">
        <v>62.83</v>
      </c>
      <c r="I809" s="69">
        <v>8</v>
      </c>
      <c r="J809"/>
      <c r="K809" s="41">
        <v>518.4</v>
      </c>
    </row>
    <row r="810" spans="1:16" x14ac:dyDescent="0.2">
      <c r="A810" t="s">
        <v>55</v>
      </c>
      <c r="B810" s="176">
        <v>39400</v>
      </c>
      <c r="D810" s="119">
        <v>14.374000000000001</v>
      </c>
      <c r="E810" s="58">
        <v>20.99</v>
      </c>
      <c r="F810" s="58">
        <v>2.5499999999999998</v>
      </c>
      <c r="G810" s="41">
        <v>36.200000000000003</v>
      </c>
      <c r="H810">
        <v>62.33</v>
      </c>
      <c r="I810" s="69">
        <v>8</v>
      </c>
      <c r="J810"/>
      <c r="K810" s="41">
        <v>14.2</v>
      </c>
    </row>
    <row r="811" spans="1:16" x14ac:dyDescent="0.2">
      <c r="E811" s="58"/>
      <c r="F811" s="58"/>
      <c r="G811" s="41"/>
      <c r="H811"/>
      <c r="I811" s="58"/>
      <c r="J811"/>
      <c r="K811" s="41"/>
    </row>
    <row r="812" spans="1:16" x14ac:dyDescent="0.2">
      <c r="A812" t="s">
        <v>58</v>
      </c>
      <c r="B812" s="176">
        <v>39400</v>
      </c>
      <c r="D812" s="119">
        <v>0.21099999999999999</v>
      </c>
      <c r="E812" s="58">
        <v>21.35</v>
      </c>
      <c r="F812" s="58">
        <v>8.16</v>
      </c>
      <c r="G812" s="41">
        <v>116.6</v>
      </c>
      <c r="H812">
        <v>62.51</v>
      </c>
      <c r="I812" s="58">
        <v>8.1300000000000008</v>
      </c>
      <c r="J812"/>
      <c r="K812" s="41">
        <v>-0.6</v>
      </c>
      <c r="M812" s="154">
        <v>1.7</v>
      </c>
      <c r="N812" s="111">
        <v>10.205523076923077</v>
      </c>
      <c r="O812" s="152" t="s">
        <v>119</v>
      </c>
      <c r="P812" s="58">
        <v>4.3254000000000019</v>
      </c>
    </row>
    <row r="813" spans="1:16" x14ac:dyDescent="0.2">
      <c r="A813" t="s">
        <v>58</v>
      </c>
      <c r="B813" s="176">
        <v>39400</v>
      </c>
      <c r="D813" s="119">
        <v>1.111</v>
      </c>
      <c r="E813" s="58">
        <v>21.16</v>
      </c>
      <c r="F813" s="58">
        <v>7.22</v>
      </c>
      <c r="G813" s="41">
        <v>102.9</v>
      </c>
      <c r="H813">
        <v>62.51</v>
      </c>
      <c r="I813" s="58">
        <v>8.11</v>
      </c>
      <c r="J813"/>
      <c r="K813" s="41">
        <v>-0.8</v>
      </c>
      <c r="M813" s="152"/>
      <c r="N813" s="152">
        <v>3.6774307692307691</v>
      </c>
      <c r="O813" s="152" t="s">
        <v>120</v>
      </c>
      <c r="P813" s="58">
        <v>3.0684461538461529</v>
      </c>
    </row>
    <row r="814" spans="1:16" x14ac:dyDescent="0.2">
      <c r="A814" t="s">
        <v>58</v>
      </c>
      <c r="B814" s="176">
        <v>39400</v>
      </c>
      <c r="D814" s="119">
        <v>2.0699999999999998</v>
      </c>
      <c r="E814" s="58">
        <v>21.05</v>
      </c>
      <c r="F814" s="58">
        <v>6.66</v>
      </c>
      <c r="G814" s="41">
        <v>94.7</v>
      </c>
      <c r="H814">
        <v>62.52</v>
      </c>
      <c r="I814" s="69">
        <v>8.1</v>
      </c>
      <c r="J814"/>
      <c r="K814" s="41">
        <v>-0.7</v>
      </c>
    </row>
    <row r="815" spans="1:16" x14ac:dyDescent="0.2">
      <c r="A815" t="s">
        <v>58</v>
      </c>
      <c r="B815" s="176">
        <v>39400</v>
      </c>
      <c r="D815" s="119">
        <v>3.0979999999999999</v>
      </c>
      <c r="E815" s="58">
        <v>21.01</v>
      </c>
      <c r="F815" s="58">
        <v>6.24</v>
      </c>
      <c r="G815" s="41">
        <v>88.7</v>
      </c>
      <c r="H815">
        <v>62.55</v>
      </c>
      <c r="I815" s="58">
        <v>8.09</v>
      </c>
      <c r="J815"/>
      <c r="K815" s="41">
        <v>-0.8</v>
      </c>
    </row>
    <row r="816" spans="1:16" x14ac:dyDescent="0.2">
      <c r="A816" t="s">
        <v>58</v>
      </c>
      <c r="B816" s="176">
        <v>39400</v>
      </c>
      <c r="D816" s="119">
        <v>4.1130000000000004</v>
      </c>
      <c r="E816" s="58">
        <v>20.98</v>
      </c>
      <c r="F816" s="58">
        <v>6.06</v>
      </c>
      <c r="G816" s="41">
        <v>86.1</v>
      </c>
      <c r="H816">
        <v>62.56</v>
      </c>
      <c r="I816" s="58">
        <v>8.08</v>
      </c>
      <c r="J816"/>
      <c r="K816" s="41">
        <v>-0.8</v>
      </c>
    </row>
    <row r="817" spans="1:16" x14ac:dyDescent="0.2">
      <c r="A817" t="s">
        <v>58</v>
      </c>
      <c r="B817" s="176">
        <v>39400</v>
      </c>
      <c r="D817" s="119">
        <v>5.173</v>
      </c>
      <c r="E817" s="58">
        <v>20.99</v>
      </c>
      <c r="F817" s="58">
        <v>6.03</v>
      </c>
      <c r="G817" s="41">
        <v>85.6</v>
      </c>
      <c r="H817">
        <v>62.58</v>
      </c>
      <c r="I817" s="58">
        <v>8.08</v>
      </c>
      <c r="J817"/>
      <c r="K817" s="41">
        <v>-0.8</v>
      </c>
    </row>
    <row r="818" spans="1:16" x14ac:dyDescent="0.2">
      <c r="A818" t="s">
        <v>58</v>
      </c>
      <c r="B818" s="176">
        <v>39400</v>
      </c>
      <c r="D818" s="119">
        <v>6.1059999999999999</v>
      </c>
      <c r="E818" s="58">
        <v>21.02</v>
      </c>
      <c r="F818" s="58">
        <v>5.21</v>
      </c>
      <c r="G818" s="41">
        <v>74.099999999999994</v>
      </c>
      <c r="H818">
        <v>62.62</v>
      </c>
      <c r="I818" s="58">
        <v>8.07</v>
      </c>
      <c r="J818"/>
      <c r="K818" s="41">
        <v>-0.5</v>
      </c>
    </row>
    <row r="819" spans="1:16" x14ac:dyDescent="0.2">
      <c r="A819" t="s">
        <v>58</v>
      </c>
      <c r="B819" s="176">
        <v>39400</v>
      </c>
      <c r="D819" s="119">
        <v>7.056</v>
      </c>
      <c r="E819" s="58">
        <v>21.13</v>
      </c>
      <c r="F819" s="58">
        <v>3.5</v>
      </c>
      <c r="G819" s="41">
        <v>49.9</v>
      </c>
      <c r="H819" s="58">
        <v>62.7</v>
      </c>
      <c r="I819" s="58">
        <v>8.0299999999999994</v>
      </c>
      <c r="J819"/>
      <c r="K819" s="41">
        <v>0.5</v>
      </c>
    </row>
    <row r="820" spans="1:16" x14ac:dyDescent="0.2">
      <c r="A820" t="s">
        <v>58</v>
      </c>
      <c r="B820" s="176">
        <v>39400</v>
      </c>
      <c r="D820" s="119">
        <v>8.1129999999999995</v>
      </c>
      <c r="E820" s="58">
        <v>21.23</v>
      </c>
      <c r="F820" s="58">
        <v>1.65</v>
      </c>
      <c r="G820" s="41">
        <v>23.6</v>
      </c>
      <c r="H820">
        <v>62.86</v>
      </c>
      <c r="I820" s="58">
        <v>7.97</v>
      </c>
      <c r="J820"/>
      <c r="K820" s="41">
        <v>4.3</v>
      </c>
    </row>
    <row r="821" spans="1:16" x14ac:dyDescent="0.2">
      <c r="A821" t="s">
        <v>58</v>
      </c>
      <c r="B821" s="176">
        <v>39400</v>
      </c>
      <c r="D821" s="119">
        <v>9.0530000000000008</v>
      </c>
      <c r="E821" s="58">
        <v>21.09</v>
      </c>
      <c r="F821" s="58">
        <v>0.94</v>
      </c>
      <c r="G821" s="41">
        <v>13.3</v>
      </c>
      <c r="H821">
        <v>62.88</v>
      </c>
      <c r="I821" s="58">
        <v>7.96</v>
      </c>
      <c r="J821"/>
      <c r="K821" s="41">
        <v>3.8</v>
      </c>
    </row>
    <row r="822" spans="1:16" x14ac:dyDescent="0.2">
      <c r="A822" t="s">
        <v>58</v>
      </c>
      <c r="B822" s="176">
        <v>39400</v>
      </c>
      <c r="D822" s="119">
        <v>10.042</v>
      </c>
      <c r="E822" s="58">
        <v>21.06</v>
      </c>
      <c r="F822" s="58">
        <v>1.36</v>
      </c>
      <c r="G822" s="41">
        <v>19.399999999999999</v>
      </c>
      <c r="H822">
        <v>62.88</v>
      </c>
      <c r="I822" s="58">
        <v>7.98</v>
      </c>
      <c r="J822"/>
      <c r="K822" s="41">
        <v>2.5</v>
      </c>
    </row>
    <row r="823" spans="1:16" x14ac:dyDescent="0.2">
      <c r="A823" t="s">
        <v>58</v>
      </c>
      <c r="B823" s="176">
        <v>39400</v>
      </c>
      <c r="D823" s="119">
        <v>11.039</v>
      </c>
      <c r="E823" s="58">
        <v>21.22</v>
      </c>
      <c r="F823" s="58">
        <v>0.61</v>
      </c>
      <c r="G823" s="41">
        <v>8.6999999999999993</v>
      </c>
      <c r="H823">
        <v>63.01</v>
      </c>
      <c r="I823" s="58">
        <v>7.93</v>
      </c>
      <c r="J823"/>
      <c r="K823" s="41">
        <v>11.3</v>
      </c>
    </row>
    <row r="824" spans="1:16" x14ac:dyDescent="0.2">
      <c r="A824" t="s">
        <v>58</v>
      </c>
      <c r="B824" s="176">
        <v>39400</v>
      </c>
      <c r="D824" s="119">
        <v>12.28</v>
      </c>
      <c r="E824" s="58">
        <v>21.28</v>
      </c>
      <c r="F824" s="58">
        <v>0.28999999999999998</v>
      </c>
      <c r="G824" s="41">
        <v>4.0999999999999996</v>
      </c>
      <c r="H824">
        <v>62.67</v>
      </c>
      <c r="I824" s="58">
        <v>7.92</v>
      </c>
      <c r="J824"/>
      <c r="K824" s="41">
        <v>51.9</v>
      </c>
    </row>
    <row r="825" spans="1:16" x14ac:dyDescent="0.2">
      <c r="A825" t="s">
        <v>58</v>
      </c>
      <c r="B825" s="176">
        <v>39400</v>
      </c>
      <c r="D825" s="119">
        <v>12.516999999999999</v>
      </c>
      <c r="E825" s="58">
        <v>21.28</v>
      </c>
      <c r="F825" s="58">
        <v>0.48</v>
      </c>
      <c r="G825" s="41">
        <v>5.9</v>
      </c>
      <c r="H825"/>
      <c r="I825" s="58">
        <v>7.93</v>
      </c>
      <c r="J825"/>
      <c r="K825" s="41">
        <v>34.5</v>
      </c>
    </row>
    <row r="826" spans="1:16" x14ac:dyDescent="0.2">
      <c r="E826" s="58"/>
      <c r="F826" s="58"/>
      <c r="G826" s="41"/>
      <c r="H826"/>
      <c r="I826" s="58"/>
      <c r="J826"/>
      <c r="K826" s="41"/>
    </row>
    <row r="827" spans="1:16" x14ac:dyDescent="0.2">
      <c r="A827" t="s">
        <v>61</v>
      </c>
      <c r="B827" s="176">
        <v>39400</v>
      </c>
      <c r="D827" s="119">
        <v>0.255</v>
      </c>
      <c r="E827" s="58">
        <v>21.44</v>
      </c>
      <c r="F827" s="58">
        <v>5.87</v>
      </c>
      <c r="G827" s="41">
        <v>84.2</v>
      </c>
      <c r="H827">
        <v>62.97</v>
      </c>
      <c r="I827" s="58">
        <v>8.1300000000000008</v>
      </c>
      <c r="J827"/>
      <c r="K827" s="41">
        <v>0.3</v>
      </c>
      <c r="M827" s="151">
        <v>1.4</v>
      </c>
      <c r="N827" s="111">
        <v>18.943153846153841</v>
      </c>
      <c r="O827" s="153" t="s">
        <v>119</v>
      </c>
      <c r="P827" s="58">
        <v>3.060230769230774</v>
      </c>
    </row>
    <row r="828" spans="1:16" x14ac:dyDescent="0.2">
      <c r="A828" t="s">
        <v>61</v>
      </c>
      <c r="B828" s="176">
        <v>39400</v>
      </c>
      <c r="D828" s="119">
        <v>1.024</v>
      </c>
      <c r="E828" s="58">
        <v>21.36</v>
      </c>
      <c r="F828" s="58">
        <v>5.65</v>
      </c>
      <c r="G828" s="41">
        <v>80.900000000000006</v>
      </c>
      <c r="H828">
        <v>62.97</v>
      </c>
      <c r="I828" s="58">
        <v>8.11</v>
      </c>
      <c r="J828"/>
      <c r="K828" s="41">
        <v>0.2</v>
      </c>
      <c r="M828" s="151"/>
      <c r="N828" s="152">
        <v>4.8820769230769221</v>
      </c>
      <c r="O828" s="153" t="s">
        <v>120</v>
      </c>
      <c r="P828" s="58">
        <v>2.9780769230769226</v>
      </c>
    </row>
    <row r="829" spans="1:16" x14ac:dyDescent="0.2">
      <c r="A829" t="s">
        <v>61</v>
      </c>
      <c r="B829" s="176">
        <v>39400</v>
      </c>
      <c r="D829" s="119">
        <v>2.0459999999999998</v>
      </c>
      <c r="E829" s="58">
        <v>21.32</v>
      </c>
      <c r="F829" s="58">
        <v>5.15</v>
      </c>
      <c r="G829" s="41">
        <v>73.7</v>
      </c>
      <c r="H829">
        <v>62.95</v>
      </c>
      <c r="I829" s="58">
        <v>8.11</v>
      </c>
      <c r="J829"/>
      <c r="K829" s="41">
        <v>0.2</v>
      </c>
    </row>
    <row r="830" spans="1:16" x14ac:dyDescent="0.2">
      <c r="A830" t="s">
        <v>61</v>
      </c>
      <c r="B830" s="176">
        <v>39400</v>
      </c>
      <c r="D830" s="119">
        <v>3.0230000000000001</v>
      </c>
      <c r="E830" s="58">
        <v>21.27</v>
      </c>
      <c r="F830" s="58">
        <v>4.88</v>
      </c>
      <c r="G830" s="41">
        <v>69.8</v>
      </c>
      <c r="H830">
        <v>62.97</v>
      </c>
      <c r="I830" s="58">
        <v>8.09</v>
      </c>
      <c r="J830"/>
      <c r="K830" s="41">
        <v>0.2</v>
      </c>
    </row>
    <row r="831" spans="1:16" x14ac:dyDescent="0.2">
      <c r="A831" t="s">
        <v>61</v>
      </c>
      <c r="B831" s="176">
        <v>39400</v>
      </c>
      <c r="D831" s="119">
        <v>4.1559999999999997</v>
      </c>
      <c r="E831" s="58">
        <v>21.22</v>
      </c>
      <c r="F831" s="58">
        <v>4.53</v>
      </c>
      <c r="G831" s="41">
        <v>64.8</v>
      </c>
      <c r="H831">
        <v>62.97</v>
      </c>
      <c r="I831" s="58">
        <v>8.07</v>
      </c>
      <c r="J831"/>
      <c r="K831" s="41">
        <v>0.2</v>
      </c>
    </row>
    <row r="832" spans="1:16" x14ac:dyDescent="0.2">
      <c r="A832" t="s">
        <v>61</v>
      </c>
      <c r="B832" s="176">
        <v>39400</v>
      </c>
      <c r="D832" s="119">
        <v>5.07</v>
      </c>
      <c r="E832" s="58">
        <v>21.21</v>
      </c>
      <c r="F832" s="58">
        <v>4.1100000000000003</v>
      </c>
      <c r="G832" s="41">
        <v>58.7</v>
      </c>
      <c r="H832">
        <v>62.99</v>
      </c>
      <c r="I832" s="58">
        <v>8.06</v>
      </c>
      <c r="J832"/>
      <c r="K832" s="41">
        <v>0.2</v>
      </c>
    </row>
    <row r="833" spans="1:18" x14ac:dyDescent="0.2">
      <c r="A833" t="s">
        <v>61</v>
      </c>
      <c r="B833" s="176">
        <v>39400</v>
      </c>
      <c r="D833" s="119">
        <v>5.9349999999999996</v>
      </c>
      <c r="E833" s="58">
        <v>21.21</v>
      </c>
      <c r="F833" s="58">
        <v>3.97</v>
      </c>
      <c r="G833" s="41">
        <v>56.7</v>
      </c>
      <c r="H833">
        <v>63.01</v>
      </c>
      <c r="I833" s="58">
        <v>8.0500000000000007</v>
      </c>
      <c r="J833"/>
      <c r="K833" s="41">
        <v>0.2</v>
      </c>
    </row>
    <row r="834" spans="1:18" x14ac:dyDescent="0.2">
      <c r="A834" t="s">
        <v>61</v>
      </c>
      <c r="B834" s="176">
        <v>39400</v>
      </c>
      <c r="D834" s="119">
        <v>7.2279999999999998</v>
      </c>
      <c r="E834" s="58">
        <v>21.17</v>
      </c>
      <c r="F834" s="58">
        <v>3.52</v>
      </c>
      <c r="G834" s="41">
        <v>50.2</v>
      </c>
      <c r="H834">
        <v>63.01</v>
      </c>
      <c r="I834" s="58">
        <v>8.0399999999999991</v>
      </c>
      <c r="J834"/>
      <c r="K834" s="41">
        <v>0.3</v>
      </c>
    </row>
    <row r="835" spans="1:18" x14ac:dyDescent="0.2">
      <c r="A835" t="s">
        <v>61</v>
      </c>
      <c r="B835" s="176">
        <v>39400</v>
      </c>
      <c r="D835" s="119">
        <v>8.0739999999999998</v>
      </c>
      <c r="E835" s="58">
        <v>21.17</v>
      </c>
      <c r="F835" s="58">
        <v>2.62</v>
      </c>
      <c r="G835" s="41">
        <v>37.4</v>
      </c>
      <c r="H835">
        <v>63.04</v>
      </c>
      <c r="I835" s="58">
        <v>8.02</v>
      </c>
      <c r="J835"/>
      <c r="K835" s="41">
        <v>1.1000000000000001</v>
      </c>
    </row>
    <row r="836" spans="1:18" x14ac:dyDescent="0.2">
      <c r="A836" t="s">
        <v>61</v>
      </c>
      <c r="B836" s="176">
        <v>39400</v>
      </c>
      <c r="D836" s="119">
        <v>9.0470000000000006</v>
      </c>
      <c r="E836" s="58">
        <v>21.15</v>
      </c>
      <c r="F836" s="58">
        <v>1.83</v>
      </c>
      <c r="G836" s="41">
        <v>26.1</v>
      </c>
      <c r="H836">
        <v>63.05</v>
      </c>
      <c r="I836" s="58">
        <v>7.99</v>
      </c>
      <c r="J836"/>
      <c r="K836" s="41">
        <v>3.3</v>
      </c>
    </row>
    <row r="837" spans="1:18" x14ac:dyDescent="0.2">
      <c r="A837" t="s">
        <v>61</v>
      </c>
      <c r="B837" s="176">
        <v>39400</v>
      </c>
      <c r="D837" s="119">
        <v>10.17</v>
      </c>
      <c r="E837" s="58">
        <v>21.15</v>
      </c>
      <c r="F837" s="58">
        <v>1.34</v>
      </c>
      <c r="G837" s="41">
        <v>19.2</v>
      </c>
      <c r="H837">
        <v>63.04</v>
      </c>
      <c r="I837" s="58">
        <v>8</v>
      </c>
      <c r="J837"/>
      <c r="K837" s="41">
        <v>4.8</v>
      </c>
    </row>
    <row r="838" spans="1:18" x14ac:dyDescent="0.2">
      <c r="A838" t="s">
        <v>61</v>
      </c>
      <c r="B838" s="176">
        <v>39400</v>
      </c>
      <c r="D838" s="119">
        <v>11.111000000000001</v>
      </c>
      <c r="E838" s="58">
        <v>21.14</v>
      </c>
      <c r="F838" s="58">
        <v>1.32</v>
      </c>
      <c r="G838" s="41">
        <v>18.8</v>
      </c>
      <c r="H838">
        <v>63.05</v>
      </c>
      <c r="I838" s="58">
        <v>8.01</v>
      </c>
      <c r="J838"/>
      <c r="K838" s="41">
        <v>4.5</v>
      </c>
    </row>
    <row r="839" spans="1:18" x14ac:dyDescent="0.2">
      <c r="A839" t="s">
        <v>61</v>
      </c>
      <c r="B839" s="176">
        <v>39400</v>
      </c>
      <c r="D839" s="119">
        <v>12.124000000000001</v>
      </c>
      <c r="E839" s="58">
        <v>21.14</v>
      </c>
      <c r="F839" s="58">
        <v>1.52</v>
      </c>
      <c r="G839" s="41">
        <v>21.7</v>
      </c>
      <c r="H839">
        <v>63.06</v>
      </c>
      <c r="I839" s="58">
        <v>7.99</v>
      </c>
      <c r="J839"/>
      <c r="K839" s="41">
        <v>4.2</v>
      </c>
    </row>
    <row r="840" spans="1:18" x14ac:dyDescent="0.2">
      <c r="A840" t="s">
        <v>61</v>
      </c>
      <c r="B840" s="176">
        <v>39400</v>
      </c>
      <c r="D840" s="119">
        <v>13.073</v>
      </c>
      <c r="E840" s="58">
        <v>21.14</v>
      </c>
      <c r="F840" s="58">
        <v>1.1299999999999999</v>
      </c>
      <c r="G840" s="41">
        <v>16.100000000000001</v>
      </c>
      <c r="H840">
        <v>63.06</v>
      </c>
      <c r="I840" s="58">
        <v>7.99</v>
      </c>
      <c r="J840"/>
      <c r="K840" s="41">
        <v>6.9</v>
      </c>
    </row>
    <row r="841" spans="1:18" x14ac:dyDescent="0.2">
      <c r="A841" t="s">
        <v>61</v>
      </c>
      <c r="B841" s="176">
        <v>39400</v>
      </c>
      <c r="D841" s="119">
        <v>14.052</v>
      </c>
      <c r="E841" s="58">
        <v>21.15</v>
      </c>
      <c r="F841" s="58">
        <v>0.96</v>
      </c>
      <c r="G841" s="41">
        <v>13.7</v>
      </c>
      <c r="H841" s="58">
        <v>63.1</v>
      </c>
      <c r="I841" s="58">
        <v>7.98</v>
      </c>
      <c r="J841"/>
      <c r="K841" s="41">
        <v>313.2</v>
      </c>
    </row>
    <row r="842" spans="1:18" x14ac:dyDescent="0.2">
      <c r="A842" t="s">
        <v>61</v>
      </c>
      <c r="B842" s="176">
        <v>39400</v>
      </c>
      <c r="D842" s="119">
        <v>14.218</v>
      </c>
      <c r="E842" s="58">
        <v>21.17</v>
      </c>
      <c r="F842" s="58">
        <v>0.82</v>
      </c>
      <c r="G842" s="41">
        <v>11.7</v>
      </c>
      <c r="H842">
        <v>62.75</v>
      </c>
      <c r="I842" s="58">
        <v>7.97</v>
      </c>
      <c r="J842"/>
      <c r="K842" s="41">
        <v>43.5</v>
      </c>
    </row>
    <row r="844" spans="1:18" x14ac:dyDescent="0.2">
      <c r="I844" s="126"/>
    </row>
    <row r="845" spans="1:18" x14ac:dyDescent="0.2">
      <c r="A845" t="s">
        <v>7</v>
      </c>
      <c r="B845" s="176">
        <v>39503</v>
      </c>
      <c r="D845" s="119">
        <v>0.158</v>
      </c>
      <c r="E845" s="58">
        <v>15.53</v>
      </c>
      <c r="F845" s="58">
        <v>6.01</v>
      </c>
      <c r="G845" s="41">
        <v>60.2</v>
      </c>
      <c r="H845">
        <v>3.153</v>
      </c>
      <c r="I845" s="58">
        <v>7.67</v>
      </c>
      <c r="J845" t="s">
        <v>167</v>
      </c>
      <c r="K845" s="41">
        <v>187.2</v>
      </c>
      <c r="R845" s="106"/>
    </row>
    <row r="846" spans="1:18" x14ac:dyDescent="0.2">
      <c r="J846" t="s">
        <v>168</v>
      </c>
      <c r="N846" s="109"/>
      <c r="O846" s="109"/>
      <c r="P846" s="58"/>
      <c r="Q846" s="58"/>
      <c r="R846" s="9"/>
    </row>
    <row r="847" spans="1:18" x14ac:dyDescent="0.2">
      <c r="A847" t="s">
        <v>36</v>
      </c>
      <c r="B847" s="176">
        <v>39503</v>
      </c>
      <c r="D847" s="119">
        <v>0.11700000000000001</v>
      </c>
      <c r="E847" s="58">
        <v>16.61</v>
      </c>
      <c r="F847" s="58">
        <v>6.07</v>
      </c>
      <c r="G847" s="41">
        <v>62.6</v>
      </c>
      <c r="H847">
        <v>5.0049999999999999</v>
      </c>
      <c r="I847" s="58">
        <v>7.43</v>
      </c>
      <c r="J847"/>
      <c r="K847" s="41">
        <v>112.6</v>
      </c>
      <c r="R847" s="106"/>
    </row>
    <row r="848" spans="1:18" x14ac:dyDescent="0.2">
      <c r="R848" s="9"/>
    </row>
    <row r="849" spans="1:18" x14ac:dyDescent="0.2">
      <c r="A849" t="s">
        <v>110</v>
      </c>
      <c r="B849" s="176">
        <v>39503</v>
      </c>
      <c r="D849" s="119">
        <v>1.4E-2</v>
      </c>
      <c r="E849" s="58">
        <v>16.760000000000002</v>
      </c>
      <c r="F849" s="58">
        <v>6.29</v>
      </c>
      <c r="G849" s="41">
        <v>65.099999999999994</v>
      </c>
      <c r="H849">
        <v>5.0190000000000001</v>
      </c>
      <c r="I849" s="58">
        <v>7.48</v>
      </c>
      <c r="J849"/>
      <c r="K849" s="41">
        <v>81.900000000000006</v>
      </c>
      <c r="R849" s="106"/>
    </row>
    <row r="851" spans="1:18" x14ac:dyDescent="0.2">
      <c r="A851" t="s">
        <v>72</v>
      </c>
      <c r="B851" s="176">
        <v>39503</v>
      </c>
      <c r="D851" s="119">
        <v>0.218</v>
      </c>
      <c r="E851" s="69">
        <v>19</v>
      </c>
      <c r="F851" s="58">
        <v>4.87</v>
      </c>
      <c r="G851" s="41">
        <v>52.1</v>
      </c>
      <c r="H851">
        <v>1.671</v>
      </c>
      <c r="I851" s="58">
        <v>7.54</v>
      </c>
      <c r="J851"/>
      <c r="K851" s="41">
        <v>22.8</v>
      </c>
    </row>
    <row r="852" spans="1:18" x14ac:dyDescent="0.2">
      <c r="L852" s="165"/>
    </row>
    <row r="853" spans="1:18" x14ac:dyDescent="0.2">
      <c r="A853" t="s">
        <v>55</v>
      </c>
      <c r="B853" s="176">
        <v>39504</v>
      </c>
      <c r="D853" s="119">
        <v>0.28399999999999997</v>
      </c>
      <c r="E853" s="58">
        <v>14.13</v>
      </c>
      <c r="F853" s="58">
        <v>9.42</v>
      </c>
      <c r="G853" s="41">
        <v>116.9</v>
      </c>
      <c r="H853">
        <v>62.77</v>
      </c>
      <c r="I853" s="58">
        <v>7.95</v>
      </c>
      <c r="J853"/>
      <c r="K853" s="41">
        <v>0.1</v>
      </c>
      <c r="M853" s="67">
        <v>0.9</v>
      </c>
      <c r="N853" s="111">
        <v>84.883839999999992</v>
      </c>
      <c r="O853" s="111">
        <v>82.147480000000002</v>
      </c>
      <c r="P853" s="58">
        <v>1.1747999999999892</v>
      </c>
      <c r="Q853" s="111">
        <v>34.282799999999988</v>
      </c>
    </row>
    <row r="854" spans="1:18" x14ac:dyDescent="0.2">
      <c r="A854" t="s">
        <v>55</v>
      </c>
      <c r="B854" s="176">
        <v>39504</v>
      </c>
      <c r="D854" s="119">
        <v>0.38400000000000001</v>
      </c>
      <c r="E854" s="58">
        <v>14.16</v>
      </c>
      <c r="F854" s="58">
        <v>8.51</v>
      </c>
      <c r="G854" s="41">
        <v>105.8</v>
      </c>
      <c r="H854">
        <v>62.77</v>
      </c>
      <c r="I854" s="58">
        <v>7.95</v>
      </c>
      <c r="J854"/>
      <c r="K854" s="41">
        <v>0</v>
      </c>
      <c r="N854" s="111"/>
      <c r="O854" s="111"/>
    </row>
    <row r="855" spans="1:18" x14ac:dyDescent="0.2">
      <c r="A855" t="s">
        <v>55</v>
      </c>
      <c r="B855" s="176">
        <v>39504</v>
      </c>
      <c r="D855" s="119">
        <v>1.143</v>
      </c>
      <c r="E855" s="58">
        <v>14.05</v>
      </c>
      <c r="F855" s="69">
        <v>9.6999999999999993</v>
      </c>
      <c r="G855" s="41">
        <v>120.2</v>
      </c>
      <c r="H855">
        <v>62.78</v>
      </c>
      <c r="I855" s="58">
        <v>7.98</v>
      </c>
      <c r="J855"/>
      <c r="K855" s="41">
        <v>0.2</v>
      </c>
      <c r="N855" s="111"/>
      <c r="O855" s="111"/>
    </row>
    <row r="856" spans="1:18" x14ac:dyDescent="0.2">
      <c r="A856" t="s">
        <v>55</v>
      </c>
      <c r="B856" s="176">
        <v>39504</v>
      </c>
      <c r="D856" s="119">
        <v>2.9929999999999999</v>
      </c>
      <c r="E856" s="58">
        <v>13.81</v>
      </c>
      <c r="F856" s="58">
        <v>9.11</v>
      </c>
      <c r="G856" s="41">
        <v>112.4</v>
      </c>
      <c r="H856">
        <v>62.81</v>
      </c>
      <c r="I856" s="69">
        <v>8</v>
      </c>
      <c r="J856"/>
      <c r="K856" s="41">
        <v>-0.4</v>
      </c>
      <c r="N856" s="111"/>
      <c r="O856" s="111"/>
    </row>
    <row r="857" spans="1:18" x14ac:dyDescent="0.2">
      <c r="A857" t="s">
        <v>55</v>
      </c>
      <c r="B857" s="176">
        <v>39504</v>
      </c>
      <c r="D857" s="119">
        <v>4.1180000000000003</v>
      </c>
      <c r="E857" s="58">
        <v>13.71</v>
      </c>
      <c r="F857" s="58">
        <v>9.2200000000000006</v>
      </c>
      <c r="G857" s="41">
        <v>113.5</v>
      </c>
      <c r="H857">
        <v>62.84</v>
      </c>
      <c r="I857" s="58">
        <v>8.06</v>
      </c>
      <c r="J857"/>
      <c r="K857" s="41">
        <v>-0.6</v>
      </c>
      <c r="N857" s="111"/>
      <c r="O857" s="111"/>
    </row>
    <row r="858" spans="1:18" x14ac:dyDescent="0.2">
      <c r="A858" t="s">
        <v>55</v>
      </c>
      <c r="B858" s="176">
        <v>39504</v>
      </c>
      <c r="D858" s="119">
        <v>5.1719999999999997</v>
      </c>
      <c r="E858" s="58">
        <v>13.67</v>
      </c>
      <c r="F858" s="58">
        <v>9.02</v>
      </c>
      <c r="G858" s="41">
        <v>110.9</v>
      </c>
      <c r="H858">
        <v>62.88</v>
      </c>
      <c r="I858" s="58">
        <v>8.06</v>
      </c>
      <c r="J858"/>
      <c r="K858" s="41">
        <v>-0.7</v>
      </c>
      <c r="N858" s="111"/>
      <c r="O858" s="111"/>
    </row>
    <row r="859" spans="1:18" x14ac:dyDescent="0.2">
      <c r="A859" t="s">
        <v>55</v>
      </c>
      <c r="B859" s="176">
        <v>39504</v>
      </c>
      <c r="D859" s="119">
        <v>6.141</v>
      </c>
      <c r="E859" s="58">
        <v>13.62</v>
      </c>
      <c r="F859" s="58">
        <v>9.07</v>
      </c>
      <c r="G859" s="41">
        <v>111.5</v>
      </c>
      <c r="H859">
        <v>62.96</v>
      </c>
      <c r="I859" s="58">
        <v>8.06</v>
      </c>
      <c r="J859"/>
      <c r="K859" s="41">
        <v>-0.8</v>
      </c>
      <c r="N859" s="111"/>
      <c r="O859" s="111"/>
    </row>
    <row r="860" spans="1:18" x14ac:dyDescent="0.2">
      <c r="A860" t="s">
        <v>55</v>
      </c>
      <c r="B860" s="176">
        <v>39504</v>
      </c>
      <c r="D860" s="119">
        <v>7.1130000000000004</v>
      </c>
      <c r="E860" s="58">
        <v>13.59</v>
      </c>
      <c r="F860" s="58">
        <v>8.83</v>
      </c>
      <c r="G860" s="41">
        <v>108.6</v>
      </c>
      <c r="H860">
        <v>62.99</v>
      </c>
      <c r="I860" s="58">
        <v>8.0299999999999994</v>
      </c>
      <c r="J860"/>
      <c r="K860" s="41">
        <v>-1</v>
      </c>
      <c r="N860" s="111"/>
      <c r="O860" s="111"/>
    </row>
    <row r="861" spans="1:18" x14ac:dyDescent="0.2">
      <c r="A861" t="s">
        <v>55</v>
      </c>
      <c r="B861" s="176">
        <v>39504</v>
      </c>
      <c r="D861" s="119">
        <v>8.1660000000000004</v>
      </c>
      <c r="E861" s="58">
        <v>13.55</v>
      </c>
      <c r="F861" s="58">
        <v>8.75</v>
      </c>
      <c r="G861" s="41">
        <v>107.5</v>
      </c>
      <c r="H861">
        <v>63.04</v>
      </c>
      <c r="I861" s="58">
        <v>8.06</v>
      </c>
      <c r="J861"/>
      <c r="K861" s="41">
        <v>-1.2</v>
      </c>
      <c r="N861" s="111"/>
      <c r="O861" s="111"/>
    </row>
    <row r="862" spans="1:18" x14ac:dyDescent="0.2">
      <c r="A862" t="s">
        <v>55</v>
      </c>
      <c r="B862" s="176">
        <v>39504</v>
      </c>
      <c r="D862" s="119">
        <v>9.1150000000000002</v>
      </c>
      <c r="E862" s="58">
        <v>13.54</v>
      </c>
      <c r="F862" s="58">
        <v>8.84</v>
      </c>
      <c r="G862" s="41">
        <v>108.6</v>
      </c>
      <c r="H862">
        <v>63.04</v>
      </c>
      <c r="I862" s="58">
        <v>8.06</v>
      </c>
      <c r="J862"/>
      <c r="K862" s="41">
        <v>-1.3</v>
      </c>
      <c r="N862" s="111"/>
      <c r="O862" s="111"/>
    </row>
    <row r="863" spans="1:18" x14ac:dyDescent="0.2">
      <c r="A863" t="s">
        <v>55</v>
      </c>
      <c r="B863" s="176">
        <v>39504</v>
      </c>
      <c r="D863" s="119">
        <v>10.164999999999999</v>
      </c>
      <c r="E863" s="58">
        <v>13.54</v>
      </c>
      <c r="F863" s="58">
        <v>8.6300000000000008</v>
      </c>
      <c r="G863" s="41">
        <v>106</v>
      </c>
      <c r="H863">
        <v>63.05</v>
      </c>
      <c r="I863" s="58">
        <v>8.0299999999999994</v>
      </c>
      <c r="J863"/>
      <c r="K863" s="41">
        <v>-1.4</v>
      </c>
      <c r="N863" s="111"/>
      <c r="O863" s="111"/>
    </row>
    <row r="864" spans="1:18" ht="12" customHeight="1" x14ac:dyDescent="0.2">
      <c r="A864" t="s">
        <v>55</v>
      </c>
      <c r="B864" s="176">
        <v>39504</v>
      </c>
      <c r="D864" s="119">
        <v>10.973000000000001</v>
      </c>
      <c r="E864" s="58">
        <v>13.52</v>
      </c>
      <c r="F864" s="58">
        <v>8.76</v>
      </c>
      <c r="G864" s="41">
        <v>107.6</v>
      </c>
      <c r="H864">
        <v>63.05</v>
      </c>
      <c r="I864" s="58">
        <v>8.0299999999999994</v>
      </c>
      <c r="J864"/>
      <c r="K864" s="41">
        <v>-1.5</v>
      </c>
      <c r="N864" s="111"/>
      <c r="O864" s="111"/>
    </row>
    <row r="865" spans="1:17" x14ac:dyDescent="0.2">
      <c r="A865" t="s">
        <v>55</v>
      </c>
      <c r="B865" s="176">
        <v>39504</v>
      </c>
      <c r="D865" s="119">
        <v>12.157999999999999</v>
      </c>
      <c r="E865" s="69">
        <v>13.5</v>
      </c>
      <c r="F865" s="58">
        <v>8.44</v>
      </c>
      <c r="G865" s="41">
        <v>103.6</v>
      </c>
      <c r="H865">
        <v>63.07</v>
      </c>
      <c r="I865" s="58">
        <v>8.0299999999999994</v>
      </c>
      <c r="J865"/>
      <c r="K865" s="41">
        <v>-1.3</v>
      </c>
      <c r="N865" s="111"/>
      <c r="O865" s="111"/>
    </row>
    <row r="866" spans="1:17" x14ac:dyDescent="0.2">
      <c r="A866" t="s">
        <v>55</v>
      </c>
      <c r="B866" s="176">
        <v>39504</v>
      </c>
      <c r="D866" s="119">
        <v>13.044</v>
      </c>
      <c r="E866" s="58">
        <v>13.48</v>
      </c>
      <c r="F866" s="58">
        <v>8.35</v>
      </c>
      <c r="G866" s="41">
        <v>102.5</v>
      </c>
      <c r="H866">
        <v>63.08</v>
      </c>
      <c r="I866" s="58">
        <v>8.0299999999999994</v>
      </c>
      <c r="J866"/>
      <c r="K866" s="41">
        <v>-1.3</v>
      </c>
      <c r="N866" s="111"/>
      <c r="O866" s="111"/>
    </row>
    <row r="867" spans="1:17" x14ac:dyDescent="0.2">
      <c r="A867" t="s">
        <v>55</v>
      </c>
      <c r="B867" s="176">
        <v>39504</v>
      </c>
      <c r="D867" s="119">
        <v>14.151999999999999</v>
      </c>
      <c r="E867" s="58">
        <v>13.48</v>
      </c>
      <c r="F867" s="58">
        <v>8.25</v>
      </c>
      <c r="G867" s="41">
        <v>101.3</v>
      </c>
      <c r="H867" s="69">
        <v>63.1</v>
      </c>
      <c r="I867" s="58">
        <v>8.06</v>
      </c>
      <c r="J867"/>
      <c r="K867" s="41">
        <v>-1.3</v>
      </c>
      <c r="N867" s="111"/>
      <c r="O867" s="111"/>
    </row>
    <row r="868" spans="1:17" x14ac:dyDescent="0.2">
      <c r="A868" t="s">
        <v>55</v>
      </c>
      <c r="B868" s="176">
        <v>39504</v>
      </c>
      <c r="D868" s="119">
        <v>14.532999999999999</v>
      </c>
      <c r="E868" s="58">
        <v>13.48</v>
      </c>
      <c r="F868" s="58">
        <v>8.07</v>
      </c>
      <c r="G868" s="41">
        <v>98.8</v>
      </c>
      <c r="H868">
        <v>62.59</v>
      </c>
      <c r="I868" s="58">
        <v>8.0299999999999994</v>
      </c>
      <c r="J868"/>
      <c r="K868" s="41">
        <v>5.8</v>
      </c>
      <c r="N868" s="111"/>
      <c r="O868" s="111"/>
    </row>
    <row r="869" spans="1:17" x14ac:dyDescent="0.2">
      <c r="N869" s="111"/>
      <c r="O869" s="111"/>
    </row>
    <row r="870" spans="1:17" x14ac:dyDescent="0.2">
      <c r="A870" t="s">
        <v>58</v>
      </c>
      <c r="B870" s="176">
        <v>39504</v>
      </c>
      <c r="D870" s="119">
        <v>0.30399999999999999</v>
      </c>
      <c r="E870" s="58">
        <v>14.98</v>
      </c>
      <c r="F870" s="58">
        <v>11.16</v>
      </c>
      <c r="G870" s="41">
        <v>140.6</v>
      </c>
      <c r="H870" s="69">
        <v>62.4</v>
      </c>
      <c r="I870" s="58">
        <v>7.95</v>
      </c>
      <c r="J870"/>
      <c r="K870" s="41">
        <v>1.2</v>
      </c>
      <c r="M870" s="67">
        <v>0.5</v>
      </c>
      <c r="N870" s="111">
        <v>77.102239999999995</v>
      </c>
      <c r="O870" s="111">
        <v>84.970920000000007</v>
      </c>
      <c r="P870" s="58">
        <v>11.171279999999996</v>
      </c>
      <c r="Q870" s="58">
        <v>5.019599999999981</v>
      </c>
    </row>
    <row r="871" spans="1:17" x14ac:dyDescent="0.2">
      <c r="A871" t="s">
        <v>58</v>
      </c>
      <c r="B871" s="176">
        <v>39504</v>
      </c>
      <c r="D871" s="119">
        <v>1.1459999999999999</v>
      </c>
      <c r="E871" s="58">
        <v>14.82</v>
      </c>
      <c r="F871" s="58">
        <v>11.28</v>
      </c>
      <c r="G871" s="41">
        <v>141.69999999999999</v>
      </c>
      <c r="H871">
        <v>62.39</v>
      </c>
      <c r="I871" s="58">
        <v>7.92</v>
      </c>
      <c r="J871"/>
      <c r="K871" s="41">
        <v>1</v>
      </c>
      <c r="N871" s="111"/>
      <c r="O871" s="111"/>
      <c r="P871" s="58"/>
      <c r="Q871" s="58"/>
    </row>
    <row r="872" spans="1:17" x14ac:dyDescent="0.2">
      <c r="A872" t="s">
        <v>58</v>
      </c>
      <c r="B872" s="176">
        <v>39504</v>
      </c>
      <c r="D872" s="119">
        <v>2.0489999999999999</v>
      </c>
      <c r="E872" s="58">
        <v>14.43</v>
      </c>
      <c r="F872" s="58">
        <v>10.96</v>
      </c>
      <c r="G872" s="41">
        <v>136.69999999999999</v>
      </c>
      <c r="H872">
        <v>62.48</v>
      </c>
      <c r="I872" s="58">
        <v>7.87</v>
      </c>
      <c r="J872"/>
      <c r="K872" s="41">
        <v>0.2</v>
      </c>
      <c r="N872" s="111"/>
      <c r="O872" s="111"/>
    </row>
    <row r="873" spans="1:17" x14ac:dyDescent="0.2">
      <c r="A873" t="s">
        <v>58</v>
      </c>
      <c r="B873" s="176">
        <v>39504</v>
      </c>
      <c r="D873" s="119">
        <v>3.1749999999999998</v>
      </c>
      <c r="E873" s="58">
        <v>14.12</v>
      </c>
      <c r="F873" s="69">
        <v>10.4</v>
      </c>
      <c r="G873" s="41">
        <v>128.9</v>
      </c>
      <c r="H873">
        <v>62.51</v>
      </c>
      <c r="I873" s="58">
        <v>7.87</v>
      </c>
      <c r="J873"/>
      <c r="K873" s="41">
        <v>-0.1</v>
      </c>
      <c r="N873" s="111"/>
      <c r="O873" s="111"/>
    </row>
    <row r="874" spans="1:17" x14ac:dyDescent="0.2">
      <c r="A874" t="s">
        <v>58</v>
      </c>
      <c r="B874" s="176">
        <v>39504</v>
      </c>
      <c r="D874" s="119">
        <v>4.085</v>
      </c>
      <c r="E874" s="58">
        <v>14.07</v>
      </c>
      <c r="F874" s="58">
        <v>10.039999999999999</v>
      </c>
      <c r="G874" s="41">
        <v>124.4</v>
      </c>
      <c r="H874">
        <v>62.58</v>
      </c>
      <c r="I874" s="58">
        <v>7.87</v>
      </c>
      <c r="J874"/>
      <c r="K874" s="41">
        <v>-0.3</v>
      </c>
      <c r="N874" s="111"/>
      <c r="O874" s="111"/>
    </row>
    <row r="875" spans="1:17" x14ac:dyDescent="0.2">
      <c r="A875" t="s">
        <v>58</v>
      </c>
      <c r="B875" s="176">
        <v>39504</v>
      </c>
      <c r="D875" s="119">
        <v>5.1079999999999997</v>
      </c>
      <c r="E875" s="58">
        <v>14.02</v>
      </c>
      <c r="F875" s="58">
        <v>9.6199999999999992</v>
      </c>
      <c r="G875" s="41">
        <v>119.1</v>
      </c>
      <c r="H875">
        <v>62.64</v>
      </c>
      <c r="I875" s="58">
        <v>7.87</v>
      </c>
      <c r="J875"/>
      <c r="K875" s="41">
        <v>-0.6</v>
      </c>
      <c r="N875" s="111"/>
      <c r="O875" s="111"/>
    </row>
    <row r="876" spans="1:17" x14ac:dyDescent="0.2">
      <c r="A876" t="s">
        <v>58</v>
      </c>
      <c r="B876" s="176">
        <v>39504</v>
      </c>
      <c r="D876" s="119">
        <v>6.048</v>
      </c>
      <c r="E876" s="58">
        <v>13.94</v>
      </c>
      <c r="F876" s="69">
        <v>9.5</v>
      </c>
      <c r="G876" s="41">
        <v>117.4</v>
      </c>
      <c r="H876">
        <v>62.65</v>
      </c>
      <c r="I876" s="58">
        <v>7.76</v>
      </c>
      <c r="J876"/>
      <c r="K876" s="41">
        <v>-0.7</v>
      </c>
      <c r="N876" s="111"/>
      <c r="O876" s="111"/>
    </row>
    <row r="877" spans="1:17" x14ac:dyDescent="0.2">
      <c r="A877" t="s">
        <v>58</v>
      </c>
      <c r="B877" s="176">
        <v>39504</v>
      </c>
      <c r="D877" s="119">
        <v>7.18</v>
      </c>
      <c r="E877" s="58">
        <v>13.84</v>
      </c>
      <c r="F877" s="58">
        <v>8.99</v>
      </c>
      <c r="G877" s="41">
        <v>110.9</v>
      </c>
      <c r="H877">
        <v>62.71</v>
      </c>
      <c r="I877" s="58">
        <v>7.76</v>
      </c>
      <c r="J877"/>
      <c r="K877" s="41">
        <v>-1.1000000000000001</v>
      </c>
      <c r="N877" s="111"/>
      <c r="O877" s="111"/>
    </row>
    <row r="878" spans="1:17" x14ac:dyDescent="0.2">
      <c r="A878" t="s">
        <v>58</v>
      </c>
      <c r="B878" s="176">
        <v>39504</v>
      </c>
      <c r="D878" s="119">
        <v>8.0730000000000004</v>
      </c>
      <c r="E878" s="58">
        <v>13.74</v>
      </c>
      <c r="F878" s="58">
        <v>8.64</v>
      </c>
      <c r="G878" s="41">
        <v>106.4</v>
      </c>
      <c r="H878">
        <v>62.77</v>
      </c>
      <c r="I878" s="58">
        <v>7.78</v>
      </c>
      <c r="J878"/>
      <c r="K878" s="41">
        <v>-1.2</v>
      </c>
      <c r="N878" s="111"/>
      <c r="O878" s="111"/>
    </row>
    <row r="879" spans="1:17" x14ac:dyDescent="0.2">
      <c r="A879" t="s">
        <v>58</v>
      </c>
      <c r="B879" s="176">
        <v>39504</v>
      </c>
      <c r="D879" s="119">
        <v>9.0760000000000005</v>
      </c>
      <c r="E879" s="58">
        <v>13.59</v>
      </c>
      <c r="F879" s="58">
        <v>8.0299999999999994</v>
      </c>
      <c r="G879" s="41">
        <v>98.7</v>
      </c>
      <c r="H879">
        <v>62.88</v>
      </c>
      <c r="I879" s="58">
        <v>7.78</v>
      </c>
      <c r="J879"/>
      <c r="K879" s="41">
        <v>-1.4</v>
      </c>
      <c r="N879" s="111"/>
      <c r="O879" s="111"/>
    </row>
    <row r="880" spans="1:17" x14ac:dyDescent="0.2">
      <c r="A880" t="s">
        <v>58</v>
      </c>
      <c r="B880" s="176">
        <v>39504</v>
      </c>
      <c r="D880" s="119">
        <v>10.029</v>
      </c>
      <c r="E880" s="69">
        <v>13.5</v>
      </c>
      <c r="F880" s="58">
        <v>7.94</v>
      </c>
      <c r="G880" s="41">
        <v>97.4</v>
      </c>
      <c r="H880">
        <v>62.96</v>
      </c>
      <c r="I880" s="58">
        <v>7.78</v>
      </c>
      <c r="J880"/>
      <c r="K880" s="41">
        <v>-1.2</v>
      </c>
      <c r="N880" s="111"/>
      <c r="O880" s="111"/>
    </row>
    <row r="881" spans="1:17" x14ac:dyDescent="0.2">
      <c r="A881" t="s">
        <v>58</v>
      </c>
      <c r="B881" s="176">
        <v>39504</v>
      </c>
      <c r="D881" s="119">
        <v>11.186999999999999</v>
      </c>
      <c r="E881" s="58">
        <v>13.51</v>
      </c>
      <c r="F881" s="58">
        <v>7.89</v>
      </c>
      <c r="G881" s="41">
        <v>96.8</v>
      </c>
      <c r="H881">
        <v>62.96</v>
      </c>
      <c r="I881" s="58">
        <v>7.81</v>
      </c>
      <c r="J881"/>
      <c r="K881" s="41">
        <v>-1.4</v>
      </c>
      <c r="N881" s="111"/>
      <c r="O881" s="111"/>
    </row>
    <row r="882" spans="1:17" x14ac:dyDescent="0.2">
      <c r="A882" t="s">
        <v>58</v>
      </c>
      <c r="B882" s="176">
        <v>39504</v>
      </c>
      <c r="D882" s="119">
        <v>12.066000000000001</v>
      </c>
      <c r="E882" s="58">
        <v>13.51</v>
      </c>
      <c r="F882" s="58">
        <v>7.72</v>
      </c>
      <c r="G882" s="41">
        <v>94.7</v>
      </c>
      <c r="H882">
        <v>62.93</v>
      </c>
      <c r="I882" s="58">
        <v>7.81</v>
      </c>
      <c r="J882"/>
      <c r="K882" s="41">
        <v>47.8</v>
      </c>
      <c r="N882" s="111"/>
      <c r="O882" s="111"/>
    </row>
    <row r="883" spans="1:17" x14ac:dyDescent="0.2">
      <c r="A883" t="s">
        <v>58</v>
      </c>
      <c r="B883" s="176">
        <v>39504</v>
      </c>
      <c r="D883" s="119">
        <v>12.412000000000001</v>
      </c>
      <c r="E883" s="58">
        <v>13.51</v>
      </c>
      <c r="F883" s="58">
        <v>3.14</v>
      </c>
      <c r="G883" s="41">
        <v>38.1</v>
      </c>
      <c r="H883">
        <v>60.85</v>
      </c>
      <c r="I883" s="58">
        <v>7.78</v>
      </c>
      <c r="J883"/>
      <c r="K883" s="41">
        <v>-3</v>
      </c>
      <c r="N883" s="111"/>
      <c r="O883" s="111"/>
    </row>
    <row r="884" spans="1:17" x14ac:dyDescent="0.2">
      <c r="D884" s="285"/>
      <c r="N884" s="111"/>
      <c r="O884" s="111"/>
    </row>
    <row r="885" spans="1:17" x14ac:dyDescent="0.2">
      <c r="A885" t="s">
        <v>61</v>
      </c>
      <c r="B885" s="176">
        <v>39504</v>
      </c>
      <c r="D885" s="119">
        <v>0.34200000000000003</v>
      </c>
      <c r="E885" s="58">
        <v>14.98</v>
      </c>
      <c r="F885" s="58">
        <v>10.7</v>
      </c>
      <c r="G885" s="41">
        <v>134.80000000000001</v>
      </c>
      <c r="H885">
        <v>62.41</v>
      </c>
      <c r="I885" s="58">
        <v>7.95</v>
      </c>
      <c r="J885"/>
      <c r="K885" s="41">
        <v>1.3</v>
      </c>
      <c r="M885" s="67">
        <v>0.8</v>
      </c>
      <c r="N885" s="111">
        <v>58.660999999999994</v>
      </c>
      <c r="O885" s="111">
        <v>57.548559999999995</v>
      </c>
      <c r="P885" s="58">
        <v>2.7554399999999992</v>
      </c>
      <c r="Q885" s="58">
        <v>6.7390800000000102</v>
      </c>
    </row>
    <row r="886" spans="1:17" x14ac:dyDescent="0.2">
      <c r="A886" t="s">
        <v>61</v>
      </c>
      <c r="B886" s="176">
        <v>39504</v>
      </c>
      <c r="D886" s="119">
        <v>1.004</v>
      </c>
      <c r="E886" s="58">
        <v>14.34</v>
      </c>
      <c r="F886" s="58">
        <v>10.64</v>
      </c>
      <c r="G886" s="41">
        <v>132.5</v>
      </c>
      <c r="H886">
        <v>62.53</v>
      </c>
      <c r="I886" s="58">
        <v>8.25</v>
      </c>
      <c r="J886"/>
      <c r="K886" s="41">
        <v>0.4</v>
      </c>
    </row>
    <row r="887" spans="1:17" x14ac:dyDescent="0.2">
      <c r="A887" t="s">
        <v>61</v>
      </c>
      <c r="B887" s="176">
        <v>39504</v>
      </c>
      <c r="D887" s="119">
        <v>2.137</v>
      </c>
      <c r="E887" s="69">
        <v>13.9</v>
      </c>
      <c r="F887" s="58">
        <v>9.93</v>
      </c>
      <c r="G887" s="41">
        <v>122.7</v>
      </c>
      <c r="H887">
        <v>62.72</v>
      </c>
      <c r="I887" s="58">
        <v>8.14</v>
      </c>
      <c r="J887"/>
      <c r="K887" s="41">
        <v>-0.6</v>
      </c>
    </row>
    <row r="888" spans="1:17" x14ac:dyDescent="0.2">
      <c r="A888" t="s">
        <v>61</v>
      </c>
      <c r="B888" s="176">
        <v>39504</v>
      </c>
      <c r="D888" s="119">
        <v>3.1560000000000001</v>
      </c>
      <c r="E888" s="58">
        <v>13.66</v>
      </c>
      <c r="F888" s="58">
        <v>9.4600000000000009</v>
      </c>
      <c r="G888" s="41">
        <v>116.4</v>
      </c>
      <c r="H888">
        <v>62.86</v>
      </c>
      <c r="I888" s="58">
        <v>8.09</v>
      </c>
      <c r="J888"/>
      <c r="K888" s="41">
        <v>-1</v>
      </c>
    </row>
    <row r="889" spans="1:17" x14ac:dyDescent="0.2">
      <c r="A889" t="s">
        <v>61</v>
      </c>
      <c r="B889" s="176">
        <v>39504</v>
      </c>
      <c r="D889" s="119">
        <v>4.0999999999999996</v>
      </c>
      <c r="E889" s="58">
        <v>13.63</v>
      </c>
      <c r="F889" s="58">
        <v>8.86</v>
      </c>
      <c r="G889" s="41">
        <v>108.9</v>
      </c>
      <c r="H889" s="69">
        <v>62.9</v>
      </c>
      <c r="I889" s="58">
        <v>8.09</v>
      </c>
      <c r="J889"/>
      <c r="K889" s="41">
        <v>-1.2</v>
      </c>
    </row>
    <row r="890" spans="1:17" x14ac:dyDescent="0.2">
      <c r="A890" t="s">
        <v>61</v>
      </c>
      <c r="B890" s="176">
        <v>39504</v>
      </c>
      <c r="D890" s="119">
        <v>5.0750000000000002</v>
      </c>
      <c r="E890" s="58">
        <v>13.61</v>
      </c>
      <c r="F890" s="58">
        <v>8.6199999999999992</v>
      </c>
      <c r="G890" s="41">
        <v>106</v>
      </c>
      <c r="H890">
        <v>62.91</v>
      </c>
      <c r="I890" s="58">
        <v>8.09</v>
      </c>
      <c r="J890"/>
      <c r="K890" s="41">
        <v>-1.3</v>
      </c>
    </row>
    <row r="891" spans="1:17" x14ac:dyDescent="0.2">
      <c r="A891" t="s">
        <v>61</v>
      </c>
      <c r="B891" s="176">
        <v>39504</v>
      </c>
      <c r="D891" s="119">
        <v>5.92</v>
      </c>
      <c r="E891" s="58">
        <v>13.51</v>
      </c>
      <c r="F891" s="58">
        <v>8.36</v>
      </c>
      <c r="G891" s="41">
        <v>102.5</v>
      </c>
      <c r="H891">
        <v>62.96</v>
      </c>
      <c r="I891" s="58">
        <v>8.09</v>
      </c>
      <c r="J891"/>
      <c r="K891" s="41">
        <v>-1.4</v>
      </c>
    </row>
    <row r="892" spans="1:17" x14ac:dyDescent="0.2">
      <c r="A892" t="s">
        <v>61</v>
      </c>
      <c r="B892" s="176">
        <v>39504</v>
      </c>
      <c r="D892" s="119">
        <v>6.9610000000000003</v>
      </c>
      <c r="E892" s="58">
        <v>13.48</v>
      </c>
      <c r="F892" s="58">
        <v>8.32</v>
      </c>
      <c r="G892" s="41">
        <v>102.1</v>
      </c>
      <c r="H892">
        <v>62.97</v>
      </c>
      <c r="I892" s="58">
        <v>8.09</v>
      </c>
      <c r="J892"/>
      <c r="K892" s="41">
        <v>-1.5</v>
      </c>
    </row>
    <row r="893" spans="1:17" x14ac:dyDescent="0.2">
      <c r="A893" t="s">
        <v>61</v>
      </c>
      <c r="B893" s="176">
        <v>39504</v>
      </c>
      <c r="D893" s="119">
        <v>8.1340000000000003</v>
      </c>
      <c r="E893" s="58">
        <v>13.45</v>
      </c>
      <c r="F893" s="58">
        <v>8.1199999999999992</v>
      </c>
      <c r="G893" s="41">
        <v>99.5</v>
      </c>
      <c r="H893">
        <v>62.97</v>
      </c>
      <c r="I893" s="58">
        <v>8.09</v>
      </c>
      <c r="J893"/>
      <c r="K893" s="41">
        <v>-1.5</v>
      </c>
    </row>
    <row r="894" spans="1:17" x14ac:dyDescent="0.2">
      <c r="A894" t="s">
        <v>61</v>
      </c>
      <c r="B894" s="176">
        <v>39504</v>
      </c>
      <c r="D894" s="119">
        <v>9.0150000000000006</v>
      </c>
      <c r="E894" s="58">
        <v>13.47</v>
      </c>
      <c r="F894" s="58">
        <v>8.14</v>
      </c>
      <c r="G894" s="41">
        <v>99.8</v>
      </c>
      <c r="H894">
        <v>62.99</v>
      </c>
      <c r="I894" s="58">
        <v>8.06</v>
      </c>
      <c r="J894"/>
      <c r="K894" s="41">
        <v>-1.5</v>
      </c>
    </row>
    <row r="895" spans="1:17" x14ac:dyDescent="0.2">
      <c r="A895" t="s">
        <v>61</v>
      </c>
      <c r="B895" s="176">
        <v>39504</v>
      </c>
      <c r="D895" s="119">
        <v>10.179</v>
      </c>
      <c r="E895" s="58">
        <v>13.48</v>
      </c>
      <c r="F895" s="58">
        <v>8.02</v>
      </c>
      <c r="G895" s="41">
        <v>98.3</v>
      </c>
      <c r="H895" s="69">
        <v>63</v>
      </c>
      <c r="I895" s="58">
        <v>8.09</v>
      </c>
      <c r="J895"/>
      <c r="K895" s="41">
        <v>-1.4</v>
      </c>
    </row>
    <row r="896" spans="1:17" x14ac:dyDescent="0.2">
      <c r="A896" t="s">
        <v>61</v>
      </c>
      <c r="B896" s="176">
        <v>39504</v>
      </c>
      <c r="D896" s="119">
        <v>11.073</v>
      </c>
      <c r="E896" s="58">
        <v>13.49</v>
      </c>
      <c r="F896" s="58">
        <v>8.0500000000000007</v>
      </c>
      <c r="G896" s="41">
        <v>98.8</v>
      </c>
      <c r="H896">
        <v>62.99</v>
      </c>
      <c r="I896" s="58">
        <v>8.09</v>
      </c>
      <c r="J896"/>
      <c r="K896" s="41">
        <v>-1.3</v>
      </c>
    </row>
    <row r="897" spans="1:17" x14ac:dyDescent="0.2">
      <c r="A897" t="s">
        <v>61</v>
      </c>
      <c r="B897" s="176">
        <v>39504</v>
      </c>
      <c r="D897" s="119">
        <v>12.146000000000001</v>
      </c>
      <c r="E897" s="58">
        <v>13.49</v>
      </c>
      <c r="F897" s="58">
        <v>7.94</v>
      </c>
      <c r="G897" s="41">
        <v>97.5</v>
      </c>
      <c r="H897">
        <v>62.99</v>
      </c>
      <c r="I897" s="58">
        <v>8.09</v>
      </c>
      <c r="J897"/>
      <c r="K897" s="41">
        <v>-1.4</v>
      </c>
      <c r="L897" s="112"/>
      <c r="M897" s="149"/>
    </row>
    <row r="898" spans="1:17" x14ac:dyDescent="0.2">
      <c r="A898" t="s">
        <v>61</v>
      </c>
      <c r="B898" s="176">
        <v>39504</v>
      </c>
      <c r="D898" s="119">
        <v>13.023999999999999</v>
      </c>
      <c r="E898" s="58">
        <v>13.49</v>
      </c>
      <c r="F898" s="58">
        <v>7.97</v>
      </c>
      <c r="G898" s="41">
        <v>97.8</v>
      </c>
      <c r="H898" s="69">
        <v>63</v>
      </c>
      <c r="I898" s="58">
        <v>8.09</v>
      </c>
      <c r="J898"/>
      <c r="K898" s="41">
        <v>-1.3</v>
      </c>
    </row>
    <row r="899" spans="1:17" x14ac:dyDescent="0.2">
      <c r="A899" t="s">
        <v>61</v>
      </c>
      <c r="B899" s="176">
        <v>39504</v>
      </c>
      <c r="D899" s="119">
        <v>14.099</v>
      </c>
      <c r="E899" s="69">
        <v>13.5</v>
      </c>
      <c r="F899" s="58">
        <v>7.96</v>
      </c>
      <c r="G899" s="41">
        <v>97.5</v>
      </c>
      <c r="H899">
        <v>62.83</v>
      </c>
      <c r="I899" s="58">
        <v>8.09</v>
      </c>
      <c r="J899"/>
      <c r="K899" s="41">
        <v>299.60000000000002</v>
      </c>
    </row>
    <row r="900" spans="1:17" x14ac:dyDescent="0.2">
      <c r="A900" t="s">
        <v>61</v>
      </c>
      <c r="B900" s="176">
        <v>39504</v>
      </c>
      <c r="D900" s="119">
        <v>14.336</v>
      </c>
      <c r="E900" s="58">
        <v>13.51</v>
      </c>
      <c r="F900" s="58">
        <v>7.32</v>
      </c>
      <c r="G900" s="41">
        <v>89.6</v>
      </c>
      <c r="H900">
        <v>62.49</v>
      </c>
      <c r="I900" s="58">
        <v>8.09</v>
      </c>
      <c r="J900"/>
      <c r="K900" s="41">
        <v>19.3</v>
      </c>
    </row>
    <row r="903" spans="1:17" x14ac:dyDescent="0.2">
      <c r="A903" t="s">
        <v>7</v>
      </c>
      <c r="B903" s="176">
        <v>39569</v>
      </c>
      <c r="D903" s="119">
        <v>2.0270000000000001</v>
      </c>
      <c r="E903" s="62">
        <v>20.29</v>
      </c>
      <c r="F903" s="62">
        <v>7.55</v>
      </c>
      <c r="G903" s="111">
        <v>83.9</v>
      </c>
      <c r="H903" s="67">
        <v>2.9239999999999999</v>
      </c>
      <c r="I903" s="62">
        <v>7.75</v>
      </c>
      <c r="J903" s="67">
        <v>179</v>
      </c>
      <c r="K903" s="111">
        <v>153.69999999999999</v>
      </c>
    </row>
    <row r="904" spans="1:17" x14ac:dyDescent="0.2">
      <c r="J904" s="68"/>
      <c r="K904" s="71"/>
    </row>
    <row r="905" spans="1:17" x14ac:dyDescent="0.2">
      <c r="A905" t="s">
        <v>36</v>
      </c>
      <c r="B905" s="176">
        <v>39569</v>
      </c>
      <c r="D905" s="119">
        <v>2.2909999999999999</v>
      </c>
      <c r="E905" s="62">
        <v>21.85</v>
      </c>
      <c r="F905" s="62">
        <v>7.06</v>
      </c>
      <c r="G905" s="111">
        <v>81.2</v>
      </c>
      <c r="H905" s="63">
        <v>4.17</v>
      </c>
      <c r="I905" s="62">
        <v>7.71</v>
      </c>
      <c r="J905" s="67">
        <v>183</v>
      </c>
      <c r="K905" s="111">
        <v>154.69999999999999</v>
      </c>
      <c r="N905" s="70"/>
      <c r="O905" s="70"/>
    </row>
    <row r="906" spans="1:17" x14ac:dyDescent="0.2">
      <c r="J906" s="68"/>
      <c r="K906" s="71"/>
    </row>
    <row r="907" spans="1:17" x14ac:dyDescent="0.2">
      <c r="A907" t="s">
        <v>110</v>
      </c>
      <c r="B907" s="176">
        <v>39569</v>
      </c>
      <c r="D907" s="119">
        <v>1.9550000000000001</v>
      </c>
      <c r="E907" s="62">
        <v>20.98</v>
      </c>
      <c r="F907" s="62">
        <v>6.09</v>
      </c>
      <c r="G907" s="41">
        <v>69</v>
      </c>
      <c r="H907" s="67">
        <v>4.7439999999999998</v>
      </c>
      <c r="I907" s="62">
        <v>7.63</v>
      </c>
      <c r="J907" s="67">
        <v>200</v>
      </c>
      <c r="K907" s="111">
        <v>157.9</v>
      </c>
    </row>
    <row r="908" spans="1:17" x14ac:dyDescent="0.2">
      <c r="J908" s="68"/>
      <c r="K908" s="71"/>
    </row>
    <row r="909" spans="1:17" x14ac:dyDescent="0.2">
      <c r="A909" t="s">
        <v>72</v>
      </c>
      <c r="B909" s="176">
        <v>39569</v>
      </c>
      <c r="D909" s="119">
        <v>2.282</v>
      </c>
      <c r="E909" s="62">
        <v>22.18</v>
      </c>
      <c r="F909" s="62">
        <v>7.29</v>
      </c>
      <c r="G909" s="111">
        <v>83.8</v>
      </c>
      <c r="H909" s="67">
        <v>1.5029999999999999</v>
      </c>
      <c r="I909" s="62">
        <v>7.61</v>
      </c>
      <c r="J909" s="67">
        <v>174</v>
      </c>
      <c r="K909" s="111">
        <v>27.3</v>
      </c>
    </row>
    <row r="910" spans="1:17" x14ac:dyDescent="0.2">
      <c r="J910" s="68"/>
      <c r="K910" s="71"/>
    </row>
    <row r="911" spans="1:17" x14ac:dyDescent="0.2">
      <c r="A911" t="s">
        <v>55</v>
      </c>
      <c r="B911" s="176">
        <v>39570</v>
      </c>
      <c r="D911" s="119">
        <v>0.56000000000000005</v>
      </c>
      <c r="E911" s="62">
        <v>21.23</v>
      </c>
      <c r="F911" s="62">
        <v>4.8099999999999996</v>
      </c>
      <c r="G911" s="111">
        <v>68.599999999999994</v>
      </c>
      <c r="H911" s="67">
        <v>62.37</v>
      </c>
      <c r="I911" s="69">
        <v>8.3000000000000007</v>
      </c>
      <c r="J911" s="67">
        <v>150</v>
      </c>
      <c r="K911" s="41">
        <v>0</v>
      </c>
      <c r="L911" s="112"/>
      <c r="M911" s="71">
        <v>1.5</v>
      </c>
      <c r="N911" s="111">
        <v>17.940000000000001</v>
      </c>
      <c r="O911" s="111">
        <v>21.15</v>
      </c>
      <c r="P911" s="69">
        <v>0.45</v>
      </c>
      <c r="Q911" s="69">
        <v>0.68</v>
      </c>
    </row>
    <row r="912" spans="1:17" x14ac:dyDescent="0.2">
      <c r="A912" t="s">
        <v>55</v>
      </c>
      <c r="B912" s="176">
        <v>39570</v>
      </c>
      <c r="D912" s="119">
        <v>1.0649999999999999</v>
      </c>
      <c r="E912" s="69">
        <v>21</v>
      </c>
      <c r="F912" s="62">
        <v>4.76</v>
      </c>
      <c r="G912" s="111">
        <v>67.599999999999994</v>
      </c>
      <c r="H912" s="67">
        <v>62.34</v>
      </c>
      <c r="I912" s="62">
        <v>8.31</v>
      </c>
      <c r="J912" s="67">
        <v>148</v>
      </c>
      <c r="K912" s="111">
        <v>0.4</v>
      </c>
      <c r="L912" s="112"/>
      <c r="N912" s="111"/>
      <c r="O912" s="111"/>
      <c r="P912" s="69"/>
      <c r="Q912" s="69"/>
    </row>
    <row r="913" spans="1:17" x14ac:dyDescent="0.2">
      <c r="A913" t="s">
        <v>55</v>
      </c>
      <c r="B913" s="176">
        <v>39570</v>
      </c>
      <c r="D913" s="119">
        <v>2.0950000000000002</v>
      </c>
      <c r="E913" s="62">
        <v>20.81</v>
      </c>
      <c r="F913" s="62">
        <v>4.7300000000000004</v>
      </c>
      <c r="G913" s="41">
        <v>67</v>
      </c>
      <c r="H913" s="67">
        <v>62.34</v>
      </c>
      <c r="I913" s="62">
        <v>8.31</v>
      </c>
      <c r="J913" s="67">
        <v>146</v>
      </c>
      <c r="K913" s="111">
        <v>0.4</v>
      </c>
      <c r="L913" s="112"/>
      <c r="N913" s="111"/>
      <c r="O913" s="111"/>
      <c r="P913" s="69"/>
      <c r="Q913" s="69"/>
    </row>
    <row r="914" spans="1:17" x14ac:dyDescent="0.2">
      <c r="A914" t="s">
        <v>55</v>
      </c>
      <c r="B914" s="176">
        <v>39570</v>
      </c>
      <c r="D914" s="119">
        <v>3.129</v>
      </c>
      <c r="E914" s="62">
        <v>20.68</v>
      </c>
      <c r="F914" s="62">
        <v>4.24</v>
      </c>
      <c r="G914" s="111">
        <v>59.8</v>
      </c>
      <c r="H914" s="67">
        <v>62.33</v>
      </c>
      <c r="I914" s="62">
        <v>8.2899999999999991</v>
      </c>
      <c r="J914" s="67">
        <v>145</v>
      </c>
      <c r="K914" s="111">
        <v>0.4</v>
      </c>
      <c r="N914" s="111"/>
      <c r="O914" s="111"/>
      <c r="P914" s="69"/>
      <c r="Q914" s="69"/>
    </row>
    <row r="915" spans="1:17" x14ac:dyDescent="0.2">
      <c r="A915" t="s">
        <v>55</v>
      </c>
      <c r="B915" s="176">
        <v>39570</v>
      </c>
      <c r="D915" s="119">
        <v>4.1529999999999996</v>
      </c>
      <c r="E915" s="62">
        <v>20.64</v>
      </c>
      <c r="F915" s="69">
        <v>3.6</v>
      </c>
      <c r="G915" s="111">
        <v>50.9</v>
      </c>
      <c r="H915" s="67">
        <v>62.33</v>
      </c>
      <c r="I915" s="62">
        <v>8.2799999999999994</v>
      </c>
      <c r="J915" s="67">
        <v>144</v>
      </c>
      <c r="K915" s="111">
        <v>0.3</v>
      </c>
      <c r="N915" s="111"/>
      <c r="O915" s="111"/>
      <c r="P915" s="69"/>
      <c r="Q915" s="69"/>
    </row>
    <row r="916" spans="1:17" x14ac:dyDescent="0.2">
      <c r="A916" t="s">
        <v>55</v>
      </c>
      <c r="B916" s="176">
        <v>39570</v>
      </c>
      <c r="D916" s="119">
        <v>5.1109999999999998</v>
      </c>
      <c r="E916" s="62">
        <v>20.62</v>
      </c>
      <c r="F916" s="62">
        <v>3.24</v>
      </c>
      <c r="G916" s="111">
        <v>45.7</v>
      </c>
      <c r="H916" s="67">
        <v>62.33</v>
      </c>
      <c r="I916" s="62">
        <v>8.2799999999999994</v>
      </c>
      <c r="J916" s="67">
        <v>143</v>
      </c>
      <c r="K916" s="111">
        <v>0.3</v>
      </c>
      <c r="N916" s="111"/>
      <c r="O916" s="111"/>
      <c r="P916" s="69"/>
      <c r="Q916" s="69"/>
    </row>
    <row r="917" spans="1:17" x14ac:dyDescent="0.2">
      <c r="A917" t="s">
        <v>55</v>
      </c>
      <c r="B917" s="176">
        <v>39570</v>
      </c>
      <c r="D917" s="119">
        <v>6.117</v>
      </c>
      <c r="E917" s="62">
        <v>20.61</v>
      </c>
      <c r="F917" s="62">
        <v>3.03</v>
      </c>
      <c r="G917" s="111">
        <v>42.8</v>
      </c>
      <c r="H917" s="67">
        <v>62.35</v>
      </c>
      <c r="I917" s="62">
        <v>8.2799999999999994</v>
      </c>
      <c r="J917" s="67">
        <v>141</v>
      </c>
      <c r="K917" s="111">
        <v>0.3</v>
      </c>
      <c r="N917" s="111"/>
      <c r="O917" s="111"/>
      <c r="P917" s="69"/>
      <c r="Q917" s="69"/>
    </row>
    <row r="918" spans="1:17" x14ac:dyDescent="0.2">
      <c r="A918" t="s">
        <v>55</v>
      </c>
      <c r="B918" s="176">
        <v>39570</v>
      </c>
      <c r="D918" s="119">
        <v>7.1189999999999998</v>
      </c>
      <c r="E918" s="62">
        <v>20.61</v>
      </c>
      <c r="F918" s="62">
        <v>2.95</v>
      </c>
      <c r="G918" s="111">
        <v>41.6</v>
      </c>
      <c r="H918" s="67">
        <v>62.33</v>
      </c>
      <c r="I918" s="62">
        <v>8.2799999999999994</v>
      </c>
      <c r="J918" s="67">
        <v>141</v>
      </c>
      <c r="K918" s="111">
        <v>0.2</v>
      </c>
      <c r="N918" s="111"/>
      <c r="O918" s="111"/>
      <c r="P918" s="69"/>
      <c r="Q918" s="69"/>
    </row>
    <row r="919" spans="1:17" x14ac:dyDescent="0.2">
      <c r="A919" t="s">
        <v>55</v>
      </c>
      <c r="B919" s="176">
        <v>39570</v>
      </c>
      <c r="D919" s="119">
        <v>8.0350000000000001</v>
      </c>
      <c r="E919" s="69">
        <v>20.6</v>
      </c>
      <c r="F919" s="62">
        <v>2.88</v>
      </c>
      <c r="G919" s="111">
        <v>40.6</v>
      </c>
      <c r="H919" s="67">
        <v>62.33</v>
      </c>
      <c r="I919" s="62">
        <v>8.2799999999999994</v>
      </c>
      <c r="J919" s="67">
        <v>140</v>
      </c>
      <c r="K919" s="111">
        <v>0.3</v>
      </c>
      <c r="N919" s="111"/>
      <c r="O919" s="111"/>
      <c r="P919" s="69"/>
      <c r="Q919" s="69"/>
    </row>
    <row r="920" spans="1:17" x14ac:dyDescent="0.2">
      <c r="A920" t="s">
        <v>55</v>
      </c>
      <c r="B920" s="176">
        <v>39570</v>
      </c>
      <c r="D920" s="119">
        <v>9.0609999999999999</v>
      </c>
      <c r="E920" s="62">
        <v>20.58</v>
      </c>
      <c r="F920" s="62">
        <v>2.75</v>
      </c>
      <c r="G920" s="111">
        <v>38.700000000000003</v>
      </c>
      <c r="H920" s="67">
        <v>62.34</v>
      </c>
      <c r="I920" s="62">
        <v>8.2799999999999994</v>
      </c>
      <c r="J920" s="67">
        <v>139</v>
      </c>
      <c r="K920" s="111">
        <v>0.6</v>
      </c>
      <c r="N920" s="111"/>
      <c r="O920" s="111"/>
      <c r="P920" s="69"/>
      <c r="Q920" s="69"/>
    </row>
    <row r="921" spans="1:17" x14ac:dyDescent="0.2">
      <c r="A921" t="s">
        <v>55</v>
      </c>
      <c r="B921" s="176">
        <v>39570</v>
      </c>
      <c r="D921" s="119">
        <v>10.103999999999999</v>
      </c>
      <c r="E921" s="62">
        <v>20.58</v>
      </c>
      <c r="F921" s="62">
        <v>2.67</v>
      </c>
      <c r="G921" s="111">
        <v>37.6</v>
      </c>
      <c r="H921" s="67">
        <v>62.33</v>
      </c>
      <c r="I921" s="62">
        <v>8.2799999999999994</v>
      </c>
      <c r="J921" s="67">
        <v>139</v>
      </c>
      <c r="K921" s="111">
        <v>0.5</v>
      </c>
      <c r="N921" s="111"/>
      <c r="O921" s="111"/>
      <c r="P921" s="69"/>
      <c r="Q921" s="69"/>
    </row>
    <row r="922" spans="1:17" x14ac:dyDescent="0.2">
      <c r="A922" t="s">
        <v>55</v>
      </c>
      <c r="B922" s="176">
        <v>39570</v>
      </c>
      <c r="D922" s="119">
        <v>11.116</v>
      </c>
      <c r="E922" s="62">
        <v>20.57</v>
      </c>
      <c r="F922" s="62">
        <v>2.57</v>
      </c>
      <c r="G922" s="111">
        <v>36.1</v>
      </c>
      <c r="H922" s="67">
        <v>62.32</v>
      </c>
      <c r="I922" s="62">
        <v>8.27</v>
      </c>
      <c r="J922" s="67">
        <v>138</v>
      </c>
      <c r="K922" s="111">
        <v>0.4</v>
      </c>
      <c r="N922" s="111"/>
      <c r="O922" s="111"/>
      <c r="P922" s="69"/>
      <c r="Q922" s="69"/>
    </row>
    <row r="923" spans="1:17" x14ac:dyDescent="0.2">
      <c r="A923" t="s">
        <v>55</v>
      </c>
      <c r="B923" s="176">
        <v>39570</v>
      </c>
      <c r="D923" s="119">
        <v>12.042</v>
      </c>
      <c r="E923" s="62">
        <v>20.56</v>
      </c>
      <c r="F923" s="62">
        <v>2.46</v>
      </c>
      <c r="G923" s="111">
        <v>34.700000000000003</v>
      </c>
      <c r="H923" s="67">
        <v>62.32</v>
      </c>
      <c r="I923" s="62">
        <v>8.27</v>
      </c>
      <c r="J923" s="67">
        <v>137</v>
      </c>
      <c r="K923" s="111">
        <v>0.4</v>
      </c>
      <c r="N923" s="111"/>
      <c r="O923" s="111"/>
      <c r="P923" s="69"/>
      <c r="Q923" s="69"/>
    </row>
    <row r="924" spans="1:17" x14ac:dyDescent="0.2">
      <c r="A924" t="s">
        <v>55</v>
      </c>
      <c r="B924" s="176">
        <v>39570</v>
      </c>
      <c r="D924" s="119">
        <v>13.081</v>
      </c>
      <c r="E924" s="62">
        <v>20.54</v>
      </c>
      <c r="F924" s="62">
        <v>2.33</v>
      </c>
      <c r="G924" s="111">
        <v>32.799999999999997</v>
      </c>
      <c r="H924" s="67">
        <v>62.31</v>
      </c>
      <c r="I924" s="62">
        <v>8.27</v>
      </c>
      <c r="J924" s="67">
        <v>137</v>
      </c>
      <c r="K924" s="111">
        <v>0.5</v>
      </c>
      <c r="N924" s="111"/>
      <c r="O924" s="111"/>
      <c r="P924" s="69"/>
      <c r="Q924" s="69"/>
    </row>
    <row r="925" spans="1:17" x14ac:dyDescent="0.2">
      <c r="A925" t="s">
        <v>55</v>
      </c>
      <c r="B925" s="176">
        <v>39570</v>
      </c>
      <c r="D925" s="119">
        <v>14.036</v>
      </c>
      <c r="E925" s="62">
        <v>20.53</v>
      </c>
      <c r="F925" s="62">
        <v>2.12</v>
      </c>
      <c r="G925" s="111">
        <v>29.9</v>
      </c>
      <c r="H925" s="67">
        <v>62.35</v>
      </c>
      <c r="I925" s="62">
        <v>8.27</v>
      </c>
      <c r="J925" s="67">
        <v>36</v>
      </c>
      <c r="K925" s="111">
        <v>1.6</v>
      </c>
      <c r="N925" s="111"/>
      <c r="O925" s="111"/>
      <c r="P925" s="69"/>
      <c r="Q925" s="69"/>
    </row>
    <row r="926" spans="1:17" x14ac:dyDescent="0.2">
      <c r="A926" t="s">
        <v>55</v>
      </c>
      <c r="B926" s="176">
        <v>39570</v>
      </c>
      <c r="D926" s="119">
        <v>14.565</v>
      </c>
      <c r="E926" s="62">
        <v>20.52</v>
      </c>
      <c r="F926" s="62">
        <v>1.57</v>
      </c>
      <c r="G926" s="111">
        <v>22.2</v>
      </c>
      <c r="H926" s="67">
        <v>62.35</v>
      </c>
      <c r="I926" s="62">
        <v>8.25</v>
      </c>
      <c r="J926" s="67">
        <v>-79</v>
      </c>
      <c r="K926" s="111">
        <v>36.5</v>
      </c>
      <c r="N926" s="111"/>
      <c r="O926" s="111"/>
      <c r="P926" s="69"/>
      <c r="Q926" s="69"/>
    </row>
    <row r="927" spans="1:17" x14ac:dyDescent="0.2">
      <c r="D927" s="63"/>
      <c r="E927" s="62"/>
      <c r="F927" s="62"/>
      <c r="G927" s="111"/>
      <c r="H927" s="67"/>
      <c r="I927" s="62"/>
      <c r="J927" s="67"/>
      <c r="K927" s="111"/>
      <c r="N927" s="111"/>
      <c r="O927" s="111"/>
      <c r="P927" s="69"/>
      <c r="Q927" s="69"/>
    </row>
    <row r="928" spans="1:17" x14ac:dyDescent="0.2">
      <c r="A928" t="s">
        <v>58</v>
      </c>
      <c r="B928" s="176">
        <v>39570</v>
      </c>
      <c r="D928" s="119">
        <v>0.33100000000000002</v>
      </c>
      <c r="E928" s="62">
        <v>21.51</v>
      </c>
      <c r="F928" s="69">
        <v>8.3000000000000007</v>
      </c>
      <c r="G928" s="111">
        <v>118.8</v>
      </c>
      <c r="H928" s="67">
        <v>62.01</v>
      </c>
      <c r="I928" s="62">
        <v>8.3699999999999992</v>
      </c>
      <c r="J928" s="67">
        <v>172</v>
      </c>
      <c r="K928" s="111">
        <v>0.6</v>
      </c>
      <c r="M928" s="71">
        <v>1.2</v>
      </c>
      <c r="N928" s="111">
        <v>25.53</v>
      </c>
      <c r="O928" s="111">
        <v>28.2</v>
      </c>
      <c r="P928" s="69">
        <v>0.56999999999999995</v>
      </c>
      <c r="Q928" s="69">
        <v>0.66</v>
      </c>
    </row>
    <row r="929" spans="1:17" x14ac:dyDescent="0.2">
      <c r="A929" t="s">
        <v>58</v>
      </c>
      <c r="B929" s="176">
        <v>39570</v>
      </c>
      <c r="D929" s="119">
        <v>1.0329999999999999</v>
      </c>
      <c r="E929" s="62">
        <v>21.46</v>
      </c>
      <c r="F929" s="62">
        <v>8.25</v>
      </c>
      <c r="G929" s="111">
        <v>117.9</v>
      </c>
      <c r="H929" s="67">
        <v>61.98</v>
      </c>
      <c r="I929" s="62">
        <v>8.3699999999999992</v>
      </c>
      <c r="J929" s="67">
        <v>169</v>
      </c>
      <c r="K929" s="111">
        <v>0.7</v>
      </c>
      <c r="N929" s="111"/>
      <c r="O929" s="111"/>
    </row>
    <row r="930" spans="1:17" x14ac:dyDescent="0.2">
      <c r="A930" t="s">
        <v>58</v>
      </c>
      <c r="B930" s="176">
        <v>39570</v>
      </c>
      <c r="D930" s="119">
        <v>2.129</v>
      </c>
      <c r="E930" s="62">
        <v>21.29</v>
      </c>
      <c r="F930" s="62">
        <v>7.91</v>
      </c>
      <c r="G930" s="111">
        <v>112.7</v>
      </c>
      <c r="H930" s="67">
        <v>61.97</v>
      </c>
      <c r="I930" s="62">
        <v>8.3699999999999992</v>
      </c>
      <c r="J930" s="67">
        <v>166</v>
      </c>
      <c r="K930" s="111">
        <v>0.9</v>
      </c>
      <c r="N930" s="111"/>
      <c r="O930" s="111"/>
    </row>
    <row r="931" spans="1:17" x14ac:dyDescent="0.2">
      <c r="A931" t="s">
        <v>58</v>
      </c>
      <c r="B931" s="176">
        <v>39570</v>
      </c>
      <c r="D931" s="119">
        <v>3.0710000000000002</v>
      </c>
      <c r="E931" s="62">
        <v>21.14</v>
      </c>
      <c r="F931" s="62">
        <v>6.76</v>
      </c>
      <c r="G931" s="111">
        <v>96.1</v>
      </c>
      <c r="H931" s="67">
        <v>61.99</v>
      </c>
      <c r="I931" s="62">
        <v>8.34</v>
      </c>
      <c r="J931" s="67">
        <v>165</v>
      </c>
      <c r="K931" s="111">
        <v>0.9</v>
      </c>
      <c r="N931" s="111"/>
      <c r="O931" s="111"/>
    </row>
    <row r="932" spans="1:17" x14ac:dyDescent="0.2">
      <c r="A932" t="s">
        <v>58</v>
      </c>
      <c r="B932" s="176">
        <v>39570</v>
      </c>
      <c r="D932" s="119">
        <v>4.0880000000000001</v>
      </c>
      <c r="E932" s="62">
        <v>20.93</v>
      </c>
      <c r="F932" s="69">
        <v>4.9000000000000004</v>
      </c>
      <c r="G932" s="111">
        <v>69.400000000000006</v>
      </c>
      <c r="H932" s="67">
        <v>62.03</v>
      </c>
      <c r="I932" s="62">
        <v>8.31</v>
      </c>
      <c r="J932" s="67">
        <v>163</v>
      </c>
      <c r="K932" s="111">
        <v>0.6</v>
      </c>
      <c r="N932" s="111"/>
      <c r="O932" s="111"/>
    </row>
    <row r="933" spans="1:17" x14ac:dyDescent="0.2">
      <c r="A933" t="s">
        <v>58</v>
      </c>
      <c r="B933" s="176">
        <v>39570</v>
      </c>
      <c r="D933" s="119">
        <v>5.1310000000000002</v>
      </c>
      <c r="E933" s="62">
        <v>20.87</v>
      </c>
      <c r="F933" s="62">
        <v>3.64</v>
      </c>
      <c r="G933" s="111">
        <v>51.5</v>
      </c>
      <c r="H933" s="67">
        <v>62.08</v>
      </c>
      <c r="I933" s="62">
        <v>8.2899999999999991</v>
      </c>
      <c r="J933" s="67">
        <v>161</v>
      </c>
      <c r="K933" s="111">
        <v>0.8</v>
      </c>
      <c r="N933" s="111"/>
      <c r="O933" s="111"/>
    </row>
    <row r="934" spans="1:17" x14ac:dyDescent="0.2">
      <c r="A934" t="s">
        <v>58</v>
      </c>
      <c r="B934" s="176">
        <v>39570</v>
      </c>
      <c r="D934" s="119">
        <v>6.1040000000000001</v>
      </c>
      <c r="E934" s="62">
        <v>20.83</v>
      </c>
      <c r="F934" s="62">
        <v>3.43</v>
      </c>
      <c r="G934" s="111">
        <v>48.5</v>
      </c>
      <c r="H934" s="67">
        <v>62.07</v>
      </c>
      <c r="I934" s="69">
        <v>8.3000000000000007</v>
      </c>
      <c r="J934" s="67">
        <v>159</v>
      </c>
      <c r="K934" s="111">
        <v>0.7</v>
      </c>
      <c r="N934" s="111"/>
      <c r="O934" s="111"/>
    </row>
    <row r="935" spans="1:17" x14ac:dyDescent="0.2">
      <c r="A935" t="s">
        <v>58</v>
      </c>
      <c r="B935" s="176">
        <v>39570</v>
      </c>
      <c r="D935" s="119">
        <v>7.0730000000000004</v>
      </c>
      <c r="E935" s="62">
        <v>20.79</v>
      </c>
      <c r="F935" s="62">
        <v>3.33</v>
      </c>
      <c r="G935" s="41">
        <v>47</v>
      </c>
      <c r="H935" s="67">
        <v>62.06</v>
      </c>
      <c r="I935" s="69">
        <v>8.3000000000000007</v>
      </c>
      <c r="J935" s="67">
        <v>158</v>
      </c>
      <c r="K935" s="111">
        <v>0.5</v>
      </c>
      <c r="N935" s="111"/>
      <c r="O935" s="111"/>
    </row>
    <row r="936" spans="1:17" x14ac:dyDescent="0.2">
      <c r="A936" t="s">
        <v>58</v>
      </c>
      <c r="B936" s="176">
        <v>39570</v>
      </c>
      <c r="D936" s="119">
        <v>8.0470000000000006</v>
      </c>
      <c r="E936" s="62">
        <v>20.76</v>
      </c>
      <c r="F936" s="62">
        <v>3.31</v>
      </c>
      <c r="G936" s="111">
        <v>46.7</v>
      </c>
      <c r="H936" s="67">
        <v>61.99</v>
      </c>
      <c r="I936" s="69">
        <v>8.3000000000000007</v>
      </c>
      <c r="J936" s="67">
        <v>156</v>
      </c>
      <c r="K936" s="111">
        <v>0.6</v>
      </c>
      <c r="N936" s="111"/>
      <c r="O936" s="111"/>
    </row>
    <row r="937" spans="1:17" x14ac:dyDescent="0.2">
      <c r="A937" t="s">
        <v>58</v>
      </c>
      <c r="B937" s="176">
        <v>39570</v>
      </c>
      <c r="D937" s="119">
        <v>9.1820000000000004</v>
      </c>
      <c r="E937" s="62">
        <v>20.74</v>
      </c>
      <c r="F937" s="62">
        <v>3.37</v>
      </c>
      <c r="G937" s="111">
        <v>47.6</v>
      </c>
      <c r="H937" s="67">
        <v>62.01</v>
      </c>
      <c r="I937" s="69">
        <v>8.3000000000000007</v>
      </c>
      <c r="J937" s="67">
        <v>154</v>
      </c>
      <c r="K937" s="111">
        <v>0.3</v>
      </c>
      <c r="N937" s="111"/>
      <c r="O937" s="111"/>
    </row>
    <row r="938" spans="1:17" x14ac:dyDescent="0.2">
      <c r="A938" t="s">
        <v>58</v>
      </c>
      <c r="B938" s="176">
        <v>39570</v>
      </c>
      <c r="D938" s="119">
        <v>9.9280000000000008</v>
      </c>
      <c r="E938" s="62">
        <v>20.71</v>
      </c>
      <c r="F938" s="62">
        <v>3.33</v>
      </c>
      <c r="G938" s="41">
        <v>47</v>
      </c>
      <c r="H938" s="67">
        <v>61.98</v>
      </c>
      <c r="I938" s="62">
        <v>8.31</v>
      </c>
      <c r="J938" s="67">
        <v>153</v>
      </c>
      <c r="K938" s="111">
        <v>0.3</v>
      </c>
      <c r="N938" s="111"/>
      <c r="O938" s="111"/>
    </row>
    <row r="939" spans="1:17" x14ac:dyDescent="0.2">
      <c r="A939" t="s">
        <v>58</v>
      </c>
      <c r="B939" s="176">
        <v>39570</v>
      </c>
      <c r="D939" s="119">
        <v>11.061</v>
      </c>
      <c r="E939" s="62">
        <v>20.43</v>
      </c>
      <c r="F939" s="62">
        <v>2.2599999999999998</v>
      </c>
      <c r="G939" s="111">
        <v>31.8</v>
      </c>
      <c r="H939" s="69">
        <v>62.1</v>
      </c>
      <c r="I939" s="62">
        <v>8.2799999999999994</v>
      </c>
      <c r="J939" s="67">
        <v>152</v>
      </c>
      <c r="K939" s="111">
        <v>3.1</v>
      </c>
      <c r="N939" s="111"/>
      <c r="O939" s="111"/>
    </row>
    <row r="940" spans="1:17" x14ac:dyDescent="0.2">
      <c r="A940" t="s">
        <v>58</v>
      </c>
      <c r="B940" s="176">
        <v>39570</v>
      </c>
      <c r="D940" s="119">
        <v>12.199</v>
      </c>
      <c r="E940" s="62">
        <v>20.36</v>
      </c>
      <c r="F940" s="62">
        <v>0.96</v>
      </c>
      <c r="G940" s="111">
        <v>13.4</v>
      </c>
      <c r="H940" s="69">
        <v>62.1</v>
      </c>
      <c r="I940" s="62">
        <v>8.27</v>
      </c>
      <c r="J940" s="67">
        <v>-39</v>
      </c>
      <c r="K940" s="111">
        <v>11.3</v>
      </c>
      <c r="N940" s="111"/>
      <c r="O940" s="111"/>
    </row>
    <row r="941" spans="1:17" x14ac:dyDescent="0.2">
      <c r="A941" t="s">
        <v>58</v>
      </c>
      <c r="B941" s="176">
        <v>39570</v>
      </c>
      <c r="D941" s="119">
        <v>12.481</v>
      </c>
      <c r="E941" s="62">
        <v>20.170000000000002</v>
      </c>
      <c r="F941" s="69">
        <v>0.4</v>
      </c>
      <c r="G941" s="111">
        <v>5.6</v>
      </c>
      <c r="H941" s="67">
        <v>62.04</v>
      </c>
      <c r="I941" s="62">
        <v>8.18</v>
      </c>
      <c r="J941" s="67">
        <v>-167</v>
      </c>
      <c r="K941" s="111">
        <v>251.1</v>
      </c>
      <c r="N941" s="111"/>
      <c r="O941" s="111"/>
    </row>
    <row r="942" spans="1:17" x14ac:dyDescent="0.2">
      <c r="D942" s="63"/>
      <c r="E942" s="62"/>
      <c r="F942" s="62"/>
      <c r="G942" s="111"/>
      <c r="H942" s="67"/>
      <c r="I942" s="62"/>
      <c r="J942" s="67"/>
      <c r="K942" s="111"/>
      <c r="N942" s="111"/>
      <c r="O942" s="111"/>
    </row>
    <row r="943" spans="1:17" x14ac:dyDescent="0.2">
      <c r="A943" t="s">
        <v>61</v>
      </c>
      <c r="B943" s="176">
        <v>39570</v>
      </c>
      <c r="D943" s="119">
        <v>0.55300000000000005</v>
      </c>
      <c r="E943" s="62">
        <v>20.63</v>
      </c>
      <c r="F943" s="62">
        <v>6.61</v>
      </c>
      <c r="G943" s="111">
        <v>93.1</v>
      </c>
      <c r="H943" s="67">
        <v>62.13</v>
      </c>
      <c r="I943" s="62">
        <v>8.32</v>
      </c>
      <c r="J943" s="67">
        <v>185</v>
      </c>
      <c r="K943" s="111">
        <v>0.9</v>
      </c>
      <c r="M943" s="71">
        <v>1</v>
      </c>
      <c r="N943" s="111">
        <v>27.55</v>
      </c>
      <c r="O943" s="111">
        <v>29.58</v>
      </c>
      <c r="P943" s="69">
        <v>0.93</v>
      </c>
      <c r="Q943" s="69">
        <v>0.69</v>
      </c>
    </row>
    <row r="944" spans="1:17" x14ac:dyDescent="0.2">
      <c r="A944" t="s">
        <v>61</v>
      </c>
      <c r="B944" s="176">
        <v>39570</v>
      </c>
      <c r="D944" s="119">
        <v>1.0569999999999999</v>
      </c>
      <c r="E944" s="62">
        <v>20.61</v>
      </c>
      <c r="F944" s="62">
        <v>6.54</v>
      </c>
      <c r="G944" s="111">
        <v>92.1</v>
      </c>
      <c r="H944" s="67">
        <v>62.12</v>
      </c>
      <c r="I944" s="62">
        <v>8.32</v>
      </c>
      <c r="J944" s="67">
        <v>180</v>
      </c>
      <c r="K944" s="111">
        <v>0.9</v>
      </c>
    </row>
    <row r="945" spans="1:13" x14ac:dyDescent="0.2">
      <c r="A945" t="s">
        <v>61</v>
      </c>
      <c r="B945" s="176">
        <v>39570</v>
      </c>
      <c r="D945" s="119">
        <v>2.145</v>
      </c>
      <c r="E945" s="62">
        <v>20.59</v>
      </c>
      <c r="F945" s="62">
        <v>6.46</v>
      </c>
      <c r="G945" s="41">
        <v>91</v>
      </c>
      <c r="H945" s="67">
        <v>62.14</v>
      </c>
      <c r="I945" s="62">
        <v>8.32</v>
      </c>
      <c r="J945" s="67">
        <v>177</v>
      </c>
      <c r="K945" s="41">
        <v>1</v>
      </c>
    </row>
    <row r="946" spans="1:13" x14ac:dyDescent="0.2">
      <c r="A946" t="s">
        <v>61</v>
      </c>
      <c r="B946" s="176">
        <v>39570</v>
      </c>
      <c r="D946" s="119">
        <v>3.0270000000000001</v>
      </c>
      <c r="E946" s="62">
        <v>20.65</v>
      </c>
      <c r="F946" s="62">
        <v>6.26</v>
      </c>
      <c r="G946" s="111">
        <v>88.2</v>
      </c>
      <c r="H946" s="67">
        <v>62.16</v>
      </c>
      <c r="I946" s="62">
        <v>8.32</v>
      </c>
      <c r="J946" s="67">
        <v>174</v>
      </c>
      <c r="K946" s="111">
        <v>0.8</v>
      </c>
    </row>
    <row r="947" spans="1:13" x14ac:dyDescent="0.2">
      <c r="A947" t="s">
        <v>61</v>
      </c>
      <c r="B947" s="176">
        <v>39570</v>
      </c>
      <c r="D947" s="119">
        <v>4.125</v>
      </c>
      <c r="E947" s="62">
        <v>20.71</v>
      </c>
      <c r="F947" s="62">
        <v>6.06</v>
      </c>
      <c r="G947" s="111">
        <v>85.6</v>
      </c>
      <c r="H947" s="67">
        <v>62.26</v>
      </c>
      <c r="I947" s="62">
        <v>8.32</v>
      </c>
      <c r="J947" s="67">
        <v>173</v>
      </c>
      <c r="K947" s="111">
        <v>0.6</v>
      </c>
    </row>
    <row r="948" spans="1:13" x14ac:dyDescent="0.2">
      <c r="A948" t="s">
        <v>61</v>
      </c>
      <c r="B948" s="176">
        <v>39570</v>
      </c>
      <c r="D948" s="119">
        <v>5</v>
      </c>
      <c r="E948" s="69">
        <v>20.6</v>
      </c>
      <c r="F948" s="62">
        <v>5.33</v>
      </c>
      <c r="G948" s="111">
        <v>75.099999999999994</v>
      </c>
      <c r="H948" s="67">
        <v>62.26</v>
      </c>
      <c r="I948" s="69">
        <v>8.3000000000000007</v>
      </c>
      <c r="J948" s="67">
        <v>171</v>
      </c>
      <c r="K948" s="111">
        <v>0.4</v>
      </c>
    </row>
    <row r="949" spans="1:13" x14ac:dyDescent="0.2">
      <c r="A949" t="s">
        <v>61</v>
      </c>
      <c r="B949" s="176">
        <v>39570</v>
      </c>
      <c r="D949" s="119">
        <v>6.0510000000000002</v>
      </c>
      <c r="E949" s="62">
        <v>20.47</v>
      </c>
      <c r="F949" s="62">
        <v>4.8499999999999996</v>
      </c>
      <c r="G949" s="111">
        <v>68.2</v>
      </c>
      <c r="H949" s="67">
        <v>62.24</v>
      </c>
      <c r="I949" s="62">
        <v>8.2899999999999991</v>
      </c>
      <c r="J949" s="67">
        <v>169</v>
      </c>
      <c r="K949" s="111">
        <v>0.5</v>
      </c>
    </row>
    <row r="950" spans="1:13" x14ac:dyDescent="0.2">
      <c r="A950" t="s">
        <v>61</v>
      </c>
      <c r="B950" s="176">
        <v>39570</v>
      </c>
      <c r="D950" s="119">
        <v>7.0170000000000003</v>
      </c>
      <c r="E950" s="62">
        <v>20.28</v>
      </c>
      <c r="F950" s="62">
        <v>3.98</v>
      </c>
      <c r="G950" s="111">
        <v>55.8</v>
      </c>
      <c r="H950" s="67">
        <v>62.38</v>
      </c>
      <c r="I950" s="62">
        <v>8.2799999999999994</v>
      </c>
      <c r="J950" s="67">
        <v>168</v>
      </c>
      <c r="K950" s="111">
        <v>-0.1</v>
      </c>
    </row>
    <row r="951" spans="1:13" x14ac:dyDescent="0.2">
      <c r="A951" t="s">
        <v>61</v>
      </c>
      <c r="B951" s="176">
        <v>39570</v>
      </c>
      <c r="D951" s="119">
        <v>8.2010000000000005</v>
      </c>
      <c r="E951" s="62">
        <v>20.07</v>
      </c>
      <c r="F951" s="62">
        <v>3.83</v>
      </c>
      <c r="G951" s="111">
        <v>53.6</v>
      </c>
      <c r="H951" s="67">
        <v>62.44</v>
      </c>
      <c r="I951" s="62">
        <v>8.2799999999999994</v>
      </c>
      <c r="J951" s="67">
        <v>167</v>
      </c>
      <c r="K951" s="111">
        <v>-0.2</v>
      </c>
    </row>
    <row r="952" spans="1:13" x14ac:dyDescent="0.2">
      <c r="A952" t="s">
        <v>61</v>
      </c>
      <c r="B952" s="176">
        <v>39570</v>
      </c>
      <c r="D952" s="119">
        <v>9.0739999999999998</v>
      </c>
      <c r="E952" s="62">
        <v>20.059999999999999</v>
      </c>
      <c r="F952" s="62">
        <v>3.78</v>
      </c>
      <c r="G952" s="111">
        <v>52.7</v>
      </c>
      <c r="H952" s="67">
        <v>62.43</v>
      </c>
      <c r="I952" s="62">
        <v>8.27</v>
      </c>
      <c r="J952" s="67">
        <v>166</v>
      </c>
      <c r="K952" s="111">
        <v>-0.2</v>
      </c>
    </row>
    <row r="953" spans="1:13" x14ac:dyDescent="0.2">
      <c r="A953" t="s">
        <v>61</v>
      </c>
      <c r="B953" s="176">
        <v>39570</v>
      </c>
      <c r="D953" s="119">
        <v>10.042</v>
      </c>
      <c r="E953" s="62">
        <v>20.04</v>
      </c>
      <c r="F953" s="62">
        <v>3.73</v>
      </c>
      <c r="G953" s="111">
        <v>52.1</v>
      </c>
      <c r="H953" s="67">
        <v>62.42</v>
      </c>
      <c r="I953" s="62">
        <v>8.27</v>
      </c>
      <c r="J953" s="67">
        <v>165</v>
      </c>
      <c r="K953" s="111">
        <v>-0.3</v>
      </c>
    </row>
    <row r="954" spans="1:13" x14ac:dyDescent="0.2">
      <c r="A954" t="s">
        <v>61</v>
      </c>
      <c r="B954" s="176">
        <v>39570</v>
      </c>
      <c r="D954" s="119">
        <v>11.065</v>
      </c>
      <c r="E954" s="62">
        <v>19.920000000000002</v>
      </c>
      <c r="F954" s="62">
        <v>3.56</v>
      </c>
      <c r="G954" s="111">
        <v>49.6</v>
      </c>
      <c r="H954" s="67">
        <v>62.41</v>
      </c>
      <c r="I954" s="62">
        <v>8.27</v>
      </c>
      <c r="J954" s="67">
        <v>164</v>
      </c>
      <c r="K954" s="111">
        <v>-0.2</v>
      </c>
    </row>
    <row r="955" spans="1:13" x14ac:dyDescent="0.2">
      <c r="A955" t="s">
        <v>61</v>
      </c>
      <c r="B955" s="176">
        <v>39570</v>
      </c>
      <c r="D955" s="119">
        <v>12.052</v>
      </c>
      <c r="E955" s="62">
        <v>19.829999999999998</v>
      </c>
      <c r="F955" s="62">
        <v>3.12</v>
      </c>
      <c r="G955" s="111">
        <v>43.4</v>
      </c>
      <c r="H955" s="67">
        <v>62.38</v>
      </c>
      <c r="I955" s="62">
        <v>8.27</v>
      </c>
      <c r="J955" s="67">
        <v>164</v>
      </c>
      <c r="K955" s="111">
        <v>-0.1</v>
      </c>
      <c r="M955" s="188"/>
    </row>
    <row r="956" spans="1:13" x14ac:dyDescent="0.2">
      <c r="A956" t="s">
        <v>61</v>
      </c>
      <c r="B956" s="176">
        <v>39570</v>
      </c>
      <c r="D956" s="119">
        <v>13.089</v>
      </c>
      <c r="E956" s="69">
        <v>19.8</v>
      </c>
      <c r="F956" s="62">
        <v>2.5099999999999998</v>
      </c>
      <c r="G956" s="111">
        <v>34.9</v>
      </c>
      <c r="H956" s="67">
        <v>62.38</v>
      </c>
      <c r="I956" s="62">
        <v>8.27</v>
      </c>
      <c r="J956" s="67">
        <v>158</v>
      </c>
      <c r="K956" s="111">
        <v>2.6</v>
      </c>
    </row>
    <row r="957" spans="1:13" x14ac:dyDescent="0.2">
      <c r="A957" t="s">
        <v>61</v>
      </c>
      <c r="B957" s="176">
        <v>39570</v>
      </c>
      <c r="D957" s="119">
        <v>14.026</v>
      </c>
      <c r="E957" s="69">
        <v>19.8</v>
      </c>
      <c r="F957" s="62">
        <v>2.31</v>
      </c>
      <c r="G957" s="111">
        <v>32.1</v>
      </c>
      <c r="H957" s="67">
        <v>62.39</v>
      </c>
      <c r="I957" s="62">
        <v>8.26</v>
      </c>
      <c r="J957" s="67">
        <v>-4</v>
      </c>
      <c r="K957" s="111">
        <v>4.0999999999999996</v>
      </c>
    </row>
    <row r="958" spans="1:13" x14ac:dyDescent="0.2">
      <c r="A958" t="s">
        <v>61</v>
      </c>
      <c r="B958" s="176">
        <v>39570</v>
      </c>
      <c r="D958" s="119">
        <v>14.252000000000001</v>
      </c>
      <c r="E958" s="69">
        <v>19.8</v>
      </c>
      <c r="F958" s="62">
        <v>1.99</v>
      </c>
      <c r="G958" s="111">
        <v>27.7</v>
      </c>
      <c r="H958" s="67">
        <v>62.31</v>
      </c>
      <c r="I958" s="62">
        <v>8.26</v>
      </c>
      <c r="J958" s="67">
        <v>-63</v>
      </c>
      <c r="K958" s="111">
        <v>475.3</v>
      </c>
    </row>
    <row r="961" spans="1:16" x14ac:dyDescent="0.2">
      <c r="A961" t="s">
        <v>7</v>
      </c>
      <c r="B961" s="176">
        <v>39680</v>
      </c>
      <c r="D961" s="119">
        <v>0.56899999999999995</v>
      </c>
      <c r="E961" s="58">
        <v>30.71</v>
      </c>
      <c r="F961" s="58">
        <v>5.58</v>
      </c>
      <c r="G961" s="41">
        <v>75.3</v>
      </c>
      <c r="H961">
        <v>3.306</v>
      </c>
      <c r="I961" s="58">
        <v>7.92</v>
      </c>
      <c r="J961" s="248" t="s">
        <v>42</v>
      </c>
      <c r="K961" s="41">
        <v>170.3</v>
      </c>
    </row>
    <row r="962" spans="1:16" x14ac:dyDescent="0.2">
      <c r="J962" s="250" t="s">
        <v>205</v>
      </c>
    </row>
    <row r="963" spans="1:16" x14ac:dyDescent="0.2">
      <c r="A963" t="s">
        <v>36</v>
      </c>
      <c r="B963" s="176">
        <v>39680</v>
      </c>
      <c r="D963" s="119">
        <v>0.189</v>
      </c>
      <c r="E963" s="58">
        <v>30.76</v>
      </c>
      <c r="F963" s="58">
        <v>4.95</v>
      </c>
      <c r="G963" s="41">
        <v>67.099999999999994</v>
      </c>
      <c r="H963">
        <v>4.5179999999999998</v>
      </c>
      <c r="I963" s="58">
        <v>7.57</v>
      </c>
      <c r="J963" s="248" t="s">
        <v>126</v>
      </c>
      <c r="K963" s="41">
        <v>170.2</v>
      </c>
    </row>
    <row r="964" spans="1:16" x14ac:dyDescent="0.2">
      <c r="J964" s="250" t="s">
        <v>206</v>
      </c>
    </row>
    <row r="965" spans="1:16" x14ac:dyDescent="0.2">
      <c r="A965" t="s">
        <v>72</v>
      </c>
      <c r="B965" s="176">
        <v>39680</v>
      </c>
      <c r="D965" s="119">
        <v>0.24299999999999999</v>
      </c>
      <c r="E965" s="69">
        <v>29.1</v>
      </c>
      <c r="F965" s="58">
        <v>7.45</v>
      </c>
      <c r="G965" s="41">
        <v>97.4</v>
      </c>
      <c r="H965" s="59">
        <v>1.88</v>
      </c>
      <c r="I965" s="58">
        <v>8.1300000000000008</v>
      </c>
      <c r="J965"/>
      <c r="K965" s="41">
        <v>24</v>
      </c>
    </row>
    <row r="967" spans="1:16" x14ac:dyDescent="0.2">
      <c r="A967" t="s">
        <v>55</v>
      </c>
      <c r="B967" s="176">
        <v>39680</v>
      </c>
      <c r="D967" s="119">
        <v>0.222</v>
      </c>
      <c r="E967" s="58">
        <v>31.44</v>
      </c>
      <c r="F967" s="58">
        <v>0.36</v>
      </c>
      <c r="G967" s="41">
        <v>6.1</v>
      </c>
      <c r="H967">
        <v>62.44</v>
      </c>
      <c r="I967" s="58">
        <v>8.2799999999999994</v>
      </c>
      <c r="J967"/>
      <c r="K967" s="41">
        <v>9.5</v>
      </c>
      <c r="M967" s="71">
        <v>2</v>
      </c>
      <c r="N967" s="111">
        <v>20.343116666666667</v>
      </c>
      <c r="O967" s="149"/>
      <c r="P967" s="150">
        <v>2.5097999999999963</v>
      </c>
    </row>
    <row r="968" spans="1:16" x14ac:dyDescent="0.2">
      <c r="A968" t="s">
        <v>55</v>
      </c>
      <c r="B968" s="176">
        <v>39680</v>
      </c>
      <c r="D968" s="119">
        <v>1.1359999999999999</v>
      </c>
      <c r="E968" s="58">
        <v>31.13</v>
      </c>
      <c r="F968" s="58">
        <v>0.28999999999999998</v>
      </c>
      <c r="G968" s="41">
        <v>5</v>
      </c>
      <c r="H968">
        <v>62.39</v>
      </c>
      <c r="I968" s="58">
        <v>8.27</v>
      </c>
      <c r="J968"/>
      <c r="K968" s="41">
        <v>9.4</v>
      </c>
    </row>
    <row r="969" spans="1:16" x14ac:dyDescent="0.2">
      <c r="A969" t="s">
        <v>55</v>
      </c>
      <c r="B969" s="176">
        <v>39680</v>
      </c>
      <c r="D969" s="119">
        <v>2.1190000000000002</v>
      </c>
      <c r="E969" s="58">
        <v>31.02</v>
      </c>
      <c r="F969" s="69">
        <v>0.3</v>
      </c>
      <c r="G969" s="41">
        <v>5.0999999999999996</v>
      </c>
      <c r="H969">
        <v>62.37</v>
      </c>
      <c r="I969" s="58">
        <v>8.26</v>
      </c>
      <c r="J969"/>
      <c r="K969" s="41">
        <v>9</v>
      </c>
    </row>
    <row r="970" spans="1:16" x14ac:dyDescent="0.2">
      <c r="A970" t="s">
        <v>55</v>
      </c>
      <c r="B970" s="176">
        <v>39680</v>
      </c>
      <c r="D970" s="119">
        <v>3.052</v>
      </c>
      <c r="E970" s="58">
        <v>30.97</v>
      </c>
      <c r="F970" s="58">
        <v>0.28000000000000003</v>
      </c>
      <c r="G970" s="41">
        <v>4.7</v>
      </c>
      <c r="H970">
        <v>62.38</v>
      </c>
      <c r="I970" s="58">
        <v>8.25</v>
      </c>
      <c r="J970"/>
      <c r="K970" s="41">
        <v>8.3000000000000007</v>
      </c>
    </row>
    <row r="971" spans="1:16" x14ac:dyDescent="0.2">
      <c r="A971" t="s">
        <v>55</v>
      </c>
      <c r="B971" s="176">
        <v>39680</v>
      </c>
      <c r="D971" s="119">
        <v>3.9420000000000002</v>
      </c>
      <c r="E971" s="58">
        <v>30.96</v>
      </c>
      <c r="F971" s="58">
        <v>0.27</v>
      </c>
      <c r="G971" s="41">
        <v>4.5999999999999996</v>
      </c>
      <c r="H971">
        <v>62.37</v>
      </c>
      <c r="I971" s="58">
        <v>8.23</v>
      </c>
      <c r="J971"/>
      <c r="K971" s="41">
        <v>7.9</v>
      </c>
    </row>
    <row r="972" spans="1:16" x14ac:dyDescent="0.2">
      <c r="A972" t="s">
        <v>55</v>
      </c>
      <c r="B972" s="176">
        <v>39680</v>
      </c>
      <c r="D972" s="119">
        <v>5.1269999999999998</v>
      </c>
      <c r="E972" s="58">
        <v>30.94</v>
      </c>
      <c r="F972" s="58">
        <v>0.26</v>
      </c>
      <c r="G972" s="41">
        <v>4.5</v>
      </c>
      <c r="H972">
        <v>62.37</v>
      </c>
      <c r="I972" s="58">
        <v>8.23</v>
      </c>
      <c r="J972"/>
      <c r="K972" s="41">
        <v>7.6</v>
      </c>
    </row>
    <row r="973" spans="1:16" x14ac:dyDescent="0.2">
      <c r="A973" t="s">
        <v>55</v>
      </c>
      <c r="B973" s="176">
        <v>39680</v>
      </c>
      <c r="D973" s="119">
        <v>6.0750000000000002</v>
      </c>
      <c r="E973" s="58">
        <v>30.92</v>
      </c>
      <c r="F973" s="58">
        <v>0.28999999999999998</v>
      </c>
      <c r="G973" s="41">
        <v>4.9000000000000004</v>
      </c>
      <c r="H973">
        <v>62.38</v>
      </c>
      <c r="I973" s="58">
        <v>8.2200000000000006</v>
      </c>
      <c r="J973"/>
      <c r="K973" s="41">
        <v>7.5</v>
      </c>
    </row>
    <row r="974" spans="1:16" x14ac:dyDescent="0.2">
      <c r="A974" t="s">
        <v>55</v>
      </c>
      <c r="B974" s="176">
        <v>39680</v>
      </c>
      <c r="D974" s="119">
        <v>7.1760000000000002</v>
      </c>
      <c r="E974" s="69">
        <v>30.9</v>
      </c>
      <c r="F974" s="69">
        <v>0.2</v>
      </c>
      <c r="G974" s="41">
        <v>3.4</v>
      </c>
      <c r="H974">
        <v>62.37</v>
      </c>
      <c r="I974" s="58">
        <v>8.2200000000000006</v>
      </c>
      <c r="J974"/>
      <c r="K974" s="41">
        <v>7.6</v>
      </c>
    </row>
    <row r="975" spans="1:16" x14ac:dyDescent="0.2">
      <c r="A975" t="s">
        <v>55</v>
      </c>
      <c r="B975" s="176">
        <v>39680</v>
      </c>
      <c r="D975" s="119">
        <v>8.1340000000000003</v>
      </c>
      <c r="E975" s="58">
        <v>30.86</v>
      </c>
      <c r="F975" s="58">
        <v>0.26</v>
      </c>
      <c r="G975" s="41">
        <v>4.4000000000000004</v>
      </c>
      <c r="H975">
        <v>62.38</v>
      </c>
      <c r="I975" s="58">
        <v>8.2100000000000009</v>
      </c>
      <c r="J975"/>
      <c r="K975" s="41">
        <v>7.3</v>
      </c>
    </row>
    <row r="976" spans="1:16" x14ac:dyDescent="0.2">
      <c r="A976" t="s">
        <v>55</v>
      </c>
      <c r="B976" s="176">
        <v>39680</v>
      </c>
      <c r="D976" s="119">
        <v>9.2010000000000005</v>
      </c>
      <c r="E976" s="58">
        <v>30.85</v>
      </c>
      <c r="F976" s="58">
        <v>0.22</v>
      </c>
      <c r="G976" s="41">
        <v>3.7</v>
      </c>
      <c r="H976">
        <v>62.37</v>
      </c>
      <c r="I976" s="58">
        <v>8.2100000000000009</v>
      </c>
      <c r="J976"/>
      <c r="K976" s="41">
        <v>6.9</v>
      </c>
    </row>
    <row r="977" spans="1:16" x14ac:dyDescent="0.2">
      <c r="A977" t="s">
        <v>55</v>
      </c>
      <c r="B977" s="176">
        <v>39680</v>
      </c>
      <c r="D977" s="119">
        <v>10.07</v>
      </c>
      <c r="E977" s="58">
        <v>30.84</v>
      </c>
      <c r="F977" s="58">
        <v>0.18</v>
      </c>
      <c r="G977" s="41">
        <v>3</v>
      </c>
      <c r="H977">
        <v>62.37</v>
      </c>
      <c r="I977" s="58">
        <v>8.2100000000000009</v>
      </c>
      <c r="J977"/>
      <c r="K977" s="41">
        <v>7.1</v>
      </c>
    </row>
    <row r="978" spans="1:16" x14ac:dyDescent="0.2">
      <c r="A978" t="s">
        <v>55</v>
      </c>
      <c r="B978" s="176">
        <v>39680</v>
      </c>
      <c r="D978" s="119">
        <v>10.465999999999999</v>
      </c>
      <c r="E978" s="58">
        <v>30.84</v>
      </c>
      <c r="F978" s="58">
        <v>0.16</v>
      </c>
      <c r="G978" s="41">
        <v>2.7</v>
      </c>
      <c r="H978">
        <v>62.37</v>
      </c>
      <c r="I978" s="69">
        <v>8.1999999999999993</v>
      </c>
      <c r="J978"/>
      <c r="K978" s="41">
        <v>7.1</v>
      </c>
    </row>
    <row r="979" spans="1:16" x14ac:dyDescent="0.2">
      <c r="A979" t="s">
        <v>55</v>
      </c>
      <c r="B979" s="176">
        <v>39680</v>
      </c>
      <c r="D979" s="119">
        <v>11.076000000000001</v>
      </c>
      <c r="E979" s="58">
        <v>30.83</v>
      </c>
      <c r="F979" s="58">
        <v>0.16</v>
      </c>
      <c r="G979" s="41">
        <v>2.7</v>
      </c>
      <c r="H979">
        <v>62.37</v>
      </c>
      <c r="I979" s="69">
        <v>8.1999999999999993</v>
      </c>
      <c r="J979"/>
      <c r="K979" s="41">
        <v>7</v>
      </c>
    </row>
    <row r="980" spans="1:16" x14ac:dyDescent="0.2">
      <c r="A980" t="s">
        <v>55</v>
      </c>
      <c r="B980" s="176">
        <v>39680</v>
      </c>
      <c r="D980" s="119">
        <v>12.109</v>
      </c>
      <c r="E980" s="69">
        <v>30.8</v>
      </c>
      <c r="F980" s="58">
        <v>0.15</v>
      </c>
      <c r="G980" s="41">
        <v>2.5</v>
      </c>
      <c r="H980">
        <v>62.35</v>
      </c>
      <c r="I980" s="58">
        <v>8.19</v>
      </c>
      <c r="J980"/>
      <c r="K980" s="41">
        <v>6.9</v>
      </c>
    </row>
    <row r="981" spans="1:16" x14ac:dyDescent="0.2">
      <c r="A981" t="s">
        <v>55</v>
      </c>
      <c r="B981" s="176">
        <v>39680</v>
      </c>
      <c r="D981" s="119">
        <v>13.031000000000001</v>
      </c>
      <c r="E981" s="58">
        <v>27.58</v>
      </c>
      <c r="F981" s="58">
        <v>0.32</v>
      </c>
      <c r="G981" s="41">
        <v>5.0999999999999996</v>
      </c>
      <c r="H981">
        <v>61.71</v>
      </c>
      <c r="I981" s="69">
        <v>7.8</v>
      </c>
      <c r="J981"/>
      <c r="K981" s="41">
        <v>4.2</v>
      </c>
    </row>
    <row r="982" spans="1:16" x14ac:dyDescent="0.2">
      <c r="A982" t="s">
        <v>55</v>
      </c>
      <c r="B982" s="176">
        <v>39680</v>
      </c>
      <c r="D982" s="119">
        <v>14.153</v>
      </c>
      <c r="E982" s="58">
        <v>26.92</v>
      </c>
      <c r="F982" s="58">
        <v>0.28000000000000003</v>
      </c>
      <c r="G982" s="41">
        <v>4.4000000000000004</v>
      </c>
      <c r="H982">
        <v>61.75</v>
      </c>
      <c r="I982" s="58">
        <v>7.66</v>
      </c>
      <c r="J982"/>
      <c r="K982" s="41">
        <v>33.9</v>
      </c>
    </row>
    <row r="983" spans="1:16" x14ac:dyDescent="0.2">
      <c r="A983" t="s">
        <v>55</v>
      </c>
      <c r="B983" s="176">
        <v>39680</v>
      </c>
      <c r="D983" s="119">
        <v>14.513</v>
      </c>
      <c r="E983" s="58">
        <v>26.86</v>
      </c>
      <c r="F983" s="58">
        <v>0.11</v>
      </c>
      <c r="G983" s="41">
        <v>1.7</v>
      </c>
      <c r="H983" s="69">
        <v>61.6</v>
      </c>
      <c r="I983" s="58">
        <v>7.37</v>
      </c>
      <c r="J983"/>
      <c r="K983" s="41">
        <v>187.9</v>
      </c>
    </row>
    <row r="985" spans="1:16" x14ac:dyDescent="0.2">
      <c r="A985" t="s">
        <v>58</v>
      </c>
      <c r="B985" s="176">
        <v>39680</v>
      </c>
      <c r="D985" s="119">
        <v>0.23899999999999999</v>
      </c>
      <c r="E985" s="58">
        <v>31.07</v>
      </c>
      <c r="F985" s="69">
        <v>0.8</v>
      </c>
      <c r="G985" s="41">
        <v>13.6</v>
      </c>
      <c r="H985">
        <v>62.32</v>
      </c>
      <c r="I985" s="58">
        <v>8.2799999999999994</v>
      </c>
      <c r="J985"/>
      <c r="K985" s="41">
        <v>5.2</v>
      </c>
      <c r="M985" s="71">
        <v>2</v>
      </c>
      <c r="N985" s="150">
        <v>4.1561166666666667</v>
      </c>
      <c r="O985" s="149"/>
      <c r="P985" s="58">
        <v>1.9846999999999992</v>
      </c>
    </row>
    <row r="986" spans="1:16" x14ac:dyDescent="0.2">
      <c r="A986" t="s">
        <v>58</v>
      </c>
      <c r="B986" s="176">
        <v>39680</v>
      </c>
      <c r="D986" s="119">
        <v>1.0649999999999999</v>
      </c>
      <c r="E986" s="58">
        <v>31.03</v>
      </c>
      <c r="F986" s="58">
        <v>0.56999999999999995</v>
      </c>
      <c r="G986" s="41">
        <v>9.6</v>
      </c>
      <c r="H986">
        <v>62.29</v>
      </c>
      <c r="I986" s="58">
        <v>8.24</v>
      </c>
      <c r="J986"/>
      <c r="K986" s="41">
        <v>5.5</v>
      </c>
    </row>
    <row r="987" spans="1:16" x14ac:dyDescent="0.2">
      <c r="A987" t="s">
        <v>58</v>
      </c>
      <c r="B987" s="176">
        <v>39680</v>
      </c>
      <c r="D987" s="119">
        <v>2.0190000000000001</v>
      </c>
      <c r="E987" s="58">
        <v>30.95</v>
      </c>
      <c r="F987" s="58">
        <v>0.45</v>
      </c>
      <c r="G987" s="41">
        <v>7.6</v>
      </c>
      <c r="H987">
        <v>62.28</v>
      </c>
      <c r="I987" s="58">
        <v>8.23</v>
      </c>
      <c r="J987"/>
      <c r="K987" s="41">
        <v>5.0999999999999996</v>
      </c>
    </row>
    <row r="988" spans="1:16" x14ac:dyDescent="0.2">
      <c r="A988" t="s">
        <v>58</v>
      </c>
      <c r="B988" s="176">
        <v>39680</v>
      </c>
      <c r="D988" s="119">
        <v>3.11</v>
      </c>
      <c r="E988" s="58">
        <v>30.91</v>
      </c>
      <c r="F988" s="58">
        <v>0.33</v>
      </c>
      <c r="G988" s="41">
        <v>5.6</v>
      </c>
      <c r="H988">
        <v>62.28</v>
      </c>
      <c r="I988" s="58">
        <v>8.2100000000000009</v>
      </c>
      <c r="J988"/>
      <c r="K988" s="41">
        <v>5.8</v>
      </c>
    </row>
    <row r="989" spans="1:16" x14ac:dyDescent="0.2">
      <c r="A989" t="s">
        <v>58</v>
      </c>
      <c r="B989" s="176">
        <v>39680</v>
      </c>
      <c r="D989" s="119">
        <v>4.0449999999999999</v>
      </c>
      <c r="E989" s="58">
        <v>30.91</v>
      </c>
      <c r="F989" s="69">
        <v>0.3</v>
      </c>
      <c r="G989" s="41">
        <v>5.0999999999999996</v>
      </c>
      <c r="H989">
        <v>62.28</v>
      </c>
      <c r="I989" s="58">
        <v>8.2100000000000009</v>
      </c>
      <c r="J989"/>
      <c r="K989" s="41">
        <v>6.3</v>
      </c>
    </row>
    <row r="990" spans="1:16" x14ac:dyDescent="0.2">
      <c r="A990" t="s">
        <v>58</v>
      </c>
      <c r="B990" s="176">
        <v>39680</v>
      </c>
      <c r="D990" s="119">
        <v>5.1130000000000004</v>
      </c>
      <c r="E990" s="58">
        <v>30.91</v>
      </c>
      <c r="F990" s="58">
        <v>0.24</v>
      </c>
      <c r="G990" s="41">
        <v>4.0999999999999996</v>
      </c>
      <c r="H990">
        <v>62.27</v>
      </c>
      <c r="I990" s="69">
        <v>8.1999999999999993</v>
      </c>
      <c r="J990"/>
      <c r="K990" s="41">
        <v>6.1</v>
      </c>
    </row>
    <row r="991" spans="1:16" x14ac:dyDescent="0.2">
      <c r="A991" t="s">
        <v>58</v>
      </c>
      <c r="B991" s="176">
        <v>39680</v>
      </c>
      <c r="D991" s="119">
        <v>6.0170000000000003</v>
      </c>
      <c r="E991" s="58">
        <v>30.91</v>
      </c>
      <c r="F991" s="58">
        <v>0.23</v>
      </c>
      <c r="G991" s="41">
        <v>3.9</v>
      </c>
      <c r="H991">
        <v>62.28</v>
      </c>
      <c r="I991" s="69">
        <v>8.1999999999999993</v>
      </c>
      <c r="J991"/>
      <c r="K991" s="41">
        <v>5.7</v>
      </c>
    </row>
    <row r="992" spans="1:16" x14ac:dyDescent="0.2">
      <c r="A992" t="s">
        <v>58</v>
      </c>
      <c r="B992" s="176">
        <v>39680</v>
      </c>
      <c r="D992" s="119">
        <v>7.0490000000000004</v>
      </c>
      <c r="E992" s="58">
        <v>30.91</v>
      </c>
      <c r="F992" s="58">
        <v>0.22</v>
      </c>
      <c r="G992" s="41">
        <v>3.8</v>
      </c>
      <c r="H992">
        <v>62.28</v>
      </c>
      <c r="I992" s="69">
        <v>8.19</v>
      </c>
      <c r="J992"/>
      <c r="K992" s="41">
        <v>7</v>
      </c>
    </row>
    <row r="993" spans="1:16" x14ac:dyDescent="0.2">
      <c r="A993" t="s">
        <v>58</v>
      </c>
      <c r="B993" s="176">
        <v>39680</v>
      </c>
      <c r="D993" s="119">
        <v>8.1449999999999996</v>
      </c>
      <c r="E993" s="58">
        <v>30.91</v>
      </c>
      <c r="F993" s="58">
        <v>0.16</v>
      </c>
      <c r="G993" s="41">
        <v>2.7</v>
      </c>
      <c r="H993">
        <v>62.29</v>
      </c>
      <c r="I993" s="69">
        <v>8.1999999999999993</v>
      </c>
      <c r="J993"/>
      <c r="K993" s="41">
        <v>7.8</v>
      </c>
    </row>
    <row r="994" spans="1:16" x14ac:dyDescent="0.2">
      <c r="A994" t="s">
        <v>58</v>
      </c>
      <c r="B994" s="176">
        <v>39680</v>
      </c>
      <c r="D994" s="119">
        <v>9.1709999999999994</v>
      </c>
      <c r="E994" s="58">
        <v>30.91</v>
      </c>
      <c r="F994" s="58">
        <v>0.16</v>
      </c>
      <c r="G994" s="41">
        <v>2.7</v>
      </c>
      <c r="H994">
        <v>62.31</v>
      </c>
      <c r="I994" s="58">
        <v>8.2100000000000009</v>
      </c>
      <c r="J994"/>
      <c r="K994" s="41">
        <v>7.5</v>
      </c>
    </row>
    <row r="995" spans="1:16" x14ac:dyDescent="0.2">
      <c r="A995" t="s">
        <v>58</v>
      </c>
      <c r="B995" s="176">
        <v>39680</v>
      </c>
      <c r="D995" s="119">
        <v>10.015000000000001</v>
      </c>
      <c r="E995" s="58">
        <v>30.89</v>
      </c>
      <c r="F995" s="58">
        <v>0.18</v>
      </c>
      <c r="G995" s="41">
        <v>3</v>
      </c>
      <c r="H995">
        <v>62.34</v>
      </c>
      <c r="I995" s="58">
        <v>8.2100000000000009</v>
      </c>
      <c r="J995"/>
      <c r="K995" s="41">
        <v>7.7</v>
      </c>
    </row>
    <row r="996" spans="1:16" x14ac:dyDescent="0.2">
      <c r="A996" t="s">
        <v>58</v>
      </c>
      <c r="B996" s="176">
        <v>39680</v>
      </c>
      <c r="D996" s="119">
        <v>11.151</v>
      </c>
      <c r="E996" s="69">
        <v>30.4</v>
      </c>
      <c r="F996" s="58">
        <v>0.12</v>
      </c>
      <c r="G996" s="41">
        <v>2</v>
      </c>
      <c r="H996">
        <v>62.33</v>
      </c>
      <c r="I996" s="58">
        <v>8.15</v>
      </c>
      <c r="J996"/>
      <c r="K996" s="41">
        <v>5.9</v>
      </c>
    </row>
    <row r="997" spans="1:16" x14ac:dyDescent="0.2">
      <c r="A997" t="s">
        <v>58</v>
      </c>
      <c r="B997" s="176">
        <v>39680</v>
      </c>
      <c r="D997" s="119">
        <v>12.178000000000001</v>
      </c>
      <c r="E997" s="58">
        <v>29.91</v>
      </c>
      <c r="F997" s="58">
        <v>0.14000000000000001</v>
      </c>
      <c r="G997" s="41">
        <v>2.2999999999999998</v>
      </c>
      <c r="H997">
        <v>61.15</v>
      </c>
      <c r="I997" s="58">
        <v>8.01</v>
      </c>
      <c r="J997"/>
      <c r="K997" s="41">
        <v>210.4</v>
      </c>
    </row>
    <row r="998" spans="1:16" x14ac:dyDescent="0.2">
      <c r="A998" t="s">
        <v>58</v>
      </c>
      <c r="B998" s="176">
        <v>39680</v>
      </c>
      <c r="D998" s="119">
        <v>12.484</v>
      </c>
      <c r="E998" s="58">
        <v>29.77</v>
      </c>
      <c r="F998" s="58">
        <v>0.19</v>
      </c>
      <c r="G998" s="41">
        <v>3.1</v>
      </c>
      <c r="H998">
        <v>60.73</v>
      </c>
      <c r="I998" s="58">
        <v>8.01</v>
      </c>
      <c r="J998"/>
      <c r="K998" s="41">
        <v>54.1</v>
      </c>
    </row>
    <row r="1000" spans="1:16" x14ac:dyDescent="0.2">
      <c r="A1000" t="s">
        <v>61</v>
      </c>
      <c r="B1000" s="176">
        <v>39680</v>
      </c>
      <c r="D1000" s="119">
        <v>0.24099999999999999</v>
      </c>
      <c r="E1000" s="58">
        <v>30.84</v>
      </c>
      <c r="F1000" s="58">
        <v>0.27</v>
      </c>
      <c r="G1000" s="41">
        <v>4.5999999999999996</v>
      </c>
      <c r="H1000">
        <v>62.54</v>
      </c>
      <c r="I1000" s="58">
        <v>8.19</v>
      </c>
      <c r="J1000"/>
      <c r="K1000" s="41">
        <v>9.3000000000000007</v>
      </c>
      <c r="M1000" s="71">
        <v>2.1</v>
      </c>
      <c r="N1000" s="150">
        <v>6.2552599999999998</v>
      </c>
      <c r="O1000" s="149"/>
      <c r="P1000" s="294" t="s">
        <v>93</v>
      </c>
    </row>
    <row r="1001" spans="1:16" x14ac:dyDescent="0.2">
      <c r="A1001" t="s">
        <v>61</v>
      </c>
      <c r="B1001" s="176">
        <v>39680</v>
      </c>
      <c r="D1001" s="119">
        <v>1.105</v>
      </c>
      <c r="E1001" s="58">
        <v>30.84</v>
      </c>
      <c r="F1001" s="69">
        <v>0.5</v>
      </c>
      <c r="G1001" s="41">
        <v>8.4</v>
      </c>
      <c r="H1001">
        <v>62.47</v>
      </c>
      <c r="I1001" s="58">
        <v>8.18</v>
      </c>
      <c r="J1001"/>
      <c r="K1001" s="41">
        <v>8.5</v>
      </c>
    </row>
    <row r="1002" spans="1:16" x14ac:dyDescent="0.2">
      <c r="A1002" t="s">
        <v>61</v>
      </c>
      <c r="B1002" s="176">
        <v>39680</v>
      </c>
      <c r="D1002" s="119">
        <v>1.994</v>
      </c>
      <c r="E1002" s="58">
        <v>30.84</v>
      </c>
      <c r="F1002" s="58">
        <v>0.19</v>
      </c>
      <c r="G1002" s="41">
        <v>3.1</v>
      </c>
      <c r="H1002">
        <v>62.46</v>
      </c>
      <c r="I1002" s="58">
        <v>8.19</v>
      </c>
      <c r="J1002"/>
      <c r="K1002" s="41">
        <v>8.8000000000000007</v>
      </c>
    </row>
    <row r="1003" spans="1:16" x14ac:dyDescent="0.2">
      <c r="A1003" t="s">
        <v>61</v>
      </c>
      <c r="B1003" s="176">
        <v>39680</v>
      </c>
      <c r="D1003" s="119">
        <v>3.0640000000000001</v>
      </c>
      <c r="E1003" s="58">
        <v>30.84</v>
      </c>
      <c r="F1003" s="58">
        <v>0.15</v>
      </c>
      <c r="G1003" s="41">
        <v>2.6</v>
      </c>
      <c r="H1003">
        <v>62.46</v>
      </c>
      <c r="I1003" s="58">
        <v>8.19</v>
      </c>
      <c r="J1003"/>
      <c r="K1003" s="41">
        <v>8.6</v>
      </c>
    </row>
    <row r="1004" spans="1:16" x14ac:dyDescent="0.2">
      <c r="A1004" t="s">
        <v>61</v>
      </c>
      <c r="B1004" s="176">
        <v>39680</v>
      </c>
      <c r="D1004" s="119">
        <v>4.117</v>
      </c>
      <c r="E1004" s="58">
        <v>30.84</v>
      </c>
      <c r="F1004" s="58">
        <v>0.14000000000000001</v>
      </c>
      <c r="G1004" s="41">
        <v>2.4</v>
      </c>
      <c r="H1004">
        <v>62.46</v>
      </c>
      <c r="I1004" s="58">
        <v>8.18</v>
      </c>
      <c r="J1004"/>
      <c r="K1004" s="41">
        <v>8.8000000000000007</v>
      </c>
    </row>
    <row r="1005" spans="1:16" x14ac:dyDescent="0.2">
      <c r="A1005" t="s">
        <v>61</v>
      </c>
      <c r="B1005" s="176">
        <v>39680</v>
      </c>
      <c r="D1005" s="119">
        <v>5.1130000000000004</v>
      </c>
      <c r="E1005" s="58">
        <v>30.85</v>
      </c>
      <c r="F1005" s="69">
        <v>0.1</v>
      </c>
      <c r="G1005" s="41">
        <v>1.7</v>
      </c>
      <c r="H1005">
        <v>62.48</v>
      </c>
      <c r="I1005" s="58">
        <v>8.18</v>
      </c>
      <c r="J1005"/>
      <c r="K1005" s="41">
        <v>9</v>
      </c>
    </row>
    <row r="1006" spans="1:16" x14ac:dyDescent="0.2">
      <c r="A1006" t="s">
        <v>61</v>
      </c>
      <c r="B1006" s="176">
        <v>39680</v>
      </c>
      <c r="D1006" s="119">
        <v>6.0540000000000003</v>
      </c>
      <c r="E1006" s="58">
        <v>30.84</v>
      </c>
      <c r="F1006" s="69">
        <v>0.1</v>
      </c>
      <c r="G1006" s="41">
        <v>1.6</v>
      </c>
      <c r="H1006">
        <v>62.48</v>
      </c>
      <c r="I1006" s="58">
        <v>8.18</v>
      </c>
      <c r="J1006"/>
      <c r="K1006" s="41">
        <v>8.8000000000000007</v>
      </c>
    </row>
    <row r="1007" spans="1:16" x14ac:dyDescent="0.2">
      <c r="A1007" t="s">
        <v>61</v>
      </c>
      <c r="B1007" s="176">
        <v>39680</v>
      </c>
      <c r="D1007" s="119">
        <v>7.069</v>
      </c>
      <c r="E1007" s="58">
        <v>30.84</v>
      </c>
      <c r="F1007" s="58">
        <v>0.08</v>
      </c>
      <c r="G1007" s="41">
        <v>1.4</v>
      </c>
      <c r="H1007" s="69">
        <v>62.5</v>
      </c>
      <c r="I1007" s="58">
        <v>8.19</v>
      </c>
      <c r="J1007"/>
      <c r="K1007" s="41">
        <v>8.6999999999999993</v>
      </c>
    </row>
    <row r="1008" spans="1:16" x14ac:dyDescent="0.2">
      <c r="A1008" t="s">
        <v>61</v>
      </c>
      <c r="B1008" s="176">
        <v>39680</v>
      </c>
      <c r="D1008" s="119">
        <v>8.0150000000000006</v>
      </c>
      <c r="E1008" s="58">
        <v>30.85</v>
      </c>
      <c r="F1008" s="58">
        <v>0.06</v>
      </c>
      <c r="G1008" s="41">
        <v>1</v>
      </c>
      <c r="H1008" s="69">
        <v>62.51</v>
      </c>
      <c r="I1008" s="58">
        <v>8.19</v>
      </c>
      <c r="J1008"/>
      <c r="K1008" s="41">
        <v>8.9</v>
      </c>
    </row>
    <row r="1009" spans="1:17" x14ac:dyDescent="0.2">
      <c r="A1009" t="s">
        <v>61</v>
      </c>
      <c r="B1009" s="176">
        <v>39680</v>
      </c>
      <c r="D1009" s="119">
        <v>9.1259999999999994</v>
      </c>
      <c r="E1009" s="58">
        <v>30.84</v>
      </c>
      <c r="F1009" s="58">
        <v>0.06</v>
      </c>
      <c r="G1009" s="41">
        <v>1</v>
      </c>
      <c r="H1009">
        <v>62.52</v>
      </c>
      <c r="I1009" s="58">
        <v>8.18</v>
      </c>
      <c r="J1009"/>
      <c r="K1009" s="41">
        <v>8.8000000000000007</v>
      </c>
    </row>
    <row r="1010" spans="1:17" x14ac:dyDescent="0.2">
      <c r="A1010" t="s">
        <v>61</v>
      </c>
      <c r="B1010" s="176">
        <v>39680</v>
      </c>
      <c r="D1010" s="119">
        <v>10.166</v>
      </c>
      <c r="E1010" s="58">
        <v>30.78</v>
      </c>
      <c r="F1010" s="58">
        <v>7.0000000000000007E-2</v>
      </c>
      <c r="G1010" s="41">
        <v>1.2</v>
      </c>
      <c r="H1010" s="69">
        <v>62.5</v>
      </c>
      <c r="I1010" s="58">
        <v>8.18</v>
      </c>
      <c r="J1010"/>
      <c r="K1010" s="41">
        <v>7.9</v>
      </c>
    </row>
    <row r="1011" spans="1:17" x14ac:dyDescent="0.2">
      <c r="A1011" t="s">
        <v>61</v>
      </c>
      <c r="B1011" s="176">
        <v>39680</v>
      </c>
      <c r="D1011" s="119">
        <v>10.994999999999999</v>
      </c>
      <c r="E1011" s="58">
        <v>30.67</v>
      </c>
      <c r="F1011" s="58">
        <v>0.08</v>
      </c>
      <c r="G1011" s="41">
        <v>1.4</v>
      </c>
      <c r="H1011" s="69">
        <v>62.5</v>
      </c>
      <c r="I1011" s="58">
        <v>8.16</v>
      </c>
      <c r="J1011"/>
      <c r="K1011" s="41">
        <v>6.5</v>
      </c>
    </row>
    <row r="1012" spans="1:17" x14ac:dyDescent="0.2">
      <c r="A1012" t="s">
        <v>61</v>
      </c>
      <c r="B1012" s="176">
        <v>39680</v>
      </c>
      <c r="D1012" s="119">
        <v>12.138</v>
      </c>
      <c r="E1012" s="58">
        <v>29.67</v>
      </c>
      <c r="F1012" s="58">
        <v>0.09</v>
      </c>
      <c r="G1012" s="41">
        <v>1.5</v>
      </c>
      <c r="H1012">
        <v>62.47</v>
      </c>
      <c r="I1012" s="58">
        <v>8.0500000000000007</v>
      </c>
      <c r="J1012"/>
      <c r="K1012" s="41">
        <v>4.0999999999999996</v>
      </c>
    </row>
    <row r="1013" spans="1:17" x14ac:dyDescent="0.2">
      <c r="A1013" t="s">
        <v>61</v>
      </c>
      <c r="B1013" s="176">
        <v>39680</v>
      </c>
      <c r="D1013" s="119">
        <v>13.191000000000001</v>
      </c>
      <c r="E1013" s="58">
        <v>29.12</v>
      </c>
      <c r="F1013" s="58">
        <v>0.08</v>
      </c>
      <c r="G1013" s="41">
        <v>1.2</v>
      </c>
      <c r="H1013">
        <v>62.19</v>
      </c>
      <c r="I1013" s="58">
        <v>7.96</v>
      </c>
      <c r="J1013"/>
      <c r="K1013" s="41">
        <v>0.5</v>
      </c>
    </row>
    <row r="1014" spans="1:17" x14ac:dyDescent="0.2">
      <c r="A1014" t="s">
        <v>61</v>
      </c>
      <c r="B1014" s="176">
        <v>39680</v>
      </c>
      <c r="D1014" s="119">
        <v>14.151</v>
      </c>
      <c r="E1014" s="58">
        <v>28.94</v>
      </c>
      <c r="F1014" s="58">
        <v>7.0000000000000007E-2</v>
      </c>
      <c r="G1014" s="41">
        <v>1.1000000000000001</v>
      </c>
      <c r="H1014" s="69">
        <v>62.2</v>
      </c>
      <c r="I1014" s="58">
        <v>7.89</v>
      </c>
      <c r="J1014"/>
      <c r="K1014" s="41">
        <v>384.8</v>
      </c>
    </row>
    <row r="1015" spans="1:17" x14ac:dyDescent="0.2">
      <c r="A1015" t="s">
        <v>61</v>
      </c>
      <c r="B1015" s="176">
        <v>39680</v>
      </c>
      <c r="D1015" s="119">
        <v>14.254</v>
      </c>
      <c r="E1015" s="58">
        <v>28.94</v>
      </c>
      <c r="F1015" s="58">
        <v>-0.01</v>
      </c>
      <c r="G1015" s="41">
        <v>-0.1</v>
      </c>
      <c r="H1015" s="69">
        <v>62.2</v>
      </c>
      <c r="I1015" s="58">
        <v>7.87</v>
      </c>
      <c r="J1015"/>
      <c r="K1015" s="41">
        <v>49.6</v>
      </c>
    </row>
    <row r="1017" spans="1:17" x14ac:dyDescent="0.2">
      <c r="B1017" s="156"/>
      <c r="C1017" s="156"/>
      <c r="D1017" s="59"/>
      <c r="E1017" s="58"/>
      <c r="F1017" s="58"/>
      <c r="G1017" s="41"/>
      <c r="H1017" s="59"/>
      <c r="I1017" s="58"/>
      <c r="J1017" s="42"/>
      <c r="K1017" s="41"/>
      <c r="O1017" s="69"/>
    </row>
    <row r="1018" spans="1:17" x14ac:dyDescent="0.2">
      <c r="A1018" t="s">
        <v>7</v>
      </c>
      <c r="B1018" s="176">
        <v>39764</v>
      </c>
      <c r="D1018" s="59">
        <v>2.754</v>
      </c>
      <c r="E1018" s="58">
        <v>15.32</v>
      </c>
      <c r="F1018" s="58">
        <v>12.51</v>
      </c>
      <c r="G1018" s="41">
        <v>124.6</v>
      </c>
      <c r="H1018" s="59">
        <v>3.4009999999999998</v>
      </c>
      <c r="I1018" s="58">
        <v>7.9</v>
      </c>
      <c r="J1018" s="42">
        <v>161</v>
      </c>
      <c r="K1018" s="41">
        <v>9.1</v>
      </c>
    </row>
    <row r="1019" spans="1:17" x14ac:dyDescent="0.2">
      <c r="D1019" s="59"/>
      <c r="E1019" s="58"/>
      <c r="F1019" s="58"/>
      <c r="G1019" s="41"/>
      <c r="H1019" s="59"/>
      <c r="I1019" s="58"/>
      <c r="J1019" s="42"/>
      <c r="K1019" s="41"/>
    </row>
    <row r="1020" spans="1:17" x14ac:dyDescent="0.2">
      <c r="A1020" t="s">
        <v>36</v>
      </c>
      <c r="B1020" s="176">
        <v>39764</v>
      </c>
      <c r="D1020" s="59">
        <v>1.1439999999999999</v>
      </c>
      <c r="E1020" s="58">
        <v>15.23</v>
      </c>
      <c r="F1020" s="58">
        <v>11.51</v>
      </c>
      <c r="G1020" s="41">
        <v>114.4</v>
      </c>
      <c r="H1020" s="59">
        <v>3.2749999999999999</v>
      </c>
      <c r="I1020" s="58">
        <v>7.79</v>
      </c>
      <c r="J1020" s="42">
        <v>168</v>
      </c>
      <c r="K1020" s="41">
        <v>20.3</v>
      </c>
    </row>
    <row r="1021" spans="1:17" x14ac:dyDescent="0.2">
      <c r="D1021" s="59"/>
      <c r="E1021" s="58"/>
      <c r="F1021" s="58"/>
      <c r="G1021" s="41"/>
      <c r="H1021" s="59"/>
      <c r="I1021" s="58"/>
      <c r="J1021" s="42"/>
      <c r="K1021" s="41"/>
    </row>
    <row r="1022" spans="1:17" x14ac:dyDescent="0.2">
      <c r="A1022" t="s">
        <v>72</v>
      </c>
      <c r="B1022" s="176">
        <v>39764</v>
      </c>
      <c r="D1022" s="59">
        <v>1.115</v>
      </c>
      <c r="E1022" s="58">
        <v>16.600000000000001</v>
      </c>
      <c r="F1022" s="58">
        <v>10.16</v>
      </c>
      <c r="G1022" s="41">
        <v>103.3</v>
      </c>
      <c r="H1022" s="59">
        <v>1.474</v>
      </c>
      <c r="I1022" s="58">
        <v>7.64</v>
      </c>
      <c r="J1022" s="42">
        <v>151</v>
      </c>
      <c r="K1022" s="41">
        <v>3.1</v>
      </c>
    </row>
    <row r="1023" spans="1:17" x14ac:dyDescent="0.2">
      <c r="D1023" s="59"/>
      <c r="E1023" s="58"/>
      <c r="F1023" s="58"/>
      <c r="G1023" s="41"/>
      <c r="H1023" s="59"/>
      <c r="I1023" s="58"/>
      <c r="J1023" s="42"/>
      <c r="K1023" s="41"/>
    </row>
    <row r="1024" spans="1:17" x14ac:dyDescent="0.2">
      <c r="A1024" t="s">
        <v>55</v>
      </c>
      <c r="B1024" s="176">
        <v>39764</v>
      </c>
      <c r="D1024" s="59">
        <v>8.3000000000000004E-2</v>
      </c>
      <c r="E1024" s="58">
        <v>20.420000000000002</v>
      </c>
      <c r="F1024" s="58">
        <v>6.06</v>
      </c>
      <c r="G1024" s="41">
        <v>84.7</v>
      </c>
      <c r="H1024" s="58">
        <v>62.1</v>
      </c>
      <c r="I1024" s="58">
        <v>8.0299999999999994</v>
      </c>
      <c r="J1024" s="42">
        <v>123</v>
      </c>
      <c r="K1024" s="41">
        <v>15.5</v>
      </c>
      <c r="M1024" s="71">
        <v>2</v>
      </c>
      <c r="N1024" s="111">
        <v>19.39284</v>
      </c>
      <c r="O1024" s="111">
        <v>17.698555555555554</v>
      </c>
      <c r="P1024" s="69">
        <v>4.2079199999999988</v>
      </c>
      <c r="Q1024" s="58">
        <v>5.4586666666666668</v>
      </c>
    </row>
    <row r="1025" spans="1:17" x14ac:dyDescent="0.2">
      <c r="A1025" t="s">
        <v>55</v>
      </c>
      <c r="B1025" s="176">
        <v>39764</v>
      </c>
      <c r="D1025" s="59">
        <v>1.0509999999999999</v>
      </c>
      <c r="E1025" s="58">
        <v>20.399999999999999</v>
      </c>
      <c r="F1025" s="58">
        <v>5.84</v>
      </c>
      <c r="G1025" s="41">
        <v>81.7</v>
      </c>
      <c r="H1025" s="58">
        <v>62.07</v>
      </c>
      <c r="I1025" s="58">
        <v>8.0399999999999991</v>
      </c>
      <c r="J1025" s="42">
        <v>59</v>
      </c>
      <c r="K1025" s="41">
        <v>23.7</v>
      </c>
      <c r="N1025" s="111"/>
      <c r="O1025" s="111"/>
    </row>
    <row r="1026" spans="1:17" x14ac:dyDescent="0.2">
      <c r="A1026" t="s">
        <v>55</v>
      </c>
      <c r="B1026" s="176">
        <v>39764</v>
      </c>
      <c r="D1026" s="59">
        <v>2.0990000000000002</v>
      </c>
      <c r="E1026" s="58">
        <v>20.239999999999998</v>
      </c>
      <c r="F1026" s="58">
        <v>5.72</v>
      </c>
      <c r="G1026" s="41">
        <v>79.7</v>
      </c>
      <c r="H1026" s="58">
        <v>62.05</v>
      </c>
      <c r="I1026" s="58">
        <v>8.0299999999999994</v>
      </c>
      <c r="J1026" s="42">
        <v>58</v>
      </c>
      <c r="K1026" s="41">
        <v>18.399999999999999</v>
      </c>
      <c r="N1026" s="111"/>
      <c r="O1026" s="111"/>
    </row>
    <row r="1027" spans="1:17" x14ac:dyDescent="0.2">
      <c r="A1027" t="s">
        <v>55</v>
      </c>
      <c r="B1027" s="176">
        <v>39764</v>
      </c>
      <c r="D1027" s="59">
        <v>3.0529999999999999</v>
      </c>
      <c r="E1027" s="58">
        <v>19.920000000000002</v>
      </c>
      <c r="F1027" s="58">
        <v>5.4</v>
      </c>
      <c r="G1027" s="41">
        <v>74.8</v>
      </c>
      <c r="H1027" s="58">
        <v>62.06</v>
      </c>
      <c r="I1027" s="58">
        <v>8.0299999999999994</v>
      </c>
      <c r="J1027" s="42">
        <v>56</v>
      </c>
      <c r="K1027" s="41">
        <v>11.9</v>
      </c>
      <c r="N1027" s="111"/>
      <c r="O1027" s="111"/>
    </row>
    <row r="1028" spans="1:17" x14ac:dyDescent="0.2">
      <c r="A1028" t="s">
        <v>55</v>
      </c>
      <c r="B1028" s="176">
        <v>39764</v>
      </c>
      <c r="D1028" s="59">
        <v>4.0670000000000002</v>
      </c>
      <c r="E1028" s="58">
        <v>19.68</v>
      </c>
      <c r="F1028" s="58">
        <v>5.14</v>
      </c>
      <c r="G1028" s="41">
        <v>70.900000000000006</v>
      </c>
      <c r="H1028" s="58">
        <v>62.05</v>
      </c>
      <c r="I1028" s="58">
        <v>8.02</v>
      </c>
      <c r="J1028" s="42">
        <v>52</v>
      </c>
      <c r="K1028" s="41">
        <v>9.5</v>
      </c>
      <c r="N1028" s="111"/>
      <c r="O1028" s="111"/>
    </row>
    <row r="1029" spans="1:17" x14ac:dyDescent="0.2">
      <c r="A1029" t="s">
        <v>55</v>
      </c>
      <c r="B1029" s="176">
        <v>39764</v>
      </c>
      <c r="D1029" s="59">
        <v>5.0140000000000002</v>
      </c>
      <c r="E1029" s="58">
        <v>19.649999999999999</v>
      </c>
      <c r="F1029" s="58">
        <v>5.13</v>
      </c>
      <c r="G1029" s="41">
        <v>70.7</v>
      </c>
      <c r="H1029" s="58">
        <v>62.04</v>
      </c>
      <c r="I1029" s="58">
        <v>8.02</v>
      </c>
      <c r="J1029" s="42">
        <v>50</v>
      </c>
      <c r="K1029" s="41">
        <v>9.8000000000000007</v>
      </c>
      <c r="N1029" s="111"/>
      <c r="O1029" s="111"/>
    </row>
    <row r="1030" spans="1:17" x14ac:dyDescent="0.2">
      <c r="A1030" t="s">
        <v>55</v>
      </c>
      <c r="B1030" s="176">
        <v>39764</v>
      </c>
      <c r="D1030" s="59">
        <v>5.9249999999999998</v>
      </c>
      <c r="E1030" s="58">
        <v>19.63</v>
      </c>
      <c r="F1030" s="58">
        <v>5.16</v>
      </c>
      <c r="G1030" s="41">
        <v>71</v>
      </c>
      <c r="H1030" s="58">
        <v>62.04</v>
      </c>
      <c r="I1030" s="58">
        <v>8.02</v>
      </c>
      <c r="J1030" s="42">
        <v>48</v>
      </c>
      <c r="K1030" s="41">
        <v>10.6</v>
      </c>
      <c r="N1030" s="111"/>
      <c r="O1030" s="111"/>
    </row>
    <row r="1031" spans="1:17" x14ac:dyDescent="0.2">
      <c r="A1031" t="s">
        <v>55</v>
      </c>
      <c r="B1031" s="176">
        <v>39764</v>
      </c>
      <c r="D1031" s="59">
        <v>6.9640000000000004</v>
      </c>
      <c r="E1031" s="58">
        <v>19.559999999999999</v>
      </c>
      <c r="F1031" s="58">
        <v>5.24</v>
      </c>
      <c r="G1031" s="41">
        <v>72.099999999999994</v>
      </c>
      <c r="H1031" s="58">
        <v>62.03</v>
      </c>
      <c r="I1031" s="58">
        <v>8.02</v>
      </c>
      <c r="J1031" s="42">
        <v>45</v>
      </c>
      <c r="K1031" s="41">
        <v>11.7</v>
      </c>
      <c r="N1031" s="111"/>
      <c r="O1031" s="111"/>
    </row>
    <row r="1032" spans="1:17" x14ac:dyDescent="0.2">
      <c r="A1032" t="s">
        <v>55</v>
      </c>
      <c r="B1032" s="176">
        <v>39764</v>
      </c>
      <c r="D1032" s="59">
        <v>7.9870000000000001</v>
      </c>
      <c r="E1032" s="58">
        <v>19.53</v>
      </c>
      <c r="F1032" s="58">
        <v>5.29</v>
      </c>
      <c r="G1032" s="41">
        <v>72.7</v>
      </c>
      <c r="H1032" s="58">
        <v>62.03</v>
      </c>
      <c r="I1032" s="58">
        <v>8.01</v>
      </c>
      <c r="J1032" s="42">
        <v>41</v>
      </c>
      <c r="K1032" s="41">
        <v>12.3</v>
      </c>
      <c r="N1032" s="111"/>
      <c r="O1032" s="111"/>
    </row>
    <row r="1033" spans="1:17" x14ac:dyDescent="0.2">
      <c r="A1033" t="s">
        <v>55</v>
      </c>
      <c r="B1033" s="176">
        <v>39764</v>
      </c>
      <c r="D1033" s="59">
        <v>8.9450000000000003</v>
      </c>
      <c r="E1033" s="58">
        <v>19.45</v>
      </c>
      <c r="F1033" s="58">
        <v>5.76</v>
      </c>
      <c r="G1033" s="41">
        <v>79.099999999999994</v>
      </c>
      <c r="H1033" s="58">
        <v>62.03</v>
      </c>
      <c r="I1033" s="58">
        <v>8.02</v>
      </c>
      <c r="J1033" s="42">
        <v>37</v>
      </c>
      <c r="K1033" s="41">
        <v>12.8</v>
      </c>
      <c r="N1033" s="111"/>
      <c r="O1033" s="111"/>
    </row>
    <row r="1034" spans="1:17" x14ac:dyDescent="0.2">
      <c r="A1034" t="s">
        <v>55</v>
      </c>
      <c r="B1034" s="176">
        <v>39764</v>
      </c>
      <c r="D1034" s="59">
        <v>10.37</v>
      </c>
      <c r="E1034" s="58">
        <v>19.27</v>
      </c>
      <c r="F1034" s="58">
        <v>6.08</v>
      </c>
      <c r="G1034" s="41">
        <v>83.2</v>
      </c>
      <c r="H1034" s="58">
        <v>62.03</v>
      </c>
      <c r="I1034" s="58">
        <v>8.0399999999999991</v>
      </c>
      <c r="J1034" s="42">
        <v>33</v>
      </c>
      <c r="K1034" s="41">
        <v>13.4</v>
      </c>
      <c r="N1034" s="111"/>
      <c r="O1034" s="111"/>
    </row>
    <row r="1035" spans="1:17" x14ac:dyDescent="0.2">
      <c r="A1035" t="s">
        <v>55</v>
      </c>
      <c r="B1035" s="176">
        <v>39764</v>
      </c>
      <c r="D1035" s="59">
        <v>11.007</v>
      </c>
      <c r="E1035" s="58">
        <v>19.260000000000002</v>
      </c>
      <c r="F1035" s="58">
        <v>6.04</v>
      </c>
      <c r="G1035" s="41">
        <v>82.6</v>
      </c>
      <c r="H1035" s="58">
        <v>62.04</v>
      </c>
      <c r="I1035" s="58">
        <v>8.0399999999999991</v>
      </c>
      <c r="J1035" s="42">
        <v>21</v>
      </c>
      <c r="K1035" s="41">
        <v>13</v>
      </c>
      <c r="N1035" s="111"/>
      <c r="O1035" s="111"/>
    </row>
    <row r="1036" spans="1:17" x14ac:dyDescent="0.2">
      <c r="A1036" t="s">
        <v>55</v>
      </c>
      <c r="B1036" s="176">
        <v>39764</v>
      </c>
      <c r="D1036" s="59">
        <v>12.015000000000001</v>
      </c>
      <c r="E1036" s="58">
        <v>19.260000000000002</v>
      </c>
      <c r="F1036" s="58">
        <v>6.02</v>
      </c>
      <c r="G1036" s="41">
        <v>82.4</v>
      </c>
      <c r="H1036" s="58">
        <v>62.03</v>
      </c>
      <c r="I1036" s="58">
        <v>8.0399999999999991</v>
      </c>
      <c r="J1036" s="42">
        <v>11</v>
      </c>
      <c r="K1036" s="41">
        <v>13.5</v>
      </c>
      <c r="N1036" s="111"/>
      <c r="O1036" s="111"/>
    </row>
    <row r="1037" spans="1:17" x14ac:dyDescent="0.2">
      <c r="A1037" t="s">
        <v>55</v>
      </c>
      <c r="B1037" s="176">
        <v>39764</v>
      </c>
      <c r="D1037" s="59">
        <v>13.018000000000001</v>
      </c>
      <c r="E1037" s="58">
        <v>19.25</v>
      </c>
      <c r="F1037" s="58">
        <v>5.98</v>
      </c>
      <c r="G1037" s="41">
        <v>81.8</v>
      </c>
      <c r="H1037" s="58">
        <v>62.04</v>
      </c>
      <c r="I1037" s="58">
        <v>8.0399999999999991</v>
      </c>
      <c r="J1037" s="42">
        <v>-8</v>
      </c>
      <c r="K1037" s="41">
        <v>14.5</v>
      </c>
      <c r="N1037" s="111"/>
      <c r="O1037" s="111"/>
    </row>
    <row r="1038" spans="1:17" x14ac:dyDescent="0.2">
      <c r="A1038" t="s">
        <v>55</v>
      </c>
      <c r="B1038" s="176">
        <v>39764</v>
      </c>
      <c r="D1038" s="59">
        <v>14.106999999999999</v>
      </c>
      <c r="E1038" s="58">
        <v>19.260000000000002</v>
      </c>
      <c r="F1038" s="58">
        <v>5.42</v>
      </c>
      <c r="G1038" s="41">
        <v>74.2</v>
      </c>
      <c r="H1038" s="58">
        <v>62.03</v>
      </c>
      <c r="I1038" s="58">
        <v>8.0399999999999991</v>
      </c>
      <c r="J1038" s="42">
        <v>-57</v>
      </c>
      <c r="K1038" s="41">
        <v>0.8</v>
      </c>
      <c r="N1038" s="111"/>
      <c r="O1038" s="111"/>
    </row>
    <row r="1039" spans="1:17" x14ac:dyDescent="0.2">
      <c r="D1039" s="59"/>
      <c r="E1039" s="58"/>
      <c r="F1039" s="58"/>
      <c r="G1039" s="41"/>
      <c r="H1039" s="58"/>
      <c r="I1039" s="58"/>
      <c r="J1039" s="42"/>
      <c r="K1039" s="41"/>
      <c r="N1039" s="111"/>
      <c r="O1039" s="111"/>
    </row>
    <row r="1040" spans="1:17" x14ac:dyDescent="0.2">
      <c r="A1040" t="s">
        <v>58</v>
      </c>
      <c r="B1040" s="176">
        <v>39764</v>
      </c>
      <c r="D1040" s="59">
        <v>7.5999999999999998E-2</v>
      </c>
      <c r="E1040" s="58">
        <v>20.65</v>
      </c>
      <c r="F1040" s="58">
        <v>7.55</v>
      </c>
      <c r="G1040" s="41">
        <v>106</v>
      </c>
      <c r="H1040" s="58">
        <v>62.1</v>
      </c>
      <c r="I1040" s="58">
        <v>8.08</v>
      </c>
      <c r="J1040" s="42">
        <v>67</v>
      </c>
      <c r="K1040" s="41">
        <v>43.1</v>
      </c>
      <c r="M1040" s="71">
        <v>1.6</v>
      </c>
      <c r="N1040" s="111">
        <v>25.22092</v>
      </c>
      <c r="O1040" s="111">
        <v>24.682940000000002</v>
      </c>
      <c r="P1040" s="58">
        <v>6.1837200000000037</v>
      </c>
      <c r="Q1040" s="58">
        <v>6.0875999999999966</v>
      </c>
    </row>
    <row r="1041" spans="1:17" x14ac:dyDescent="0.2">
      <c r="A1041" t="s">
        <v>58</v>
      </c>
      <c r="B1041" s="176">
        <v>39764</v>
      </c>
      <c r="D1041" s="59">
        <v>0.878</v>
      </c>
      <c r="E1041" s="58">
        <v>20.66</v>
      </c>
      <c r="F1041" s="58">
        <v>7.41</v>
      </c>
      <c r="G1041" s="41">
        <v>104</v>
      </c>
      <c r="H1041" s="58">
        <v>62.09</v>
      </c>
      <c r="I1041" s="58">
        <v>8.08</v>
      </c>
      <c r="J1041" s="42">
        <v>65</v>
      </c>
      <c r="K1041" s="41">
        <v>43.4</v>
      </c>
      <c r="N1041" s="111"/>
      <c r="O1041" s="111"/>
      <c r="P1041" s="69"/>
    </row>
    <row r="1042" spans="1:17" x14ac:dyDescent="0.2">
      <c r="A1042" t="s">
        <v>58</v>
      </c>
      <c r="B1042" s="176">
        <v>39764</v>
      </c>
      <c r="D1042" s="59">
        <v>1.923</v>
      </c>
      <c r="E1042" s="58">
        <v>20.440000000000001</v>
      </c>
      <c r="F1042" s="58">
        <v>7.03</v>
      </c>
      <c r="G1042" s="41">
        <v>98.2</v>
      </c>
      <c r="H1042" s="58">
        <v>62.1</v>
      </c>
      <c r="I1042" s="58">
        <v>8.07</v>
      </c>
      <c r="J1042" s="42">
        <v>63</v>
      </c>
      <c r="K1042" s="41">
        <v>37.4</v>
      </c>
      <c r="N1042" s="111"/>
      <c r="O1042" s="111"/>
    </row>
    <row r="1043" spans="1:17" x14ac:dyDescent="0.2">
      <c r="A1043" t="s">
        <v>58</v>
      </c>
      <c r="B1043" s="176">
        <v>39764</v>
      </c>
      <c r="D1043" s="59">
        <v>3.1070000000000002</v>
      </c>
      <c r="E1043" s="58">
        <v>19.72</v>
      </c>
      <c r="F1043" s="58">
        <v>7.46</v>
      </c>
      <c r="G1043" s="41">
        <v>102.9</v>
      </c>
      <c r="H1043" s="58">
        <v>62.07</v>
      </c>
      <c r="I1043" s="58">
        <v>8.09</v>
      </c>
      <c r="J1043" s="42">
        <v>58</v>
      </c>
      <c r="K1043" s="41">
        <v>33.9</v>
      </c>
      <c r="N1043" s="111"/>
      <c r="O1043" s="111"/>
    </row>
    <row r="1044" spans="1:17" x14ac:dyDescent="0.2">
      <c r="A1044" t="s">
        <v>58</v>
      </c>
      <c r="B1044" s="176">
        <v>39764</v>
      </c>
      <c r="D1044" s="59">
        <v>3.9359999999999999</v>
      </c>
      <c r="E1044" s="58">
        <v>19.489999999999998</v>
      </c>
      <c r="F1044" s="58">
        <v>6.93</v>
      </c>
      <c r="G1044" s="41">
        <v>95.2</v>
      </c>
      <c r="H1044" s="58">
        <v>62.07</v>
      </c>
      <c r="I1044" s="58">
        <v>8.07</v>
      </c>
      <c r="J1044" s="42">
        <v>55</v>
      </c>
      <c r="K1044" s="41">
        <v>30.8</v>
      </c>
      <c r="N1044" s="111"/>
      <c r="O1044" s="111"/>
    </row>
    <row r="1045" spans="1:17" x14ac:dyDescent="0.2">
      <c r="A1045" t="s">
        <v>58</v>
      </c>
      <c r="B1045" s="176">
        <v>39764</v>
      </c>
      <c r="D1045" s="59">
        <v>4.931</v>
      </c>
      <c r="E1045" s="58">
        <v>19.39</v>
      </c>
      <c r="F1045" s="58">
        <v>6.54</v>
      </c>
      <c r="G1045" s="41">
        <v>89.7</v>
      </c>
      <c r="H1045" s="58">
        <v>62.07</v>
      </c>
      <c r="I1045" s="58">
        <v>8.07</v>
      </c>
      <c r="J1045" s="42">
        <v>52</v>
      </c>
      <c r="K1045" s="41">
        <v>27.8</v>
      </c>
      <c r="N1045" s="111"/>
      <c r="O1045" s="111"/>
    </row>
    <row r="1046" spans="1:17" x14ac:dyDescent="0.2">
      <c r="A1046" t="s">
        <v>58</v>
      </c>
      <c r="B1046" s="176">
        <v>39764</v>
      </c>
      <c r="D1046" s="59">
        <v>5.9379999999999997</v>
      </c>
      <c r="E1046" s="58">
        <v>19.39</v>
      </c>
      <c r="F1046" s="58">
        <v>6.29</v>
      </c>
      <c r="G1046" s="41">
        <v>86.4</v>
      </c>
      <c r="H1046" s="58">
        <v>62.09</v>
      </c>
      <c r="I1046" s="58">
        <v>8.06</v>
      </c>
      <c r="J1046" s="42">
        <v>50</v>
      </c>
      <c r="K1046" s="41">
        <v>25.3</v>
      </c>
      <c r="N1046" s="111"/>
      <c r="O1046" s="111"/>
    </row>
    <row r="1047" spans="1:17" x14ac:dyDescent="0.2">
      <c r="A1047" t="s">
        <v>58</v>
      </c>
      <c r="B1047" s="176">
        <v>39764</v>
      </c>
      <c r="D1047" s="59">
        <v>6.7619999999999996</v>
      </c>
      <c r="E1047" s="58">
        <v>19.38</v>
      </c>
      <c r="F1047" s="58">
        <v>6.11</v>
      </c>
      <c r="G1047" s="41">
        <v>83.9</v>
      </c>
      <c r="H1047" s="58">
        <v>62.1</v>
      </c>
      <c r="I1047" s="58">
        <v>8.0500000000000007</v>
      </c>
      <c r="J1047" s="42">
        <v>47</v>
      </c>
      <c r="K1047" s="41">
        <v>20</v>
      </c>
      <c r="N1047" s="111"/>
      <c r="O1047" s="111"/>
    </row>
    <row r="1048" spans="1:17" x14ac:dyDescent="0.2">
      <c r="A1048" t="s">
        <v>58</v>
      </c>
      <c r="B1048" s="176">
        <v>39764</v>
      </c>
      <c r="D1048" s="59">
        <v>7.9809999999999999</v>
      </c>
      <c r="E1048" s="58">
        <v>19.37</v>
      </c>
      <c r="F1048" s="58">
        <v>5.97</v>
      </c>
      <c r="G1048" s="41">
        <v>81.900000000000006</v>
      </c>
      <c r="H1048" s="58">
        <v>62.1</v>
      </c>
      <c r="I1048" s="58">
        <v>8.0500000000000007</v>
      </c>
      <c r="J1048" s="42">
        <v>39</v>
      </c>
      <c r="K1048" s="41">
        <v>18.2</v>
      </c>
      <c r="N1048" s="111"/>
      <c r="O1048" s="111"/>
    </row>
    <row r="1049" spans="1:17" x14ac:dyDescent="0.2">
      <c r="A1049" t="s">
        <v>58</v>
      </c>
      <c r="B1049" s="176">
        <v>39764</v>
      </c>
      <c r="D1049" s="59">
        <v>9.2759999999999998</v>
      </c>
      <c r="E1049" s="58">
        <v>19.37</v>
      </c>
      <c r="F1049" s="58">
        <v>5.85</v>
      </c>
      <c r="G1049" s="41">
        <v>80.3</v>
      </c>
      <c r="H1049" s="58">
        <v>62.1</v>
      </c>
      <c r="I1049" s="58">
        <v>8.0500000000000007</v>
      </c>
      <c r="J1049" s="42">
        <v>29</v>
      </c>
      <c r="K1049" s="41">
        <v>15.1</v>
      </c>
      <c r="N1049" s="111"/>
      <c r="O1049" s="111"/>
    </row>
    <row r="1050" spans="1:17" x14ac:dyDescent="0.2">
      <c r="A1050" t="s">
        <v>58</v>
      </c>
      <c r="B1050" s="176">
        <v>39764</v>
      </c>
      <c r="D1050" s="59">
        <v>10.225</v>
      </c>
      <c r="E1050" s="58">
        <v>19.36</v>
      </c>
      <c r="F1050" s="58">
        <v>5.43</v>
      </c>
      <c r="G1050" s="41">
        <v>74.5</v>
      </c>
      <c r="H1050" s="58">
        <v>62.08</v>
      </c>
      <c r="I1050" s="58">
        <v>8.0500000000000007</v>
      </c>
      <c r="J1050" s="42">
        <v>19</v>
      </c>
      <c r="K1050" s="41">
        <v>13</v>
      </c>
      <c r="N1050" s="111"/>
      <c r="O1050" s="111"/>
    </row>
    <row r="1051" spans="1:17" x14ac:dyDescent="0.2">
      <c r="A1051" t="s">
        <v>58</v>
      </c>
      <c r="B1051" s="176">
        <v>39764</v>
      </c>
      <c r="D1051" s="59">
        <v>11.247999999999999</v>
      </c>
      <c r="E1051" s="58">
        <v>19.22</v>
      </c>
      <c r="F1051" s="58">
        <v>4.59</v>
      </c>
      <c r="G1051" s="41">
        <v>62.8</v>
      </c>
      <c r="H1051" s="58">
        <v>62.09</v>
      </c>
      <c r="I1051" s="58">
        <v>8.0299999999999994</v>
      </c>
      <c r="J1051" s="42">
        <v>9</v>
      </c>
      <c r="K1051" s="41">
        <v>12.1</v>
      </c>
      <c r="N1051" s="111"/>
      <c r="O1051" s="111"/>
    </row>
    <row r="1052" spans="1:17" x14ac:dyDescent="0.2">
      <c r="A1052" t="s">
        <v>58</v>
      </c>
      <c r="B1052" s="176">
        <v>39764</v>
      </c>
      <c r="D1052" s="59">
        <v>11.978</v>
      </c>
      <c r="E1052" s="58">
        <v>19.2</v>
      </c>
      <c r="F1052" s="58">
        <v>4.83</v>
      </c>
      <c r="G1052" s="41">
        <v>66.099999999999994</v>
      </c>
      <c r="H1052" s="58">
        <v>62.09</v>
      </c>
      <c r="I1052" s="58">
        <v>8.0299999999999994</v>
      </c>
      <c r="J1052" s="42">
        <v>-19</v>
      </c>
      <c r="K1052" s="41">
        <v>84.5</v>
      </c>
      <c r="N1052" s="111"/>
      <c r="O1052" s="111"/>
    </row>
    <row r="1053" spans="1:17" x14ac:dyDescent="0.2">
      <c r="D1053" s="59"/>
      <c r="E1053" s="58"/>
      <c r="F1053" s="58"/>
      <c r="G1053" s="41"/>
      <c r="H1053" s="58"/>
      <c r="I1053" s="58"/>
      <c r="J1053" s="42"/>
      <c r="K1053" s="41"/>
      <c r="N1053" s="111"/>
      <c r="O1053" s="111"/>
    </row>
    <row r="1054" spans="1:17" x14ac:dyDescent="0.2">
      <c r="A1054" t="s">
        <v>61</v>
      </c>
      <c r="B1054" s="176">
        <v>39764</v>
      </c>
      <c r="D1054" s="59">
        <v>7.3999999999999996E-2</v>
      </c>
      <c r="E1054" s="58">
        <v>20.28</v>
      </c>
      <c r="F1054" s="58">
        <v>8.24</v>
      </c>
      <c r="G1054" s="41">
        <v>114.9</v>
      </c>
      <c r="H1054" s="58">
        <v>62.17</v>
      </c>
      <c r="I1054" s="58">
        <v>8.09</v>
      </c>
      <c r="J1054" s="42">
        <v>55</v>
      </c>
      <c r="K1054" s="41">
        <v>46.1</v>
      </c>
      <c r="M1054" s="71">
        <v>1.7</v>
      </c>
      <c r="N1054" s="111">
        <v>20.419559999999997</v>
      </c>
      <c r="O1054" s="111">
        <v>20.224919999999997</v>
      </c>
      <c r="P1054" s="58">
        <v>5.5268999999999915</v>
      </c>
      <c r="Q1054" s="58">
        <v>5.3880600000000012</v>
      </c>
    </row>
    <row r="1055" spans="1:17" x14ac:dyDescent="0.2">
      <c r="A1055" t="s">
        <v>61</v>
      </c>
      <c r="B1055" s="176">
        <v>39764</v>
      </c>
      <c r="D1055" s="59">
        <v>0.92300000000000004</v>
      </c>
      <c r="E1055" s="58">
        <v>20.28</v>
      </c>
      <c r="F1055" s="58">
        <v>7.52</v>
      </c>
      <c r="G1055" s="41">
        <v>104.9</v>
      </c>
      <c r="H1055" s="58">
        <v>62.15</v>
      </c>
      <c r="I1055" s="58">
        <v>8.08</v>
      </c>
      <c r="J1055" s="42">
        <v>51</v>
      </c>
      <c r="K1055" s="41">
        <v>38.799999999999997</v>
      </c>
    </row>
    <row r="1056" spans="1:17" x14ac:dyDescent="0.2">
      <c r="A1056" t="s">
        <v>61</v>
      </c>
      <c r="B1056" s="176">
        <v>39764</v>
      </c>
      <c r="D1056" s="59">
        <v>1.946</v>
      </c>
      <c r="E1056" s="58">
        <v>19.82</v>
      </c>
      <c r="F1056" s="58">
        <v>7.17</v>
      </c>
      <c r="G1056" s="41">
        <v>99.2</v>
      </c>
      <c r="H1056" s="58">
        <v>62.22</v>
      </c>
      <c r="I1056" s="58">
        <v>8.08</v>
      </c>
      <c r="J1056" s="42">
        <v>49</v>
      </c>
      <c r="K1056" s="41">
        <v>27.3</v>
      </c>
    </row>
    <row r="1057" spans="1:11" x14ac:dyDescent="0.2">
      <c r="A1057" t="s">
        <v>61</v>
      </c>
      <c r="B1057" s="176">
        <v>39764</v>
      </c>
      <c r="D1057" s="59">
        <v>2.9980000000000002</v>
      </c>
      <c r="E1057" s="58">
        <v>19.37</v>
      </c>
      <c r="F1057" s="58">
        <v>6.38</v>
      </c>
      <c r="G1057" s="41">
        <v>87.6</v>
      </c>
      <c r="H1057" s="58">
        <v>62.14</v>
      </c>
      <c r="I1057" s="58">
        <v>8.06</v>
      </c>
      <c r="J1057" s="42">
        <v>46</v>
      </c>
      <c r="K1057" s="41">
        <v>19.399999999999999</v>
      </c>
    </row>
    <row r="1058" spans="1:11" x14ac:dyDescent="0.2">
      <c r="A1058" t="s">
        <v>61</v>
      </c>
      <c r="B1058" s="176">
        <v>39764</v>
      </c>
      <c r="D1058" s="59">
        <v>3.992</v>
      </c>
      <c r="E1058" s="58">
        <v>19.32</v>
      </c>
      <c r="F1058" s="58">
        <v>6.15</v>
      </c>
      <c r="G1058" s="41">
        <v>84.3</v>
      </c>
      <c r="H1058" s="58">
        <v>62.15</v>
      </c>
      <c r="I1058" s="58">
        <v>8.06</v>
      </c>
      <c r="J1058" s="42">
        <v>43</v>
      </c>
      <c r="K1058" s="41">
        <v>16.2</v>
      </c>
    </row>
    <row r="1059" spans="1:11" x14ac:dyDescent="0.2">
      <c r="A1059" t="s">
        <v>61</v>
      </c>
      <c r="B1059" s="176">
        <v>39764</v>
      </c>
      <c r="D1059" s="59">
        <v>5.0019999999999998</v>
      </c>
      <c r="E1059" s="58">
        <v>19.28</v>
      </c>
      <c r="F1059" s="58">
        <v>5.76</v>
      </c>
      <c r="G1059" s="41">
        <v>78.900000000000006</v>
      </c>
      <c r="H1059" s="58">
        <v>62.15</v>
      </c>
      <c r="I1059" s="58">
        <v>8.0500000000000007</v>
      </c>
      <c r="J1059" s="42">
        <v>38</v>
      </c>
      <c r="K1059" s="41">
        <v>13.8</v>
      </c>
    </row>
    <row r="1060" spans="1:11" x14ac:dyDescent="0.2">
      <c r="A1060" t="s">
        <v>61</v>
      </c>
      <c r="B1060" s="176">
        <v>39764</v>
      </c>
      <c r="D1060" s="59">
        <v>6.0590000000000002</v>
      </c>
      <c r="E1060" s="58">
        <v>19.27</v>
      </c>
      <c r="F1060" s="58">
        <v>5.67</v>
      </c>
      <c r="G1060" s="41">
        <v>77.599999999999994</v>
      </c>
      <c r="H1060" s="58">
        <v>62.15</v>
      </c>
      <c r="I1060" s="58">
        <v>8.0399999999999991</v>
      </c>
      <c r="J1060" s="42">
        <v>34</v>
      </c>
      <c r="K1060" s="41">
        <v>12.2</v>
      </c>
    </row>
    <row r="1061" spans="1:11" x14ac:dyDescent="0.2">
      <c r="A1061" t="s">
        <v>61</v>
      </c>
      <c r="B1061" s="176">
        <v>39764</v>
      </c>
      <c r="D1061" s="59">
        <v>6.8630000000000004</v>
      </c>
      <c r="E1061" s="58">
        <v>19.260000000000002</v>
      </c>
      <c r="F1061" s="58">
        <v>5.59</v>
      </c>
      <c r="G1061" s="41">
        <v>76.599999999999994</v>
      </c>
      <c r="H1061" s="58">
        <v>62.14</v>
      </c>
      <c r="I1061" s="58">
        <v>8.0399999999999991</v>
      </c>
      <c r="J1061" s="42">
        <v>29</v>
      </c>
      <c r="K1061" s="41">
        <v>12.2</v>
      </c>
    </row>
    <row r="1062" spans="1:11" x14ac:dyDescent="0.2">
      <c r="A1062" t="s">
        <v>61</v>
      </c>
      <c r="B1062" s="176">
        <v>39764</v>
      </c>
      <c r="D1062" s="59">
        <v>7.9409999999999998</v>
      </c>
      <c r="E1062" s="58">
        <v>19.260000000000002</v>
      </c>
      <c r="F1062" s="58">
        <v>5.55</v>
      </c>
      <c r="G1062" s="41">
        <v>76.099999999999994</v>
      </c>
      <c r="H1062" s="58">
        <v>62.14</v>
      </c>
      <c r="I1062" s="58">
        <v>8.0399999999999991</v>
      </c>
      <c r="J1062" s="42">
        <v>23</v>
      </c>
      <c r="K1062" s="41">
        <v>11.2</v>
      </c>
    </row>
    <row r="1063" spans="1:11" x14ac:dyDescent="0.2">
      <c r="A1063" t="s">
        <v>61</v>
      </c>
      <c r="B1063" s="176">
        <v>39764</v>
      </c>
      <c r="D1063" s="59">
        <v>8.9359999999999999</v>
      </c>
      <c r="E1063" s="58">
        <v>19.25</v>
      </c>
      <c r="F1063" s="58">
        <v>5.57</v>
      </c>
      <c r="G1063" s="41">
        <v>76.2</v>
      </c>
      <c r="H1063" s="58">
        <v>62.14</v>
      </c>
      <c r="I1063" s="58">
        <v>8.0399999999999991</v>
      </c>
      <c r="J1063" s="42">
        <v>18</v>
      </c>
      <c r="K1063" s="41">
        <v>11</v>
      </c>
    </row>
    <row r="1064" spans="1:11" x14ac:dyDescent="0.2">
      <c r="A1064" t="s">
        <v>61</v>
      </c>
      <c r="B1064" s="176">
        <v>39764</v>
      </c>
      <c r="D1064" s="59">
        <v>9.8979999999999997</v>
      </c>
      <c r="E1064" s="58">
        <v>19.25</v>
      </c>
      <c r="F1064" s="58">
        <v>5.62</v>
      </c>
      <c r="G1064" s="41">
        <v>76.900000000000006</v>
      </c>
      <c r="H1064" s="58">
        <v>62.14</v>
      </c>
      <c r="I1064" s="58">
        <v>8.0399999999999991</v>
      </c>
      <c r="J1064" s="42">
        <v>9</v>
      </c>
      <c r="K1064" s="41">
        <v>12.7</v>
      </c>
    </row>
    <row r="1065" spans="1:11" x14ac:dyDescent="0.2">
      <c r="A1065" t="s">
        <v>61</v>
      </c>
      <c r="B1065" s="176">
        <v>39764</v>
      </c>
      <c r="D1065" s="59">
        <v>11.076000000000001</v>
      </c>
      <c r="E1065" s="58">
        <v>19.23</v>
      </c>
      <c r="F1065" s="58">
        <v>5.68</v>
      </c>
      <c r="G1065" s="41">
        <v>77.8</v>
      </c>
      <c r="H1065" s="58">
        <v>62.14</v>
      </c>
      <c r="I1065" s="58">
        <v>8.0399999999999991</v>
      </c>
      <c r="J1065" s="42">
        <v>1</v>
      </c>
      <c r="K1065" s="41">
        <v>11.1</v>
      </c>
    </row>
    <row r="1066" spans="1:11" x14ac:dyDescent="0.2">
      <c r="A1066" t="s">
        <v>61</v>
      </c>
      <c r="B1066" s="176">
        <v>39764</v>
      </c>
      <c r="D1066" s="59">
        <v>12.176</v>
      </c>
      <c r="E1066" s="58">
        <v>19.23</v>
      </c>
      <c r="F1066" s="58">
        <v>4.9400000000000004</v>
      </c>
      <c r="G1066" s="41">
        <v>67.599999999999994</v>
      </c>
      <c r="H1066" s="58">
        <v>62.14</v>
      </c>
      <c r="I1066" s="58">
        <v>8.0299999999999994</v>
      </c>
      <c r="J1066" s="42">
        <v>-18</v>
      </c>
      <c r="K1066" s="41">
        <v>9</v>
      </c>
    </row>
    <row r="1067" spans="1:11" x14ac:dyDescent="0.2">
      <c r="A1067" t="s">
        <v>61</v>
      </c>
      <c r="B1067" s="176">
        <v>39764</v>
      </c>
      <c r="D1067" s="59">
        <v>13.457000000000001</v>
      </c>
      <c r="E1067" s="58">
        <v>19.010000000000002</v>
      </c>
      <c r="F1067" s="58">
        <v>2.91</v>
      </c>
      <c r="G1067" s="41">
        <v>39.700000000000003</v>
      </c>
      <c r="H1067" s="58">
        <v>62.27</v>
      </c>
      <c r="I1067" s="58">
        <v>7.97</v>
      </c>
      <c r="J1067" s="42">
        <v>-43</v>
      </c>
      <c r="K1067" s="41">
        <v>12.5</v>
      </c>
    </row>
    <row r="1068" spans="1:11" x14ac:dyDescent="0.2">
      <c r="A1068" t="s">
        <v>61</v>
      </c>
      <c r="B1068" s="176">
        <v>39764</v>
      </c>
      <c r="D1068" s="59">
        <v>13.82</v>
      </c>
      <c r="E1068" s="58">
        <v>19.010000000000002</v>
      </c>
      <c r="F1068" s="58">
        <v>1.8</v>
      </c>
      <c r="G1068" s="41">
        <v>24.6</v>
      </c>
      <c r="H1068" s="58">
        <v>62.26</v>
      </c>
      <c r="I1068" s="58">
        <v>7.96</v>
      </c>
      <c r="J1068" s="42">
        <v>-85</v>
      </c>
      <c r="K1068" s="41">
        <v>-7</v>
      </c>
    </row>
    <row r="1069" spans="1:11" x14ac:dyDescent="0.2">
      <c r="D1069" s="59"/>
      <c r="E1069" s="58"/>
      <c r="F1069" s="58"/>
      <c r="G1069" s="41"/>
      <c r="H1069" s="58"/>
      <c r="I1069" s="58"/>
      <c r="J1069" s="42"/>
      <c r="K1069" s="41"/>
    </row>
    <row r="1070" spans="1:11" x14ac:dyDescent="0.2">
      <c r="A1070" t="s">
        <v>152</v>
      </c>
      <c r="B1070" s="176">
        <v>39764</v>
      </c>
      <c r="D1070" s="59">
        <v>1.2929999999999999</v>
      </c>
      <c r="E1070" s="58">
        <v>19.14</v>
      </c>
      <c r="F1070" s="58">
        <v>9.85</v>
      </c>
      <c r="G1070" s="41">
        <v>133.9</v>
      </c>
      <c r="H1070" s="58">
        <v>61.05</v>
      </c>
      <c r="I1070" s="58">
        <v>8.1199999999999992</v>
      </c>
      <c r="J1070" s="42">
        <v>37</v>
      </c>
      <c r="K1070" s="41">
        <v>27.8</v>
      </c>
    </row>
    <row r="1071" spans="1:11" x14ac:dyDescent="0.2">
      <c r="A1071" t="s">
        <v>152</v>
      </c>
      <c r="B1071" s="176">
        <v>39764</v>
      </c>
      <c r="D1071" s="59">
        <v>2.7789999999999999</v>
      </c>
      <c r="E1071" s="58">
        <v>18.690000000000001</v>
      </c>
      <c r="F1071" s="58">
        <v>9.81</v>
      </c>
      <c r="G1071" s="41">
        <v>132.6</v>
      </c>
      <c r="H1071" s="58">
        <v>61.53</v>
      </c>
      <c r="I1071" s="58">
        <v>8.07</v>
      </c>
      <c r="J1071" s="42">
        <v>52</v>
      </c>
      <c r="K1071" s="41">
        <v>21</v>
      </c>
    </row>
    <row r="1072" spans="1:11" x14ac:dyDescent="0.2">
      <c r="A1072" t="s">
        <v>152</v>
      </c>
      <c r="B1072" s="176">
        <v>39764</v>
      </c>
      <c r="D1072" s="59">
        <v>5.1580000000000004</v>
      </c>
      <c r="E1072" s="58">
        <v>18.29</v>
      </c>
      <c r="F1072" s="58">
        <v>9.48</v>
      </c>
      <c r="G1072" s="41">
        <v>127.3</v>
      </c>
      <c r="H1072" s="58">
        <v>61.8</v>
      </c>
      <c r="I1072" s="58">
        <v>7.97</v>
      </c>
      <c r="J1072" s="42">
        <v>46</v>
      </c>
      <c r="K1072" s="41">
        <v>23.6</v>
      </c>
    </row>
    <row r="1073" spans="1:16" x14ac:dyDescent="0.2">
      <c r="A1073" t="s">
        <v>152</v>
      </c>
      <c r="B1073" s="176">
        <v>39764</v>
      </c>
      <c r="D1073" s="59">
        <v>5.976</v>
      </c>
      <c r="E1073" s="58">
        <v>18.29</v>
      </c>
      <c r="F1073" s="58">
        <v>9.06</v>
      </c>
      <c r="G1073" s="41">
        <v>121.6</v>
      </c>
      <c r="H1073" s="58">
        <v>61.79</v>
      </c>
      <c r="I1073" s="58">
        <v>7.93</v>
      </c>
      <c r="J1073" s="42">
        <v>-86</v>
      </c>
      <c r="K1073" s="41">
        <v>46.9</v>
      </c>
    </row>
    <row r="1076" spans="1:16" x14ac:dyDescent="0.2">
      <c r="K1076" s="165" t="s">
        <v>155</v>
      </c>
    </row>
    <row r="1077" spans="1:16" x14ac:dyDescent="0.2">
      <c r="A1077" t="s">
        <v>7</v>
      </c>
      <c r="B1077" s="176">
        <v>39861</v>
      </c>
      <c r="D1077" s="59">
        <v>1.177</v>
      </c>
      <c r="E1077" s="58">
        <v>11.5</v>
      </c>
      <c r="F1077" s="58">
        <v>10.76</v>
      </c>
      <c r="G1077" s="41">
        <v>98.4</v>
      </c>
      <c r="H1077" s="59">
        <v>3.7330000000000001</v>
      </c>
      <c r="I1077" s="58">
        <v>7.83</v>
      </c>
      <c r="J1077" s="42">
        <v>143</v>
      </c>
      <c r="M1077" s="67">
        <v>0.1</v>
      </c>
    </row>
    <row r="1079" spans="1:16" x14ac:dyDescent="0.2">
      <c r="A1079" t="s">
        <v>36</v>
      </c>
      <c r="B1079" s="176">
        <v>39861</v>
      </c>
      <c r="D1079" s="59">
        <v>0.96</v>
      </c>
      <c r="E1079" s="58">
        <v>11.68</v>
      </c>
      <c r="F1079" s="58">
        <v>10.34</v>
      </c>
      <c r="G1079" s="41">
        <v>94.9</v>
      </c>
      <c r="H1079" s="59">
        <v>3.625</v>
      </c>
      <c r="I1079" s="58">
        <v>7.73</v>
      </c>
      <c r="J1079" s="42">
        <v>145</v>
      </c>
      <c r="M1079" s="67">
        <v>0.15</v>
      </c>
    </row>
    <row r="1081" spans="1:16" x14ac:dyDescent="0.2">
      <c r="A1081" t="s">
        <v>72</v>
      </c>
      <c r="B1081" s="176">
        <v>39860.757592592592</v>
      </c>
      <c r="D1081" s="59">
        <v>0.97</v>
      </c>
      <c r="E1081" s="58">
        <v>14.33</v>
      </c>
      <c r="F1081" s="58">
        <v>8.99</v>
      </c>
      <c r="G1081" s="41">
        <v>87.9</v>
      </c>
      <c r="H1081" s="59">
        <v>1.8109999999999999</v>
      </c>
      <c r="I1081" s="58">
        <v>7.59</v>
      </c>
      <c r="J1081" s="42">
        <v>136</v>
      </c>
      <c r="M1081" s="67">
        <v>0.35</v>
      </c>
    </row>
    <row r="1083" spans="1:16" x14ac:dyDescent="0.2">
      <c r="A1083" t="s">
        <v>55</v>
      </c>
      <c r="B1083" s="176">
        <v>39862</v>
      </c>
      <c r="D1083" s="59">
        <v>0.14899999999999999</v>
      </c>
      <c r="E1083" s="58">
        <v>12.94</v>
      </c>
      <c r="F1083" s="58">
        <v>4</v>
      </c>
      <c r="G1083" s="41">
        <v>48.5</v>
      </c>
      <c r="H1083" s="58">
        <v>62.62</v>
      </c>
      <c r="I1083" s="58">
        <v>8.17</v>
      </c>
      <c r="J1083" s="42">
        <v>85</v>
      </c>
      <c r="M1083" s="71">
        <v>1.6</v>
      </c>
      <c r="N1083" s="111">
        <v>19.336828571428569</v>
      </c>
      <c r="O1083" s="111"/>
      <c r="P1083" s="111">
        <v>13.578857142857133</v>
      </c>
    </row>
    <row r="1084" spans="1:16" x14ac:dyDescent="0.2">
      <c r="A1084" t="s">
        <v>55</v>
      </c>
      <c r="B1084" s="176">
        <v>39862</v>
      </c>
      <c r="D1084" s="59">
        <v>0.95099999999999996</v>
      </c>
      <c r="E1084" s="58">
        <v>12.94</v>
      </c>
      <c r="F1084" s="58">
        <v>3.91</v>
      </c>
      <c r="G1084" s="41">
        <v>47.4</v>
      </c>
      <c r="H1084" s="58">
        <v>62.62</v>
      </c>
      <c r="I1084" s="58">
        <v>8.18</v>
      </c>
      <c r="J1084" s="42">
        <v>85</v>
      </c>
      <c r="N1084" s="111"/>
      <c r="O1084" s="111"/>
      <c r="P1084" s="111"/>
    </row>
    <row r="1085" spans="1:16" x14ac:dyDescent="0.2">
      <c r="A1085" t="s">
        <v>55</v>
      </c>
      <c r="B1085" s="176">
        <v>39862</v>
      </c>
      <c r="D1085" s="59">
        <v>1.9410000000000001</v>
      </c>
      <c r="E1085" s="58">
        <v>12.94</v>
      </c>
      <c r="F1085" s="58">
        <v>3.9</v>
      </c>
      <c r="G1085" s="41">
        <v>47.2</v>
      </c>
      <c r="H1085" s="58">
        <v>62.62</v>
      </c>
      <c r="I1085" s="58">
        <v>8.18</v>
      </c>
      <c r="J1085" s="42">
        <v>85</v>
      </c>
      <c r="N1085" s="111"/>
      <c r="O1085" s="111"/>
      <c r="P1085" s="111"/>
    </row>
    <row r="1086" spans="1:16" x14ac:dyDescent="0.2">
      <c r="A1086" t="s">
        <v>55</v>
      </c>
      <c r="B1086" s="176">
        <v>39862</v>
      </c>
      <c r="D1086" s="59">
        <v>2.9159999999999999</v>
      </c>
      <c r="E1086" s="58">
        <v>12.94</v>
      </c>
      <c r="F1086" s="58">
        <v>3.75</v>
      </c>
      <c r="G1086" s="41">
        <v>45.4</v>
      </c>
      <c r="H1086" s="58">
        <v>62.62</v>
      </c>
      <c r="I1086" s="58">
        <v>8.18</v>
      </c>
      <c r="J1086" s="42">
        <v>84</v>
      </c>
      <c r="N1086" s="111"/>
      <c r="O1086" s="111"/>
      <c r="P1086" s="111"/>
    </row>
    <row r="1087" spans="1:16" x14ac:dyDescent="0.2">
      <c r="A1087" t="s">
        <v>55</v>
      </c>
      <c r="B1087" s="176">
        <v>39862</v>
      </c>
      <c r="D1087" s="59">
        <v>3.9340000000000002</v>
      </c>
      <c r="E1087" s="58">
        <v>12.94</v>
      </c>
      <c r="F1087" s="58">
        <v>3.47</v>
      </c>
      <c r="G1087" s="41">
        <v>42</v>
      </c>
      <c r="H1087" s="58">
        <v>62.62</v>
      </c>
      <c r="I1087" s="58">
        <v>8.18</v>
      </c>
      <c r="J1087" s="42">
        <v>84</v>
      </c>
      <c r="N1087" s="111"/>
      <c r="O1087" s="111"/>
      <c r="P1087" s="111"/>
    </row>
    <row r="1088" spans="1:16" x14ac:dyDescent="0.2">
      <c r="A1088" t="s">
        <v>55</v>
      </c>
      <c r="B1088" s="176">
        <v>39862</v>
      </c>
      <c r="D1088" s="59">
        <v>4.9589999999999996</v>
      </c>
      <c r="E1088" s="58">
        <v>12.94</v>
      </c>
      <c r="F1088" s="58">
        <v>3.18</v>
      </c>
      <c r="G1088" s="41">
        <v>38.6</v>
      </c>
      <c r="H1088" s="58">
        <v>62.62</v>
      </c>
      <c r="I1088" s="58">
        <v>8.17</v>
      </c>
      <c r="J1088" s="42">
        <v>83</v>
      </c>
      <c r="N1088" s="111"/>
      <c r="O1088" s="111"/>
      <c r="P1088" s="111"/>
    </row>
    <row r="1089" spans="1:16" x14ac:dyDescent="0.2">
      <c r="A1089" t="s">
        <v>55</v>
      </c>
      <c r="B1089" s="176">
        <v>39862</v>
      </c>
      <c r="D1089" s="59">
        <v>6.0209999999999999</v>
      </c>
      <c r="E1089" s="58">
        <v>12.94</v>
      </c>
      <c r="F1089" s="58">
        <v>2.91</v>
      </c>
      <c r="G1089" s="41">
        <v>35.200000000000003</v>
      </c>
      <c r="H1089" s="58">
        <v>62.62</v>
      </c>
      <c r="I1089" s="58">
        <v>8.18</v>
      </c>
      <c r="J1089" s="42">
        <v>83</v>
      </c>
      <c r="N1089" s="111"/>
      <c r="O1089" s="111"/>
      <c r="P1089" s="111"/>
    </row>
    <row r="1090" spans="1:16" x14ac:dyDescent="0.2">
      <c r="A1090" t="s">
        <v>55</v>
      </c>
      <c r="B1090" s="176">
        <v>39862</v>
      </c>
      <c r="D1090" s="59">
        <v>6.97</v>
      </c>
      <c r="E1090" s="58">
        <v>12.94</v>
      </c>
      <c r="F1090" s="58">
        <v>2.4500000000000002</v>
      </c>
      <c r="G1090" s="41">
        <v>29.6</v>
      </c>
      <c r="H1090" s="58">
        <v>62.63</v>
      </c>
      <c r="I1090" s="58">
        <v>8.17</v>
      </c>
      <c r="J1090" s="42">
        <v>83</v>
      </c>
      <c r="N1090" s="111"/>
      <c r="O1090" s="111"/>
      <c r="P1090" s="111"/>
    </row>
    <row r="1091" spans="1:16" x14ac:dyDescent="0.2">
      <c r="A1091" t="s">
        <v>55</v>
      </c>
      <c r="B1091" s="176">
        <v>39862</v>
      </c>
      <c r="D1091" s="59">
        <v>8.0429999999999993</v>
      </c>
      <c r="E1091" s="58">
        <v>12.94</v>
      </c>
      <c r="F1091" s="58">
        <v>2.2200000000000002</v>
      </c>
      <c r="G1091" s="41">
        <v>26.9</v>
      </c>
      <c r="H1091" s="58">
        <v>62.63</v>
      </c>
      <c r="I1091" s="58">
        <v>8.17</v>
      </c>
      <c r="J1091" s="42">
        <v>82</v>
      </c>
      <c r="N1091" s="111"/>
      <c r="O1091" s="111"/>
      <c r="P1091" s="111"/>
    </row>
    <row r="1092" spans="1:16" x14ac:dyDescent="0.2">
      <c r="A1092" t="s">
        <v>55</v>
      </c>
      <c r="B1092" s="176">
        <v>39862</v>
      </c>
      <c r="D1092" s="59">
        <v>8.859</v>
      </c>
      <c r="E1092" s="58">
        <v>12.94</v>
      </c>
      <c r="F1092" s="58">
        <v>1.97</v>
      </c>
      <c r="G1092" s="41">
        <v>23.8</v>
      </c>
      <c r="H1092" s="58">
        <v>62.63</v>
      </c>
      <c r="I1092" s="58">
        <v>8.17</v>
      </c>
      <c r="J1092" s="42">
        <v>82</v>
      </c>
      <c r="N1092" s="111"/>
      <c r="O1092" s="111"/>
      <c r="P1092" s="111"/>
    </row>
    <row r="1093" spans="1:16" x14ac:dyDescent="0.2">
      <c r="A1093" t="s">
        <v>55</v>
      </c>
      <c r="B1093" s="176">
        <v>39862</v>
      </c>
      <c r="D1093" s="59">
        <v>9.7469999999999999</v>
      </c>
      <c r="E1093" s="58">
        <v>12.93</v>
      </c>
      <c r="F1093" s="58">
        <v>1.83</v>
      </c>
      <c r="G1093" s="41">
        <v>22.2</v>
      </c>
      <c r="H1093" s="58">
        <v>62.63</v>
      </c>
      <c r="I1093" s="58">
        <v>8.17</v>
      </c>
      <c r="J1093" s="42">
        <v>81</v>
      </c>
      <c r="N1093" s="111"/>
      <c r="O1093" s="111"/>
      <c r="P1093" s="111"/>
    </row>
    <row r="1094" spans="1:16" x14ac:dyDescent="0.2">
      <c r="A1094" t="s">
        <v>55</v>
      </c>
      <c r="B1094" s="176">
        <v>39862</v>
      </c>
      <c r="D1094" s="59">
        <v>10.999000000000001</v>
      </c>
      <c r="E1094" s="58">
        <v>12.93</v>
      </c>
      <c r="F1094" s="58">
        <v>1.98</v>
      </c>
      <c r="G1094" s="41">
        <v>24</v>
      </c>
      <c r="H1094" s="58">
        <v>62.63</v>
      </c>
      <c r="I1094" s="58">
        <v>8.17</v>
      </c>
      <c r="J1094" s="42">
        <v>81</v>
      </c>
      <c r="N1094" s="111"/>
      <c r="O1094" s="111"/>
      <c r="P1094" s="111"/>
    </row>
    <row r="1095" spans="1:16" x14ac:dyDescent="0.2">
      <c r="A1095" t="s">
        <v>55</v>
      </c>
      <c r="B1095" s="176">
        <v>39862</v>
      </c>
      <c r="D1095" s="59">
        <v>11.744</v>
      </c>
      <c r="E1095" s="58">
        <v>12.93</v>
      </c>
      <c r="F1095" s="58">
        <v>2.5299999999999998</v>
      </c>
      <c r="G1095" s="41">
        <v>30.7</v>
      </c>
      <c r="H1095" s="58">
        <v>62.63</v>
      </c>
      <c r="I1095" s="58">
        <v>8.17</v>
      </c>
      <c r="J1095" s="42">
        <v>79</v>
      </c>
      <c r="N1095" s="111"/>
      <c r="O1095" s="111"/>
      <c r="P1095" s="111"/>
    </row>
    <row r="1096" spans="1:16" x14ac:dyDescent="0.2">
      <c r="A1096" t="s">
        <v>55</v>
      </c>
      <c r="B1096" s="176">
        <v>39862</v>
      </c>
      <c r="D1096" s="59">
        <v>13.03</v>
      </c>
      <c r="E1096" s="58">
        <v>12.93</v>
      </c>
      <c r="F1096" s="58">
        <v>3.59</v>
      </c>
      <c r="G1096" s="41">
        <v>43.5</v>
      </c>
      <c r="H1096" s="58">
        <v>62.63</v>
      </c>
      <c r="I1096" s="58">
        <v>8.17</v>
      </c>
      <c r="J1096" s="42">
        <v>78</v>
      </c>
      <c r="N1096" s="111"/>
      <c r="O1096" s="111"/>
      <c r="P1096" s="111"/>
    </row>
    <row r="1097" spans="1:16" x14ac:dyDescent="0.2">
      <c r="A1097" t="s">
        <v>55</v>
      </c>
      <c r="B1097" s="176">
        <v>39862</v>
      </c>
      <c r="D1097" s="59">
        <v>14.12</v>
      </c>
      <c r="E1097" s="58">
        <v>12.93</v>
      </c>
      <c r="F1097" s="58">
        <v>5.18</v>
      </c>
      <c r="G1097" s="41">
        <v>62.8</v>
      </c>
      <c r="H1097" s="58">
        <v>62.63</v>
      </c>
      <c r="I1097" s="58">
        <v>8.17</v>
      </c>
      <c r="J1097" s="42">
        <v>83</v>
      </c>
      <c r="N1097" s="111"/>
      <c r="O1097" s="111"/>
      <c r="P1097" s="111"/>
    </row>
    <row r="1098" spans="1:16" x14ac:dyDescent="0.2">
      <c r="H1098" s="58"/>
      <c r="N1098" s="111"/>
      <c r="O1098" s="111"/>
      <c r="P1098" s="111"/>
    </row>
    <row r="1099" spans="1:16" x14ac:dyDescent="0.2">
      <c r="A1099" t="s">
        <v>58</v>
      </c>
      <c r="B1099" s="176">
        <v>39862</v>
      </c>
      <c r="D1099" s="59">
        <v>0.12</v>
      </c>
      <c r="E1099" s="58">
        <v>12.82</v>
      </c>
      <c r="F1099" s="58">
        <v>6.66</v>
      </c>
      <c r="G1099" s="41">
        <v>80.099999999999994</v>
      </c>
      <c r="H1099" s="58">
        <v>61.8</v>
      </c>
      <c r="I1099" s="58">
        <v>8.25</v>
      </c>
      <c r="J1099" s="42">
        <v>71</v>
      </c>
      <c r="M1099" s="71">
        <v>1</v>
      </c>
      <c r="N1099" s="111">
        <v>38.876942857142858</v>
      </c>
      <c r="O1099" s="111"/>
      <c r="P1099" s="111">
        <v>15.836914285714277</v>
      </c>
    </row>
    <row r="1100" spans="1:16" x14ac:dyDescent="0.2">
      <c r="A1100" t="s">
        <v>58</v>
      </c>
      <c r="B1100" s="176">
        <v>39862</v>
      </c>
      <c r="D1100" s="59">
        <v>1.0649999999999999</v>
      </c>
      <c r="E1100" s="58">
        <v>12.79</v>
      </c>
      <c r="F1100" s="58">
        <v>6.27</v>
      </c>
      <c r="G1100" s="41">
        <v>75.400000000000006</v>
      </c>
      <c r="H1100" s="58">
        <v>61.79</v>
      </c>
      <c r="I1100" s="58">
        <v>8.24</v>
      </c>
      <c r="J1100" s="42">
        <v>70</v>
      </c>
      <c r="N1100" s="111"/>
      <c r="O1100" s="111"/>
      <c r="P1100" s="111"/>
    </row>
    <row r="1101" spans="1:16" x14ac:dyDescent="0.2">
      <c r="A1101" t="s">
        <v>58</v>
      </c>
      <c r="B1101" s="176">
        <v>39862</v>
      </c>
      <c r="D1101" s="59">
        <v>2.0419999999999998</v>
      </c>
      <c r="E1101" s="58">
        <v>12.7</v>
      </c>
      <c r="F1101" s="58">
        <v>5.88</v>
      </c>
      <c r="G1101" s="41">
        <v>70.7</v>
      </c>
      <c r="H1101" s="58">
        <v>61.81</v>
      </c>
      <c r="I1101" s="58">
        <v>8.24</v>
      </c>
      <c r="J1101" s="42">
        <v>70</v>
      </c>
      <c r="N1101" s="111"/>
      <c r="O1101" s="111"/>
      <c r="P1101" s="111"/>
    </row>
    <row r="1102" spans="1:16" x14ac:dyDescent="0.2">
      <c r="A1102" t="s">
        <v>58</v>
      </c>
      <c r="B1102" s="176">
        <v>39862</v>
      </c>
      <c r="D1102" s="59">
        <v>2.2090000000000001</v>
      </c>
      <c r="E1102" s="58">
        <v>12.67</v>
      </c>
      <c r="F1102" s="58">
        <v>5.4</v>
      </c>
      <c r="G1102" s="41">
        <v>64.8</v>
      </c>
      <c r="H1102" s="58">
        <v>61.81</v>
      </c>
      <c r="I1102" s="58">
        <v>8.23</v>
      </c>
      <c r="J1102" s="42">
        <v>69</v>
      </c>
      <c r="N1102" s="111"/>
      <c r="O1102" s="111"/>
      <c r="P1102" s="111"/>
    </row>
    <row r="1103" spans="1:16" x14ac:dyDescent="0.2">
      <c r="A1103" t="s">
        <v>58</v>
      </c>
      <c r="B1103" s="176">
        <v>39862</v>
      </c>
      <c r="D1103" s="59">
        <v>3.05</v>
      </c>
      <c r="E1103" s="58">
        <v>12.64</v>
      </c>
      <c r="F1103" s="58">
        <v>3.98</v>
      </c>
      <c r="G1103" s="41">
        <v>47.8</v>
      </c>
      <c r="H1103" s="58">
        <v>61.81</v>
      </c>
      <c r="I1103" s="58">
        <v>8.23</v>
      </c>
      <c r="J1103" s="42">
        <v>68</v>
      </c>
      <c r="N1103" s="111"/>
      <c r="O1103" s="111"/>
      <c r="P1103" s="111"/>
    </row>
    <row r="1104" spans="1:16" x14ac:dyDescent="0.2">
      <c r="A1104" t="s">
        <v>58</v>
      </c>
      <c r="B1104" s="176">
        <v>39862</v>
      </c>
      <c r="D1104" s="59">
        <v>4.0750000000000002</v>
      </c>
      <c r="E1104" s="58">
        <v>12.71</v>
      </c>
      <c r="F1104" s="58">
        <v>2.77</v>
      </c>
      <c r="G1104" s="41">
        <v>33.4</v>
      </c>
      <c r="H1104" s="58">
        <v>61.95</v>
      </c>
      <c r="I1104" s="58">
        <v>8.2100000000000009</v>
      </c>
      <c r="J1104" s="42">
        <v>67</v>
      </c>
      <c r="N1104" s="111"/>
      <c r="O1104" s="111"/>
      <c r="P1104" s="111"/>
    </row>
    <row r="1105" spans="1:16" x14ac:dyDescent="0.2">
      <c r="A1105" t="s">
        <v>58</v>
      </c>
      <c r="B1105" s="176">
        <v>39862</v>
      </c>
      <c r="D1105" s="59">
        <v>5.1479999999999997</v>
      </c>
      <c r="E1105" s="58">
        <v>12.78</v>
      </c>
      <c r="F1105" s="58">
        <v>2.4300000000000002</v>
      </c>
      <c r="G1105" s="41">
        <v>29.2</v>
      </c>
      <c r="H1105" s="58">
        <v>62.11</v>
      </c>
      <c r="I1105" s="58">
        <v>8.2200000000000006</v>
      </c>
      <c r="J1105" s="42">
        <v>66</v>
      </c>
      <c r="N1105" s="111"/>
      <c r="O1105" s="111"/>
      <c r="P1105" s="111"/>
    </row>
    <row r="1106" spans="1:16" x14ac:dyDescent="0.2">
      <c r="A1106" t="s">
        <v>58</v>
      </c>
      <c r="B1106" s="176">
        <v>39862</v>
      </c>
      <c r="D1106" s="59">
        <v>6.2409999999999997</v>
      </c>
      <c r="E1106" s="58">
        <v>12.87</v>
      </c>
      <c r="F1106" s="58">
        <v>1.95</v>
      </c>
      <c r="G1106" s="41">
        <v>23.5</v>
      </c>
      <c r="H1106" s="58">
        <v>62.29</v>
      </c>
      <c r="I1106" s="58">
        <v>8.1999999999999993</v>
      </c>
      <c r="J1106" s="42">
        <v>64</v>
      </c>
      <c r="N1106" s="111"/>
      <c r="O1106" s="111"/>
      <c r="P1106" s="111"/>
    </row>
    <row r="1107" spans="1:16" x14ac:dyDescent="0.2">
      <c r="A1107" t="s">
        <v>58</v>
      </c>
      <c r="B1107" s="176">
        <v>39862</v>
      </c>
      <c r="D1107" s="59">
        <v>6.9180000000000001</v>
      </c>
      <c r="E1107" s="58">
        <v>12.88</v>
      </c>
      <c r="F1107" s="58">
        <v>1.54</v>
      </c>
      <c r="G1107" s="41">
        <v>18.600000000000001</v>
      </c>
      <c r="H1107" s="58">
        <v>62.42</v>
      </c>
      <c r="I1107" s="58">
        <v>8.1999999999999993</v>
      </c>
      <c r="J1107" s="42">
        <v>62</v>
      </c>
      <c r="N1107" s="111"/>
      <c r="O1107" s="111"/>
      <c r="P1107" s="111"/>
    </row>
    <row r="1108" spans="1:16" x14ac:dyDescent="0.2">
      <c r="A1108" t="s">
        <v>58</v>
      </c>
      <c r="B1108" s="176">
        <v>39862</v>
      </c>
      <c r="D1108" s="59">
        <v>7.907</v>
      </c>
      <c r="E1108" s="58">
        <v>12.88</v>
      </c>
      <c r="F1108" s="58">
        <v>1.18</v>
      </c>
      <c r="G1108" s="41">
        <v>14.3</v>
      </c>
      <c r="H1108" s="58">
        <v>62.5</v>
      </c>
      <c r="I1108" s="58">
        <v>8.2100000000000009</v>
      </c>
      <c r="J1108" s="42">
        <v>60</v>
      </c>
      <c r="N1108" s="111"/>
      <c r="O1108" s="111"/>
      <c r="P1108" s="111"/>
    </row>
    <row r="1109" spans="1:16" x14ac:dyDescent="0.2">
      <c r="A1109" t="s">
        <v>58</v>
      </c>
      <c r="B1109" s="176">
        <v>39862</v>
      </c>
      <c r="D1109" s="59">
        <v>8.9740000000000002</v>
      </c>
      <c r="E1109" s="58">
        <v>12.93</v>
      </c>
      <c r="F1109" s="58">
        <v>1.47</v>
      </c>
      <c r="G1109" s="41">
        <v>16.8</v>
      </c>
      <c r="H1109" s="58">
        <v>50.24</v>
      </c>
      <c r="I1109" s="58">
        <v>8.2200000000000006</v>
      </c>
      <c r="J1109" s="42">
        <v>59</v>
      </c>
      <c r="N1109" s="111"/>
      <c r="O1109" s="111"/>
      <c r="P1109" s="111"/>
    </row>
    <row r="1110" spans="1:16" x14ac:dyDescent="0.2">
      <c r="A1110" t="s">
        <v>58</v>
      </c>
      <c r="B1110" s="176">
        <v>39862</v>
      </c>
      <c r="D1110" s="59">
        <v>10.067</v>
      </c>
      <c r="E1110" s="58">
        <v>12.93</v>
      </c>
      <c r="F1110" s="58">
        <v>1.98</v>
      </c>
      <c r="G1110" s="41">
        <v>24</v>
      </c>
      <c r="H1110" s="58">
        <v>62.53</v>
      </c>
      <c r="I1110" s="58">
        <v>8.2100000000000009</v>
      </c>
      <c r="J1110" s="42">
        <v>58</v>
      </c>
      <c r="N1110" s="111"/>
      <c r="O1110" s="111"/>
      <c r="P1110" s="111"/>
    </row>
    <row r="1111" spans="1:16" x14ac:dyDescent="0.2">
      <c r="A1111" t="s">
        <v>58</v>
      </c>
      <c r="B1111" s="176">
        <v>39862</v>
      </c>
      <c r="D1111" s="59">
        <v>11.037000000000001</v>
      </c>
      <c r="E1111" s="58">
        <v>12.92</v>
      </c>
      <c r="F1111" s="58">
        <v>2.57</v>
      </c>
      <c r="G1111" s="41">
        <v>31.2</v>
      </c>
      <c r="H1111" s="58">
        <v>62.52</v>
      </c>
      <c r="I1111" s="58">
        <v>8.1999999999999993</v>
      </c>
      <c r="J1111" s="42">
        <v>57</v>
      </c>
      <c r="N1111" s="111"/>
      <c r="O1111" s="111"/>
      <c r="P1111" s="111"/>
    </row>
    <row r="1112" spans="1:16" x14ac:dyDescent="0.2">
      <c r="A1112" t="s">
        <v>58</v>
      </c>
      <c r="B1112" s="176">
        <v>39862</v>
      </c>
      <c r="D1112" s="59">
        <v>11.932</v>
      </c>
      <c r="E1112" s="58">
        <v>12.92</v>
      </c>
      <c r="F1112" s="58">
        <v>3.14</v>
      </c>
      <c r="G1112" s="41">
        <v>38</v>
      </c>
      <c r="H1112" s="58">
        <v>62.53</v>
      </c>
      <c r="I1112" s="58">
        <v>8.2100000000000009</v>
      </c>
      <c r="J1112" s="42">
        <v>57</v>
      </c>
      <c r="N1112" s="111"/>
      <c r="O1112" s="111"/>
      <c r="P1112" s="111"/>
    </row>
    <row r="1113" spans="1:16" x14ac:dyDescent="0.2">
      <c r="A1113" t="s">
        <v>58</v>
      </c>
      <c r="B1113" s="176">
        <v>39862</v>
      </c>
      <c r="D1113" s="59">
        <v>12.305</v>
      </c>
      <c r="E1113" s="58">
        <v>12.92</v>
      </c>
      <c r="F1113" s="58">
        <v>4.3</v>
      </c>
      <c r="G1113" s="41">
        <v>51.9</v>
      </c>
      <c r="H1113" s="58">
        <v>61.79</v>
      </c>
      <c r="I1113" s="58">
        <v>8.1999999999999993</v>
      </c>
      <c r="J1113" s="42">
        <v>70</v>
      </c>
      <c r="N1113" s="111"/>
      <c r="O1113" s="111"/>
      <c r="P1113" s="111"/>
    </row>
    <row r="1114" spans="1:16" x14ac:dyDescent="0.2">
      <c r="H1114" s="58"/>
      <c r="N1114" s="111"/>
      <c r="O1114" s="111"/>
      <c r="P1114" s="111"/>
    </row>
    <row r="1115" spans="1:16" x14ac:dyDescent="0.2">
      <c r="A1115" t="s">
        <v>61</v>
      </c>
      <c r="B1115" s="176">
        <v>39862</v>
      </c>
      <c r="D1115" s="59">
        <v>0.106</v>
      </c>
      <c r="E1115" s="58">
        <v>13.24</v>
      </c>
      <c r="F1115" s="58">
        <v>6.37</v>
      </c>
      <c r="G1115" s="41">
        <v>77.5</v>
      </c>
      <c r="H1115" s="58">
        <v>62.43</v>
      </c>
      <c r="I1115" s="58">
        <v>8.16</v>
      </c>
      <c r="J1115" s="42">
        <v>79</v>
      </c>
      <c r="M1115" s="71">
        <v>1.7</v>
      </c>
      <c r="N1115" s="111">
        <v>22.461660000000002</v>
      </c>
      <c r="O1115" s="111"/>
      <c r="P1115" s="111">
        <v>13.750499999999997</v>
      </c>
    </row>
    <row r="1116" spans="1:16" x14ac:dyDescent="0.2">
      <c r="A1116" t="s">
        <v>61</v>
      </c>
      <c r="B1116" s="176">
        <v>39862</v>
      </c>
      <c r="D1116" s="59">
        <v>1.0309999999999999</v>
      </c>
      <c r="E1116" s="58">
        <v>13.18</v>
      </c>
      <c r="F1116" s="58">
        <v>6.63</v>
      </c>
      <c r="G1116" s="41">
        <v>80.599999999999994</v>
      </c>
      <c r="H1116" s="58">
        <v>62.43</v>
      </c>
      <c r="I1116" s="58">
        <v>8.16</v>
      </c>
      <c r="J1116" s="42">
        <v>79</v>
      </c>
    </row>
    <row r="1117" spans="1:16" x14ac:dyDescent="0.2">
      <c r="A1117" t="s">
        <v>61</v>
      </c>
      <c r="B1117" s="176">
        <v>39862</v>
      </c>
      <c r="D1117" s="59">
        <v>2.06</v>
      </c>
      <c r="E1117" s="58">
        <v>12.92</v>
      </c>
      <c r="F1117" s="58">
        <v>6.53</v>
      </c>
      <c r="G1117" s="41">
        <v>78.900000000000006</v>
      </c>
      <c r="H1117" s="58">
        <v>62.49</v>
      </c>
      <c r="I1117" s="58">
        <v>8.18</v>
      </c>
      <c r="J1117" s="42">
        <v>79</v>
      </c>
    </row>
    <row r="1118" spans="1:16" x14ac:dyDescent="0.2">
      <c r="A1118" t="s">
        <v>61</v>
      </c>
      <c r="B1118" s="176">
        <v>39862</v>
      </c>
      <c r="D1118" s="59">
        <v>3.2650000000000001</v>
      </c>
      <c r="E1118" s="58">
        <v>12.9</v>
      </c>
      <c r="F1118" s="58">
        <v>6.27</v>
      </c>
      <c r="G1118" s="41">
        <v>75.7</v>
      </c>
      <c r="H1118" s="58">
        <v>62.5</v>
      </c>
      <c r="I1118" s="58">
        <v>8.17</v>
      </c>
      <c r="J1118" s="42">
        <v>79</v>
      </c>
    </row>
    <row r="1119" spans="1:16" x14ac:dyDescent="0.2">
      <c r="A1119" t="s">
        <v>61</v>
      </c>
      <c r="B1119" s="176">
        <v>39862</v>
      </c>
      <c r="D1119" s="59">
        <v>4.0490000000000004</v>
      </c>
      <c r="E1119" s="58">
        <v>12.89</v>
      </c>
      <c r="F1119" s="58">
        <v>6.14</v>
      </c>
      <c r="G1119" s="41">
        <v>74.099999999999994</v>
      </c>
      <c r="H1119" s="58">
        <v>62.5</v>
      </c>
      <c r="I1119" s="58">
        <v>8.17</v>
      </c>
      <c r="J1119" s="42">
        <v>78</v>
      </c>
    </row>
    <row r="1120" spans="1:16" x14ac:dyDescent="0.2">
      <c r="A1120" t="s">
        <v>61</v>
      </c>
      <c r="B1120" s="176">
        <v>39862</v>
      </c>
      <c r="D1120" s="59">
        <v>5.0759999999999996</v>
      </c>
      <c r="E1120" s="58">
        <v>12.9</v>
      </c>
      <c r="F1120" s="58">
        <v>6.02</v>
      </c>
      <c r="G1120" s="41">
        <v>72.7</v>
      </c>
      <c r="H1120" s="58">
        <v>62.51</v>
      </c>
      <c r="I1120" s="58">
        <v>8.18</v>
      </c>
      <c r="J1120" s="42">
        <v>78</v>
      </c>
    </row>
    <row r="1121" spans="1:13" x14ac:dyDescent="0.2">
      <c r="A1121" t="s">
        <v>61</v>
      </c>
      <c r="B1121" s="176">
        <v>39862</v>
      </c>
      <c r="D1121" s="59">
        <v>5.774</v>
      </c>
      <c r="E1121" s="58">
        <v>12.91</v>
      </c>
      <c r="F1121" s="58">
        <v>6.02</v>
      </c>
      <c r="G1121" s="41">
        <v>72.8</v>
      </c>
      <c r="H1121" s="58">
        <v>62.51</v>
      </c>
      <c r="I1121" s="58">
        <v>8.18</v>
      </c>
      <c r="J1121" s="42">
        <v>77</v>
      </c>
    </row>
    <row r="1122" spans="1:13" x14ac:dyDescent="0.2">
      <c r="A1122" t="s">
        <v>61</v>
      </c>
      <c r="B1122" s="176">
        <v>39862</v>
      </c>
      <c r="D1122" s="59">
        <v>7.1959999999999997</v>
      </c>
      <c r="E1122" s="58">
        <v>12.9</v>
      </c>
      <c r="F1122" s="58">
        <v>5.87</v>
      </c>
      <c r="G1122" s="41">
        <v>70.900000000000006</v>
      </c>
      <c r="H1122" s="58">
        <v>62.52</v>
      </c>
      <c r="I1122" s="58">
        <v>8.18</v>
      </c>
      <c r="J1122" s="42">
        <v>77</v>
      </c>
    </row>
    <row r="1123" spans="1:13" x14ac:dyDescent="0.2">
      <c r="A1123" t="s">
        <v>61</v>
      </c>
      <c r="B1123" s="176">
        <v>39862</v>
      </c>
      <c r="D1123" s="59">
        <v>7.7409999999999997</v>
      </c>
      <c r="E1123" s="58">
        <v>12.9</v>
      </c>
      <c r="F1123" s="58">
        <v>5.84</v>
      </c>
      <c r="G1123" s="41">
        <v>70.599999999999994</v>
      </c>
      <c r="H1123" s="58">
        <v>62.52</v>
      </c>
      <c r="I1123" s="58">
        <v>8.19</v>
      </c>
      <c r="J1123" s="42">
        <v>76</v>
      </c>
    </row>
    <row r="1124" spans="1:13" x14ac:dyDescent="0.2">
      <c r="A1124" t="s">
        <v>61</v>
      </c>
      <c r="B1124" s="176">
        <v>39862</v>
      </c>
      <c r="D1124" s="59">
        <v>9.0139999999999993</v>
      </c>
      <c r="E1124" s="58">
        <v>12.89</v>
      </c>
      <c r="F1124" s="58">
        <v>5.89</v>
      </c>
      <c r="G1124" s="41">
        <v>71.2</v>
      </c>
      <c r="H1124" s="58">
        <v>62.52</v>
      </c>
      <c r="I1124" s="58">
        <v>8.19</v>
      </c>
      <c r="J1124" s="42">
        <v>76</v>
      </c>
    </row>
    <row r="1125" spans="1:13" x14ac:dyDescent="0.2">
      <c r="A1125" t="s">
        <v>61</v>
      </c>
      <c r="B1125" s="176">
        <v>39862</v>
      </c>
      <c r="D1125" s="59">
        <v>9.9860000000000007</v>
      </c>
      <c r="E1125" s="58">
        <v>12.85</v>
      </c>
      <c r="F1125" s="58">
        <v>5.65</v>
      </c>
      <c r="G1125" s="41">
        <v>68.2</v>
      </c>
      <c r="H1125" s="58">
        <v>62.54</v>
      </c>
      <c r="I1125" s="58">
        <v>8.19</v>
      </c>
      <c r="J1125" s="42">
        <v>75</v>
      </c>
    </row>
    <row r="1126" spans="1:13" x14ac:dyDescent="0.2">
      <c r="A1126" t="s">
        <v>61</v>
      </c>
      <c r="B1126" s="176">
        <v>39862</v>
      </c>
      <c r="D1126" s="59">
        <v>11.111000000000001</v>
      </c>
      <c r="E1126" s="58">
        <v>12.83</v>
      </c>
      <c r="F1126" s="58">
        <v>5.51</v>
      </c>
      <c r="G1126" s="41">
        <v>66.5</v>
      </c>
      <c r="H1126" s="58">
        <v>62.55</v>
      </c>
      <c r="I1126" s="58">
        <v>8.1999999999999993</v>
      </c>
      <c r="J1126" s="42">
        <v>75</v>
      </c>
      <c r="M1126" s="186"/>
    </row>
    <row r="1127" spans="1:13" x14ac:dyDescent="0.2">
      <c r="A1127" t="s">
        <v>61</v>
      </c>
      <c r="B1127" s="176">
        <v>39862</v>
      </c>
      <c r="D1127" s="59">
        <v>12.234999999999999</v>
      </c>
      <c r="E1127" s="58">
        <v>12.83</v>
      </c>
      <c r="F1127" s="58">
        <v>5.26</v>
      </c>
      <c r="G1127" s="41">
        <v>63.4</v>
      </c>
      <c r="H1127" s="58">
        <v>62.55</v>
      </c>
      <c r="I1127" s="58">
        <v>8.19</v>
      </c>
      <c r="J1127" s="42">
        <v>75</v>
      </c>
    </row>
    <row r="1128" spans="1:13" x14ac:dyDescent="0.2">
      <c r="A1128" t="s">
        <v>61</v>
      </c>
      <c r="B1128" s="176">
        <v>39862</v>
      </c>
      <c r="D1128" s="59">
        <v>13.223000000000001</v>
      </c>
      <c r="E1128" s="58">
        <v>12.83</v>
      </c>
      <c r="F1128" s="58">
        <v>4.84</v>
      </c>
      <c r="G1128" s="41">
        <v>58.3</v>
      </c>
      <c r="H1128" s="58">
        <v>62.55</v>
      </c>
      <c r="I1128" s="58">
        <v>8.19</v>
      </c>
      <c r="J1128" s="42">
        <v>74</v>
      </c>
      <c r="M1128" s="186"/>
    </row>
    <row r="1129" spans="1:13" x14ac:dyDescent="0.2">
      <c r="A1129" t="s">
        <v>61</v>
      </c>
      <c r="B1129" s="176">
        <v>39862</v>
      </c>
      <c r="D1129" s="59">
        <v>14.093999999999999</v>
      </c>
      <c r="E1129" s="58">
        <v>12.83</v>
      </c>
      <c r="F1129" s="58">
        <v>4.62</v>
      </c>
      <c r="G1129" s="41">
        <v>55.6</v>
      </c>
      <c r="H1129" s="58">
        <v>62.35</v>
      </c>
      <c r="I1129" s="58">
        <v>8.19</v>
      </c>
      <c r="J1129" s="42">
        <v>80</v>
      </c>
    </row>
    <row r="1132" spans="1:13" x14ac:dyDescent="0.2">
      <c r="A1132" t="s">
        <v>7</v>
      </c>
      <c r="B1132" s="176">
        <v>39966</v>
      </c>
      <c r="D1132" s="59">
        <v>0.21</v>
      </c>
      <c r="E1132" s="58">
        <v>26.86</v>
      </c>
      <c r="F1132" s="58">
        <v>6.37</v>
      </c>
      <c r="G1132" s="41">
        <v>80.400000000000006</v>
      </c>
      <c r="H1132" s="59">
        <v>2.77</v>
      </c>
      <c r="I1132" s="58">
        <v>7.74</v>
      </c>
      <c r="J1132" s="106" t="s">
        <v>327</v>
      </c>
      <c r="M1132" s="67">
        <v>0.2</v>
      </c>
    </row>
    <row r="1133" spans="1:13" x14ac:dyDescent="0.2">
      <c r="D1133" s="59"/>
    </row>
    <row r="1134" spans="1:13" x14ac:dyDescent="0.2">
      <c r="A1134" t="s">
        <v>36</v>
      </c>
      <c r="B1134" s="176">
        <v>39966</v>
      </c>
      <c r="D1134" s="59">
        <v>0.70199999999999996</v>
      </c>
      <c r="E1134" s="58">
        <v>26.83</v>
      </c>
      <c r="F1134" s="58">
        <v>6.82</v>
      </c>
      <c r="G1134" s="41">
        <v>86.6</v>
      </c>
      <c r="H1134">
        <v>4.6840000000000002</v>
      </c>
      <c r="I1134" s="58">
        <v>7.89</v>
      </c>
      <c r="M1134" s="67">
        <v>0.2</v>
      </c>
    </row>
    <row r="1135" spans="1:13" x14ac:dyDescent="0.2">
      <c r="D1135" s="59"/>
    </row>
    <row r="1136" spans="1:13" x14ac:dyDescent="0.2">
      <c r="A1136" t="s">
        <v>72</v>
      </c>
      <c r="B1136" s="176">
        <v>39965</v>
      </c>
      <c r="D1136" s="59">
        <v>0.59299999999999997</v>
      </c>
      <c r="E1136" s="58">
        <v>28.01</v>
      </c>
      <c r="F1136" s="58">
        <v>6.91</v>
      </c>
      <c r="G1136" s="41">
        <v>88.7</v>
      </c>
      <c r="H1136">
        <v>1.8320000000000001</v>
      </c>
      <c r="I1136" s="58">
        <v>7.92</v>
      </c>
      <c r="M1136" s="67">
        <v>0.4</v>
      </c>
    </row>
    <row r="1137" spans="1:17" x14ac:dyDescent="0.2">
      <c r="D1137" s="59"/>
    </row>
    <row r="1138" spans="1:17" x14ac:dyDescent="0.2">
      <c r="A1138" t="s">
        <v>55</v>
      </c>
      <c r="B1138" s="176">
        <v>39966</v>
      </c>
      <c r="D1138" s="59">
        <v>0.14399999999999999</v>
      </c>
      <c r="E1138" s="58">
        <v>26.75</v>
      </c>
      <c r="F1138" s="58">
        <v>3.38</v>
      </c>
      <c r="G1138" s="41">
        <v>53</v>
      </c>
      <c r="H1138" s="58">
        <v>60.41</v>
      </c>
      <c r="I1138" s="58">
        <v>8.3000000000000007</v>
      </c>
      <c r="M1138" s="111">
        <v>1.6</v>
      </c>
      <c r="N1138" s="111">
        <v>17.109659999999998</v>
      </c>
      <c r="O1138" s="111">
        <v>15.086369230769227</v>
      </c>
      <c r="P1138" s="150">
        <v>4.5710399999999991</v>
      </c>
      <c r="Q1138" s="62">
        <v>4.1241230769230732</v>
      </c>
    </row>
    <row r="1139" spans="1:17" x14ac:dyDescent="0.2">
      <c r="A1139" t="s">
        <v>55</v>
      </c>
      <c r="B1139" s="176">
        <v>39966</v>
      </c>
      <c r="D1139" s="59">
        <v>1.1040000000000001</v>
      </c>
      <c r="E1139" s="58">
        <v>26.75</v>
      </c>
      <c r="F1139" s="58">
        <v>3.27</v>
      </c>
      <c r="G1139" s="41">
        <v>51.3</v>
      </c>
      <c r="H1139" s="58">
        <v>60.42</v>
      </c>
      <c r="I1139" s="58">
        <v>8.3000000000000007</v>
      </c>
      <c r="N1139" s="111"/>
      <c r="O1139" s="111"/>
      <c r="Q1139" s="67"/>
    </row>
    <row r="1140" spans="1:17" x14ac:dyDescent="0.2">
      <c r="A1140" t="s">
        <v>55</v>
      </c>
      <c r="B1140" s="176">
        <v>39966</v>
      </c>
      <c r="D1140" s="59">
        <v>2.2160000000000002</v>
      </c>
      <c r="E1140" s="58">
        <v>26.73</v>
      </c>
      <c r="F1140" s="58">
        <v>3.21</v>
      </c>
      <c r="G1140" s="41">
        <v>50.2</v>
      </c>
      <c r="H1140" s="58">
        <v>60.43</v>
      </c>
      <c r="I1140" s="58">
        <v>8.3000000000000007</v>
      </c>
      <c r="N1140" s="111"/>
      <c r="O1140" s="111"/>
    </row>
    <row r="1141" spans="1:17" x14ac:dyDescent="0.2">
      <c r="A1141" t="s">
        <v>55</v>
      </c>
      <c r="B1141" s="176">
        <v>39966</v>
      </c>
      <c r="D1141" s="59">
        <v>3.113</v>
      </c>
      <c r="E1141" s="58">
        <v>26.73</v>
      </c>
      <c r="F1141" s="58">
        <v>3.33</v>
      </c>
      <c r="G1141" s="41">
        <v>49.9</v>
      </c>
      <c r="H1141" s="58">
        <v>49.48</v>
      </c>
      <c r="I1141" s="58">
        <v>8.3000000000000007</v>
      </c>
      <c r="N1141" s="111"/>
      <c r="O1141" s="111"/>
      <c r="Q1141" s="67"/>
    </row>
    <row r="1142" spans="1:17" x14ac:dyDescent="0.2">
      <c r="A1142" t="s">
        <v>55</v>
      </c>
      <c r="B1142" s="176">
        <v>39966</v>
      </c>
      <c r="D1142" s="59">
        <v>4.0250000000000004</v>
      </c>
      <c r="E1142" s="58">
        <v>26.71</v>
      </c>
      <c r="F1142" s="58">
        <v>3.19</v>
      </c>
      <c r="G1142" s="41">
        <v>49.9</v>
      </c>
      <c r="H1142" s="58">
        <v>60.43</v>
      </c>
      <c r="I1142" s="58">
        <v>8.3000000000000007</v>
      </c>
      <c r="N1142" s="111"/>
      <c r="O1142" s="111"/>
    </row>
    <row r="1143" spans="1:17" x14ac:dyDescent="0.2">
      <c r="A1143" t="s">
        <v>55</v>
      </c>
      <c r="B1143" s="176">
        <v>39966</v>
      </c>
      <c r="D1143" s="59">
        <v>5.1130000000000004</v>
      </c>
      <c r="E1143" s="58">
        <v>26.69</v>
      </c>
      <c r="F1143" s="58">
        <v>3.16</v>
      </c>
      <c r="G1143" s="41">
        <v>49.5</v>
      </c>
      <c r="H1143" s="58">
        <v>60.44</v>
      </c>
      <c r="I1143" s="58">
        <v>8.3000000000000007</v>
      </c>
      <c r="N1143" s="111"/>
      <c r="O1143" s="111"/>
      <c r="Q1143" s="67"/>
    </row>
    <row r="1144" spans="1:17" x14ac:dyDescent="0.2">
      <c r="A1144" t="s">
        <v>55</v>
      </c>
      <c r="B1144" s="176">
        <v>39966</v>
      </c>
      <c r="D1144" s="59">
        <v>6.2149999999999999</v>
      </c>
      <c r="E1144" s="58">
        <v>24.16</v>
      </c>
      <c r="F1144" s="58">
        <v>1.66</v>
      </c>
      <c r="G1144" s="41">
        <v>25</v>
      </c>
      <c r="H1144" s="58">
        <v>59.9</v>
      </c>
      <c r="I1144" s="58">
        <v>8.16</v>
      </c>
      <c r="N1144" s="111"/>
      <c r="O1144" s="111"/>
      <c r="P1144" s="67"/>
      <c r="Q1144" s="67"/>
    </row>
    <row r="1145" spans="1:17" x14ac:dyDescent="0.2">
      <c r="A1145" t="s">
        <v>55</v>
      </c>
      <c r="B1145" s="176">
        <v>39966</v>
      </c>
      <c r="D1145" s="59">
        <v>7.1539999999999999</v>
      </c>
      <c r="E1145" s="58">
        <v>23.34</v>
      </c>
      <c r="F1145" s="58">
        <v>0.62</v>
      </c>
      <c r="G1145" s="41">
        <v>9.1999999999999993</v>
      </c>
      <c r="H1145" s="58">
        <v>59.96</v>
      </c>
      <c r="I1145" s="58">
        <v>8.1300000000000008</v>
      </c>
      <c r="N1145" s="111"/>
      <c r="O1145" s="111"/>
      <c r="P1145" s="67"/>
      <c r="Q1145" s="67"/>
    </row>
    <row r="1146" spans="1:17" x14ac:dyDescent="0.2">
      <c r="A1146" t="s">
        <v>55</v>
      </c>
      <c r="B1146" s="176">
        <v>39966</v>
      </c>
      <c r="D1146" s="59">
        <v>8.077</v>
      </c>
      <c r="E1146" s="58">
        <v>22.73</v>
      </c>
      <c r="F1146" s="58">
        <v>0.44</v>
      </c>
      <c r="G1146" s="41">
        <v>6.5</v>
      </c>
      <c r="H1146" s="58">
        <v>59.74</v>
      </c>
      <c r="I1146" s="58">
        <v>8.09</v>
      </c>
      <c r="N1146" s="111"/>
      <c r="O1146" s="111"/>
      <c r="P1146" s="67"/>
      <c r="Q1146" s="67"/>
    </row>
    <row r="1147" spans="1:17" x14ac:dyDescent="0.2">
      <c r="A1147" t="s">
        <v>55</v>
      </c>
      <c r="B1147" s="176">
        <v>39966</v>
      </c>
      <c r="D1147" s="59">
        <v>9.2460000000000004</v>
      </c>
      <c r="E1147" s="58">
        <v>21.73</v>
      </c>
      <c r="F1147" s="58">
        <v>0.36</v>
      </c>
      <c r="G1147" s="41">
        <v>5.0999999999999996</v>
      </c>
      <c r="H1147" s="58">
        <v>59.52</v>
      </c>
      <c r="I1147" s="58">
        <v>8.0500000000000007</v>
      </c>
      <c r="N1147" s="111"/>
      <c r="O1147" s="111"/>
      <c r="P1147" s="67"/>
      <c r="Q1147" s="67"/>
    </row>
    <row r="1148" spans="1:17" x14ac:dyDescent="0.2">
      <c r="A1148" t="s">
        <v>55</v>
      </c>
      <c r="B1148" s="176">
        <v>39966</v>
      </c>
      <c r="D1148" s="59">
        <v>10.223000000000001</v>
      </c>
      <c r="E1148" s="58">
        <v>21.33</v>
      </c>
      <c r="F1148" s="58">
        <v>0.3</v>
      </c>
      <c r="G1148" s="41">
        <v>4.3</v>
      </c>
      <c r="H1148" s="58">
        <v>59.73</v>
      </c>
      <c r="I1148" s="58">
        <v>8.0299999999999994</v>
      </c>
      <c r="N1148" s="111"/>
      <c r="O1148" s="111"/>
      <c r="P1148" s="67"/>
      <c r="Q1148" s="67"/>
    </row>
    <row r="1149" spans="1:17" x14ac:dyDescent="0.2">
      <c r="A1149" t="s">
        <v>55</v>
      </c>
      <c r="B1149" s="176">
        <v>39966</v>
      </c>
      <c r="D1149" s="59">
        <v>11.061</v>
      </c>
      <c r="E1149" s="58">
        <v>21.17</v>
      </c>
      <c r="F1149" s="58">
        <v>0.25</v>
      </c>
      <c r="G1149" s="41">
        <v>3.5</v>
      </c>
      <c r="H1149" s="58">
        <v>59.73</v>
      </c>
      <c r="I1149" s="58">
        <v>8.0299999999999994</v>
      </c>
      <c r="N1149" s="111"/>
      <c r="O1149" s="111"/>
      <c r="P1149" s="67"/>
      <c r="Q1149" s="67"/>
    </row>
    <row r="1150" spans="1:17" x14ac:dyDescent="0.2">
      <c r="A1150" t="s">
        <v>55</v>
      </c>
      <c r="B1150" s="176">
        <v>39966</v>
      </c>
      <c r="D1150" s="59">
        <v>12.086</v>
      </c>
      <c r="E1150" s="58">
        <v>21.15</v>
      </c>
      <c r="F1150" s="58">
        <v>0.23</v>
      </c>
      <c r="G1150" s="41">
        <v>3.3</v>
      </c>
      <c r="H1150" s="58">
        <v>59.71</v>
      </c>
      <c r="I1150" s="58">
        <v>8.0399999999999991</v>
      </c>
      <c r="N1150" s="111"/>
      <c r="O1150" s="111"/>
      <c r="P1150" s="67"/>
      <c r="Q1150" s="67"/>
    </row>
    <row r="1151" spans="1:17" x14ac:dyDescent="0.2">
      <c r="A1151" t="s">
        <v>55</v>
      </c>
      <c r="B1151" s="176">
        <v>39966</v>
      </c>
      <c r="D1151" s="59">
        <v>13.042</v>
      </c>
      <c r="E1151" s="58">
        <v>21.13</v>
      </c>
      <c r="F1151" s="58">
        <v>0.21</v>
      </c>
      <c r="G1151" s="41">
        <v>2.9</v>
      </c>
      <c r="H1151" s="58">
        <v>59.73</v>
      </c>
      <c r="I1151" s="58">
        <v>8.02</v>
      </c>
      <c r="N1151" s="111"/>
      <c r="O1151" s="111"/>
      <c r="P1151" s="67"/>
      <c r="Q1151" s="67"/>
    </row>
    <row r="1152" spans="1:17" x14ac:dyDescent="0.2">
      <c r="A1152" t="s">
        <v>55</v>
      </c>
      <c r="B1152" s="176">
        <v>39966</v>
      </c>
      <c r="D1152" s="59">
        <v>14.089</v>
      </c>
      <c r="E1152" s="58">
        <v>21.13</v>
      </c>
      <c r="F1152" s="58">
        <v>0.19</v>
      </c>
      <c r="G1152" s="41">
        <v>2.7</v>
      </c>
      <c r="H1152" s="58">
        <v>59.73</v>
      </c>
      <c r="I1152" s="58">
        <v>7.91</v>
      </c>
      <c r="N1152" s="111"/>
      <c r="O1152" s="111"/>
      <c r="P1152" s="67"/>
      <c r="Q1152" s="67"/>
    </row>
    <row r="1153" spans="1:17" x14ac:dyDescent="0.2">
      <c r="A1153" t="s">
        <v>55</v>
      </c>
      <c r="B1153" s="176">
        <v>39966</v>
      </c>
      <c r="D1153" s="59">
        <v>14.194000000000001</v>
      </c>
      <c r="E1153" s="58">
        <v>21.12</v>
      </c>
      <c r="F1153" s="58">
        <v>0.18</v>
      </c>
      <c r="G1153" s="41">
        <v>2.5</v>
      </c>
      <c r="H1153" s="58">
        <v>59.55</v>
      </c>
      <c r="I1153" s="58">
        <v>7.8</v>
      </c>
      <c r="N1153" s="111"/>
      <c r="O1153" s="111"/>
      <c r="P1153" s="67"/>
      <c r="Q1153" s="67"/>
    </row>
    <row r="1154" spans="1:17" x14ac:dyDescent="0.2">
      <c r="D1154" s="59"/>
      <c r="E1154" s="58"/>
      <c r="F1154" s="58"/>
      <c r="G1154" s="41"/>
      <c r="N1154" s="111"/>
      <c r="O1154" s="111"/>
      <c r="P1154" s="67"/>
      <c r="Q1154" s="67"/>
    </row>
    <row r="1155" spans="1:17" x14ac:dyDescent="0.2">
      <c r="A1155" t="s">
        <v>58</v>
      </c>
      <c r="B1155" s="176">
        <v>39966</v>
      </c>
      <c r="D1155" s="59">
        <v>0.10100000000000001</v>
      </c>
      <c r="E1155" s="58">
        <v>27.92</v>
      </c>
      <c r="F1155" s="58">
        <v>4.59</v>
      </c>
      <c r="G1155" s="41">
        <v>73.2</v>
      </c>
      <c r="H1155">
        <v>59.89</v>
      </c>
      <c r="I1155" s="58">
        <v>8.33</v>
      </c>
      <c r="M1155" s="187">
        <v>1.5</v>
      </c>
      <c r="N1155" s="111">
        <v>40.549639999999997</v>
      </c>
      <c r="O1155" s="111">
        <v>17.277723076923071</v>
      </c>
      <c r="P1155" s="62">
        <v>9.323640000000001</v>
      </c>
      <c r="Q1155" s="62">
        <v>3.5695846153846222</v>
      </c>
    </row>
    <row r="1156" spans="1:17" x14ac:dyDescent="0.2">
      <c r="A1156" t="s">
        <v>58</v>
      </c>
      <c r="B1156" s="176">
        <v>39966</v>
      </c>
      <c r="D1156" s="59">
        <v>1.014</v>
      </c>
      <c r="E1156" s="58">
        <v>27.31</v>
      </c>
      <c r="F1156" s="58">
        <v>4.21</v>
      </c>
      <c r="G1156" s="41">
        <v>66.400000000000006</v>
      </c>
      <c r="H1156">
        <v>59.83</v>
      </c>
      <c r="I1156" s="58">
        <v>8.32</v>
      </c>
    </row>
    <row r="1157" spans="1:17" x14ac:dyDescent="0.2">
      <c r="A1157" t="s">
        <v>58</v>
      </c>
      <c r="B1157" s="176">
        <v>39966</v>
      </c>
      <c r="D1157" s="59">
        <v>2.2050000000000001</v>
      </c>
      <c r="E1157" s="58">
        <v>27.16</v>
      </c>
      <c r="F1157" s="58">
        <v>3.85</v>
      </c>
      <c r="G1157" s="41">
        <v>60.7</v>
      </c>
      <c r="H1157">
        <v>60.01</v>
      </c>
      <c r="I1157" s="58">
        <v>8.31</v>
      </c>
    </row>
    <row r="1158" spans="1:17" x14ac:dyDescent="0.2">
      <c r="A1158" t="s">
        <v>58</v>
      </c>
      <c r="B1158" s="176">
        <v>39966</v>
      </c>
      <c r="D1158" s="59">
        <v>3.133</v>
      </c>
      <c r="E1158" s="58">
        <v>27.1</v>
      </c>
      <c r="F1158" s="58">
        <v>3.54</v>
      </c>
      <c r="G1158" s="41">
        <v>55.7</v>
      </c>
      <c r="H1158">
        <v>59.99</v>
      </c>
      <c r="I1158" s="58">
        <v>8.32</v>
      </c>
    </row>
    <row r="1159" spans="1:17" x14ac:dyDescent="0.2">
      <c r="A1159" t="s">
        <v>58</v>
      </c>
      <c r="B1159" s="176">
        <v>39966</v>
      </c>
      <c r="D1159" s="59">
        <v>4.1609999999999996</v>
      </c>
      <c r="E1159" s="58">
        <v>27.04</v>
      </c>
      <c r="F1159" s="58">
        <v>3.25</v>
      </c>
      <c r="G1159" s="41">
        <v>51.2</v>
      </c>
      <c r="H1159">
        <v>60.02</v>
      </c>
      <c r="I1159" s="58">
        <v>8.3000000000000007</v>
      </c>
    </row>
    <row r="1160" spans="1:17" x14ac:dyDescent="0.2">
      <c r="A1160" t="s">
        <v>58</v>
      </c>
      <c r="B1160" s="176">
        <v>39966</v>
      </c>
      <c r="D1160" s="59">
        <v>5.0529999999999999</v>
      </c>
      <c r="E1160" s="58">
        <v>26.97</v>
      </c>
      <c r="F1160" s="58">
        <v>3.15</v>
      </c>
      <c r="G1160" s="41">
        <v>49.5</v>
      </c>
      <c r="H1160">
        <v>60.01</v>
      </c>
      <c r="I1160" s="58">
        <v>8.2899999999999991</v>
      </c>
    </row>
    <row r="1161" spans="1:17" x14ac:dyDescent="0.2">
      <c r="A1161" t="s">
        <v>58</v>
      </c>
      <c r="B1161" s="176">
        <v>39966</v>
      </c>
      <c r="D1161" s="59">
        <v>6.1740000000000004</v>
      </c>
      <c r="E1161" s="58">
        <v>26.83</v>
      </c>
      <c r="F1161" s="58">
        <v>2.61</v>
      </c>
      <c r="G1161" s="41">
        <v>40.9</v>
      </c>
      <c r="H1161">
        <v>60.07</v>
      </c>
      <c r="I1161" s="58">
        <v>8.2799999999999994</v>
      </c>
    </row>
    <row r="1162" spans="1:17" x14ac:dyDescent="0.2">
      <c r="A1162" t="s">
        <v>58</v>
      </c>
      <c r="B1162" s="176">
        <v>39966</v>
      </c>
      <c r="D1162" s="59">
        <v>7.1159999999999997</v>
      </c>
      <c r="E1162" s="58">
        <v>26.79</v>
      </c>
      <c r="F1162" s="58">
        <v>2.2000000000000002</v>
      </c>
      <c r="G1162" s="41">
        <v>34.5</v>
      </c>
      <c r="H1162">
        <v>60.05</v>
      </c>
      <c r="I1162" s="58">
        <v>8.2899999999999991</v>
      </c>
    </row>
    <row r="1163" spans="1:17" x14ac:dyDescent="0.2">
      <c r="A1163" t="s">
        <v>58</v>
      </c>
      <c r="B1163" s="176">
        <v>39966</v>
      </c>
      <c r="D1163" s="59">
        <v>8.0410000000000004</v>
      </c>
      <c r="E1163" s="58">
        <v>26.73</v>
      </c>
      <c r="F1163" s="58">
        <v>2.0299999999999998</v>
      </c>
      <c r="G1163" s="41">
        <v>31.8</v>
      </c>
      <c r="H1163">
        <v>60.07</v>
      </c>
      <c r="I1163" s="58">
        <v>8.27</v>
      </c>
    </row>
    <row r="1164" spans="1:17" x14ac:dyDescent="0.2">
      <c r="A1164" t="s">
        <v>58</v>
      </c>
      <c r="B1164" s="176">
        <v>39966</v>
      </c>
      <c r="D1164" s="59">
        <v>9.1159999999999997</v>
      </c>
      <c r="E1164" s="58">
        <v>26.33</v>
      </c>
      <c r="F1164" s="58">
        <v>0.8</v>
      </c>
      <c r="G1164" s="41">
        <v>12.5</v>
      </c>
      <c r="H1164" s="58">
        <v>60.1</v>
      </c>
      <c r="I1164" s="58">
        <v>8.25</v>
      </c>
    </row>
    <row r="1165" spans="1:17" x14ac:dyDescent="0.2">
      <c r="A1165" t="s">
        <v>58</v>
      </c>
      <c r="B1165" s="176">
        <v>39966</v>
      </c>
      <c r="D1165" s="59">
        <v>10.176</v>
      </c>
      <c r="E1165" s="58">
        <v>25.21</v>
      </c>
      <c r="F1165" s="58">
        <v>0.39</v>
      </c>
      <c r="G1165" s="41">
        <v>6</v>
      </c>
      <c r="H1165">
        <v>59.98</v>
      </c>
      <c r="I1165" s="58">
        <v>8.2100000000000009</v>
      </c>
    </row>
    <row r="1166" spans="1:17" x14ac:dyDescent="0.2">
      <c r="A1166" t="s">
        <v>58</v>
      </c>
      <c r="B1166" s="176">
        <v>39966</v>
      </c>
      <c r="D1166" s="59">
        <v>11.337999999999999</v>
      </c>
      <c r="E1166" s="58">
        <v>23.64</v>
      </c>
      <c r="F1166" s="58">
        <v>0.28000000000000003</v>
      </c>
      <c r="G1166" s="41">
        <v>4.2</v>
      </c>
      <c r="H1166">
        <v>59.92</v>
      </c>
      <c r="I1166" s="58">
        <v>8.14</v>
      </c>
    </row>
    <row r="1167" spans="1:17" x14ac:dyDescent="0.2">
      <c r="A1167" t="s">
        <v>58</v>
      </c>
      <c r="B1167" s="176">
        <v>39966</v>
      </c>
      <c r="D1167" s="59">
        <v>12.169</v>
      </c>
      <c r="E1167" s="58">
        <v>23</v>
      </c>
      <c r="F1167" s="58">
        <v>0.25</v>
      </c>
      <c r="G1167" s="41">
        <v>3.7</v>
      </c>
      <c r="H1167">
        <v>59.89</v>
      </c>
      <c r="I1167" s="58">
        <v>8.0299999999999994</v>
      </c>
    </row>
    <row r="1168" spans="1:17" x14ac:dyDescent="0.2">
      <c r="A1168" t="s">
        <v>58</v>
      </c>
      <c r="B1168" s="176">
        <v>39966</v>
      </c>
      <c r="D1168" s="59">
        <v>12.343</v>
      </c>
      <c r="E1168" s="58">
        <v>22.97</v>
      </c>
      <c r="F1168" s="58">
        <v>0.23</v>
      </c>
      <c r="G1168" s="41">
        <v>3.4</v>
      </c>
      <c r="H1168">
        <v>59.82</v>
      </c>
      <c r="I1168" s="58">
        <v>7.94</v>
      </c>
    </row>
    <row r="1169" spans="1:17" x14ac:dyDescent="0.2">
      <c r="A1169" t="s">
        <v>58</v>
      </c>
      <c r="B1169" s="176">
        <v>39966</v>
      </c>
      <c r="D1169" s="59">
        <v>12.336</v>
      </c>
      <c r="E1169" s="58">
        <v>22.97</v>
      </c>
      <c r="F1169" s="58">
        <v>0.23</v>
      </c>
      <c r="G1169" s="41">
        <v>3.4</v>
      </c>
      <c r="H1169">
        <v>59.87</v>
      </c>
      <c r="I1169" s="58">
        <v>7.94</v>
      </c>
    </row>
    <row r="1170" spans="1:17" x14ac:dyDescent="0.2">
      <c r="D1170" s="59"/>
      <c r="E1170" s="58"/>
      <c r="F1170" s="58"/>
      <c r="G1170" s="41"/>
    </row>
    <row r="1171" spans="1:17" x14ac:dyDescent="0.2">
      <c r="A1171" t="s">
        <v>61</v>
      </c>
      <c r="B1171" s="176">
        <v>39966</v>
      </c>
      <c r="D1171" s="59">
        <v>0.17699999999999999</v>
      </c>
      <c r="E1171" s="58">
        <v>27.62</v>
      </c>
      <c r="F1171" s="58">
        <v>3.67</v>
      </c>
      <c r="G1171" s="41">
        <v>57.9</v>
      </c>
      <c r="H1171">
        <v>58.64</v>
      </c>
      <c r="I1171" s="58">
        <v>8.2799999999999994</v>
      </c>
      <c r="M1171" s="187">
        <v>2.2999999999999998</v>
      </c>
      <c r="N1171" s="150">
        <v>4.8975076923076903</v>
      </c>
      <c r="O1171" s="150">
        <v>4.9675230769230758</v>
      </c>
      <c r="P1171" s="62">
        <v>1.9224000000000012</v>
      </c>
      <c r="Q1171" s="62">
        <v>2.4440769230769233</v>
      </c>
    </row>
    <row r="1172" spans="1:17" x14ac:dyDescent="0.2">
      <c r="A1172" t="s">
        <v>61</v>
      </c>
      <c r="B1172" s="176">
        <v>39966</v>
      </c>
      <c r="D1172" s="59">
        <v>1.236</v>
      </c>
      <c r="E1172" s="58">
        <v>26.7</v>
      </c>
      <c r="F1172" s="58">
        <v>3.51</v>
      </c>
      <c r="G1172" s="41">
        <v>54.7</v>
      </c>
      <c r="H1172">
        <v>58.83</v>
      </c>
      <c r="I1172" s="58">
        <v>8.27</v>
      </c>
      <c r="M1172" s="186"/>
    </row>
    <row r="1173" spans="1:17" x14ac:dyDescent="0.2">
      <c r="A1173" t="s">
        <v>61</v>
      </c>
      <c r="B1173" s="176">
        <v>39966</v>
      </c>
      <c r="D1173" s="59">
        <v>2.1160000000000001</v>
      </c>
      <c r="E1173" s="58">
        <v>26.41</v>
      </c>
      <c r="F1173" s="58">
        <v>2.91</v>
      </c>
      <c r="G1173" s="41">
        <v>45.2</v>
      </c>
      <c r="H1173">
        <v>59.11</v>
      </c>
      <c r="I1173" s="58">
        <v>8.26</v>
      </c>
    </row>
    <row r="1174" spans="1:17" x14ac:dyDescent="0.2">
      <c r="A1174" t="s">
        <v>61</v>
      </c>
      <c r="B1174" s="176">
        <v>39966</v>
      </c>
      <c r="D1174" s="59">
        <v>3.1320000000000001</v>
      </c>
      <c r="E1174" s="58">
        <v>26.35</v>
      </c>
      <c r="F1174" s="58">
        <v>2.66</v>
      </c>
      <c r="G1174" s="41">
        <v>41.4</v>
      </c>
      <c r="H1174">
        <v>60.01</v>
      </c>
      <c r="I1174" s="58">
        <v>8.26</v>
      </c>
    </row>
    <row r="1175" spans="1:17" x14ac:dyDescent="0.2">
      <c r="A1175" t="s">
        <v>61</v>
      </c>
      <c r="B1175" s="176">
        <v>39966</v>
      </c>
      <c r="D1175" s="59">
        <v>4.0960000000000001</v>
      </c>
      <c r="E1175" s="58">
        <v>25.93</v>
      </c>
      <c r="F1175" s="58">
        <v>2.39</v>
      </c>
      <c r="G1175" s="41">
        <v>36.9</v>
      </c>
      <c r="H1175">
        <v>60.02</v>
      </c>
      <c r="I1175" s="58">
        <v>8.23</v>
      </c>
    </row>
    <row r="1176" spans="1:17" x14ac:dyDescent="0.2">
      <c r="A1176" t="s">
        <v>61</v>
      </c>
      <c r="B1176" s="176">
        <v>39966</v>
      </c>
      <c r="D1176" s="59">
        <v>5.1790000000000003</v>
      </c>
      <c r="E1176" s="58">
        <v>23.65</v>
      </c>
      <c r="F1176" s="58">
        <v>1.1399999999999999</v>
      </c>
      <c r="G1176" s="41">
        <v>16.899999999999999</v>
      </c>
      <c r="H1176">
        <v>59.83</v>
      </c>
      <c r="I1176" s="58">
        <v>8.11</v>
      </c>
    </row>
    <row r="1177" spans="1:17" x14ac:dyDescent="0.2">
      <c r="A1177" t="s">
        <v>61</v>
      </c>
      <c r="B1177" s="176">
        <v>39966</v>
      </c>
      <c r="D1177" s="59">
        <v>6.2649999999999997</v>
      </c>
      <c r="E1177" s="58">
        <v>22.98</v>
      </c>
      <c r="F1177" s="58">
        <v>0.55000000000000004</v>
      </c>
      <c r="G1177" s="41">
        <v>8</v>
      </c>
      <c r="H1177">
        <v>59.77</v>
      </c>
      <c r="I1177" s="58">
        <v>8.08</v>
      </c>
    </row>
    <row r="1178" spans="1:17" x14ac:dyDescent="0.2">
      <c r="A1178" t="s">
        <v>61</v>
      </c>
      <c r="B1178" s="176">
        <v>39966</v>
      </c>
      <c r="D1178" s="59">
        <v>6.9779999999999998</v>
      </c>
      <c r="E1178" s="58">
        <v>22.86</v>
      </c>
      <c r="F1178" s="58">
        <v>0.34</v>
      </c>
      <c r="G1178" s="41">
        <v>5.0999999999999996</v>
      </c>
      <c r="H1178">
        <v>59.78</v>
      </c>
      <c r="I1178" s="58">
        <v>8.07</v>
      </c>
    </row>
    <row r="1179" spans="1:17" x14ac:dyDescent="0.2">
      <c r="A1179" t="s">
        <v>61</v>
      </c>
      <c r="B1179" s="176">
        <v>39966</v>
      </c>
      <c r="D1179" s="59">
        <v>8.1210000000000004</v>
      </c>
      <c r="E1179" s="58">
        <v>22.15</v>
      </c>
      <c r="F1179" s="58">
        <v>0.27</v>
      </c>
      <c r="G1179" s="41">
        <v>4</v>
      </c>
      <c r="H1179">
        <v>59.81</v>
      </c>
      <c r="I1179" s="58">
        <v>8.06</v>
      </c>
    </row>
    <row r="1180" spans="1:17" x14ac:dyDescent="0.2">
      <c r="A1180" t="s">
        <v>61</v>
      </c>
      <c r="B1180" s="176">
        <v>39966</v>
      </c>
      <c r="D1180" s="59">
        <v>9.1760000000000002</v>
      </c>
      <c r="E1180" s="58">
        <v>21.82</v>
      </c>
      <c r="F1180" s="58">
        <v>0.23</v>
      </c>
      <c r="G1180" s="41">
        <v>3.3</v>
      </c>
      <c r="H1180">
        <v>59.83</v>
      </c>
      <c r="I1180" s="58">
        <v>8.0299999999999994</v>
      </c>
    </row>
    <row r="1181" spans="1:17" x14ac:dyDescent="0.2">
      <c r="A1181" t="s">
        <v>61</v>
      </c>
      <c r="B1181" s="176">
        <v>39966</v>
      </c>
      <c r="D1181" s="59">
        <v>10.047000000000001</v>
      </c>
      <c r="E1181" s="58">
        <v>21.63</v>
      </c>
      <c r="F1181" s="58">
        <v>0.22</v>
      </c>
      <c r="G1181" s="41">
        <v>3.1</v>
      </c>
      <c r="H1181">
        <v>59.81</v>
      </c>
      <c r="I1181" s="58">
        <v>8.0299999999999994</v>
      </c>
    </row>
    <row r="1182" spans="1:17" x14ac:dyDescent="0.2">
      <c r="A1182" t="s">
        <v>61</v>
      </c>
      <c r="B1182" s="176">
        <v>39966</v>
      </c>
      <c r="D1182" s="59">
        <v>11.161</v>
      </c>
      <c r="E1182" s="58">
        <v>20.65</v>
      </c>
      <c r="F1182" s="58">
        <v>0.2</v>
      </c>
      <c r="G1182" s="41">
        <v>2.8</v>
      </c>
      <c r="H1182">
        <v>59.87</v>
      </c>
      <c r="I1182" s="58">
        <v>7.99</v>
      </c>
    </row>
    <row r="1183" spans="1:17" x14ac:dyDescent="0.2">
      <c r="A1183" t="s">
        <v>61</v>
      </c>
      <c r="B1183" s="176">
        <v>39966</v>
      </c>
      <c r="D1183" s="59">
        <v>12.076000000000001</v>
      </c>
      <c r="E1183" s="58">
        <v>20.55</v>
      </c>
      <c r="F1183" s="58">
        <v>0.19</v>
      </c>
      <c r="G1183" s="41">
        <v>2.7</v>
      </c>
      <c r="H1183">
        <v>59.79</v>
      </c>
      <c r="I1183" s="58">
        <v>7.99</v>
      </c>
    </row>
    <row r="1184" spans="1:17" x14ac:dyDescent="0.2">
      <c r="A1184" t="s">
        <v>61</v>
      </c>
      <c r="B1184" s="176">
        <v>39966</v>
      </c>
      <c r="D1184" s="59">
        <v>13.117000000000001</v>
      </c>
      <c r="E1184" s="58">
        <v>20.51</v>
      </c>
      <c r="F1184" s="58">
        <v>0.17</v>
      </c>
      <c r="G1184" s="41">
        <v>2.5</v>
      </c>
      <c r="H1184">
        <v>59.84</v>
      </c>
      <c r="I1184" s="58">
        <v>7.99</v>
      </c>
    </row>
    <row r="1185" spans="1:18" x14ac:dyDescent="0.2">
      <c r="A1185" t="s">
        <v>61</v>
      </c>
      <c r="B1185" s="176">
        <v>39966</v>
      </c>
      <c r="D1185" s="59">
        <v>13.973000000000001</v>
      </c>
      <c r="E1185" s="58">
        <v>20.51</v>
      </c>
      <c r="F1185" s="58">
        <v>0.17</v>
      </c>
      <c r="G1185" s="41">
        <v>2.2999999999999998</v>
      </c>
      <c r="H1185">
        <v>59.85</v>
      </c>
      <c r="I1185" s="58">
        <v>7.89</v>
      </c>
    </row>
    <row r="1186" spans="1:18" x14ac:dyDescent="0.2">
      <c r="A1186" t="s">
        <v>61</v>
      </c>
      <c r="B1186" s="176">
        <v>39966</v>
      </c>
      <c r="D1186" s="59">
        <v>14.327</v>
      </c>
      <c r="E1186" s="58">
        <v>20.5</v>
      </c>
      <c r="F1186" s="58">
        <v>0.16</v>
      </c>
      <c r="G1186" s="41">
        <v>2.2000000000000002</v>
      </c>
      <c r="H1186">
        <v>59.12</v>
      </c>
      <c r="I1186" s="58">
        <v>7.3</v>
      </c>
    </row>
    <row r="1187" spans="1:18" x14ac:dyDescent="0.2">
      <c r="D1187" s="59"/>
      <c r="E1187" s="58"/>
      <c r="F1187" s="58"/>
      <c r="G1187" s="41"/>
      <c r="N1187" s="66"/>
      <c r="P1187" s="6"/>
    </row>
    <row r="1188" spans="1:18" x14ac:dyDescent="0.2">
      <c r="D1188" s="59"/>
      <c r="E1188" s="58"/>
      <c r="F1188" s="58"/>
      <c r="G1188" s="41"/>
      <c r="N1188" s="167"/>
    </row>
    <row r="1189" spans="1:18" x14ac:dyDescent="0.2">
      <c r="A1189" t="s">
        <v>7</v>
      </c>
      <c r="B1189" s="176">
        <v>40030</v>
      </c>
      <c r="D1189" s="59" t="s">
        <v>161</v>
      </c>
      <c r="E1189" s="58"/>
      <c r="F1189" s="58"/>
      <c r="G1189" s="41"/>
      <c r="M1189" s="67">
        <v>0.2</v>
      </c>
      <c r="N1189" s="167"/>
    </row>
    <row r="1190" spans="1:18" x14ac:dyDescent="0.2">
      <c r="A1190" t="s">
        <v>36</v>
      </c>
      <c r="B1190" s="176">
        <v>40030</v>
      </c>
      <c r="D1190" s="59" t="s">
        <v>162</v>
      </c>
      <c r="E1190" s="58"/>
      <c r="F1190" s="58"/>
      <c r="G1190" s="41"/>
      <c r="M1190" s="67">
        <v>0.15</v>
      </c>
      <c r="N1190" s="61"/>
      <c r="P1190" s="6"/>
    </row>
    <row r="1191" spans="1:18" x14ac:dyDescent="0.2">
      <c r="A1191" t="s">
        <v>72</v>
      </c>
      <c r="B1191" s="176">
        <v>40028</v>
      </c>
      <c r="E1191" s="58"/>
      <c r="F1191" s="58"/>
      <c r="G1191" s="41"/>
      <c r="M1191" s="67">
        <v>0.55000000000000004</v>
      </c>
      <c r="N1191" s="167"/>
    </row>
    <row r="1192" spans="1:18" x14ac:dyDescent="0.2">
      <c r="A1192" t="s">
        <v>55</v>
      </c>
      <c r="B1192" s="176">
        <v>40029</v>
      </c>
      <c r="D1192" s="59"/>
      <c r="E1192" s="58"/>
      <c r="F1192" s="58"/>
      <c r="G1192" s="41"/>
      <c r="M1192" s="67">
        <v>2.2999999999999998</v>
      </c>
      <c r="N1192" s="150">
        <v>5.6996800000000007</v>
      </c>
      <c r="O1192" s="150">
        <v>6.7305999999999999</v>
      </c>
      <c r="P1192" s="150">
        <v>0.75827999999999873</v>
      </c>
      <c r="Q1192" s="150">
        <v>1.7088000000000005</v>
      </c>
    </row>
    <row r="1193" spans="1:18" x14ac:dyDescent="0.2">
      <c r="A1193" t="s">
        <v>58</v>
      </c>
      <c r="B1193" s="176">
        <v>40029</v>
      </c>
      <c r="D1193" s="59"/>
      <c r="E1193" s="58"/>
      <c r="F1193" s="58"/>
      <c r="G1193" s="41"/>
      <c r="M1193" s="67">
        <v>2.2000000000000002</v>
      </c>
      <c r="N1193" s="150">
        <v>5.4286799999999991</v>
      </c>
      <c r="O1193" s="150">
        <v>5.5023199999999992</v>
      </c>
      <c r="P1193" s="150">
        <v>1.4631599999999998</v>
      </c>
      <c r="Q1193" s="109">
        <v>1.2175200000000004</v>
      </c>
    </row>
    <row r="1194" spans="1:18" x14ac:dyDescent="0.2">
      <c r="A1194" t="s">
        <v>61</v>
      </c>
      <c r="B1194" s="176">
        <v>40029</v>
      </c>
      <c r="D1194" s="59"/>
      <c r="E1194" s="58"/>
      <c r="F1194" s="58"/>
      <c r="G1194" s="41"/>
      <c r="M1194" s="187">
        <v>2</v>
      </c>
      <c r="N1194" s="150">
        <v>4.8997199999999994</v>
      </c>
      <c r="O1194" s="150">
        <v>4.2601200000000006</v>
      </c>
      <c r="P1194" s="58">
        <v>1.3670400000000016</v>
      </c>
      <c r="Q1194" s="58">
        <v>1.8049200000000005</v>
      </c>
    </row>
    <row r="1195" spans="1:18" x14ac:dyDescent="0.2">
      <c r="D1195" s="59"/>
      <c r="E1195" s="58"/>
      <c r="F1195" s="58"/>
      <c r="G1195" s="41"/>
      <c r="N1195" s="61"/>
    </row>
    <row r="1196" spans="1:18" x14ac:dyDescent="0.2">
      <c r="D1196" s="59"/>
      <c r="E1196" s="58"/>
      <c r="F1196" s="58"/>
      <c r="G1196" s="41"/>
      <c r="N1196" s="66"/>
      <c r="O1196" s="168"/>
      <c r="Q1196" s="169"/>
    </row>
    <row r="1197" spans="1:18" x14ac:dyDescent="0.2">
      <c r="A1197" t="s">
        <v>7</v>
      </c>
      <c r="B1197" s="176">
        <v>40155</v>
      </c>
      <c r="D1197" s="59" t="s">
        <v>156</v>
      </c>
      <c r="E1197" s="58"/>
      <c r="F1197" s="58"/>
      <c r="G1197" s="41"/>
      <c r="M1197" s="67">
        <v>0.1</v>
      </c>
      <c r="N1197" s="167"/>
    </row>
    <row r="1198" spans="1:18" x14ac:dyDescent="0.2">
      <c r="A1198" t="s">
        <v>36</v>
      </c>
      <c r="B1198" s="176">
        <v>40155</v>
      </c>
      <c r="D1198" s="59" t="s">
        <v>157</v>
      </c>
      <c r="E1198" s="58"/>
      <c r="F1198" s="58"/>
      <c r="G1198" s="41"/>
      <c r="M1198" s="67">
        <v>0.1</v>
      </c>
      <c r="N1198" s="167"/>
    </row>
    <row r="1199" spans="1:18" x14ac:dyDescent="0.2">
      <c r="A1199" t="s">
        <v>72</v>
      </c>
      <c r="B1199" s="176">
        <v>40155</v>
      </c>
      <c r="D1199" s="59" t="s">
        <v>158</v>
      </c>
      <c r="E1199" s="58"/>
      <c r="F1199" s="58"/>
      <c r="G1199" s="41"/>
      <c r="M1199" s="67">
        <v>0.45</v>
      </c>
      <c r="N1199" s="167"/>
    </row>
    <row r="1200" spans="1:18" x14ac:dyDescent="0.2">
      <c r="A1200" t="s">
        <v>55</v>
      </c>
      <c r="B1200" s="176">
        <v>40156</v>
      </c>
      <c r="D1200" s="59"/>
      <c r="E1200" s="58"/>
      <c r="F1200" s="58"/>
      <c r="G1200" s="41"/>
      <c r="M1200" s="67">
        <v>2.4</v>
      </c>
      <c r="N1200" s="111">
        <v>12.587479999999998</v>
      </c>
      <c r="O1200" s="111">
        <v>10.691839999999997</v>
      </c>
      <c r="P1200" s="150">
        <v>4.0156800000000032</v>
      </c>
      <c r="Q1200" s="150">
        <v>4.0263599999999986</v>
      </c>
      <c r="R1200" s="120"/>
    </row>
    <row r="1201" spans="1:19" x14ac:dyDescent="0.2">
      <c r="A1201" t="s">
        <v>58</v>
      </c>
      <c r="B1201" s="176">
        <v>40156</v>
      </c>
      <c r="D1201" s="59"/>
      <c r="E1201" s="58"/>
      <c r="F1201" s="58"/>
      <c r="G1201" s="41"/>
      <c r="M1201" s="67">
        <v>1.4</v>
      </c>
      <c r="N1201" s="111">
        <v>38.271319999999996</v>
      </c>
      <c r="O1201" s="111">
        <v>33.447359999999989</v>
      </c>
      <c r="P1201" s="111">
        <v>14.57820000000001</v>
      </c>
      <c r="Q1201" s="111">
        <v>10.423680000000004</v>
      </c>
      <c r="R1201" s="120"/>
    </row>
    <row r="1202" spans="1:19" x14ac:dyDescent="0.2">
      <c r="A1202" t="s">
        <v>61</v>
      </c>
      <c r="B1202" s="176">
        <v>40156</v>
      </c>
      <c r="D1202" s="59"/>
      <c r="E1202" s="58"/>
      <c r="F1202" s="58"/>
      <c r="G1202" s="41"/>
      <c r="M1202" s="67">
        <v>1.8</v>
      </c>
      <c r="N1202" s="111">
        <v>23.044920000000001</v>
      </c>
      <c r="O1202" s="111">
        <v>16.827919999999999</v>
      </c>
      <c r="P1202" s="58">
        <v>8.8003200000000046</v>
      </c>
      <c r="Q1202" s="58">
        <v>8.4158399999999975</v>
      </c>
      <c r="R1202" s="120"/>
    </row>
    <row r="1203" spans="1:19" x14ac:dyDescent="0.2">
      <c r="D1203" s="59"/>
      <c r="E1203" s="58"/>
      <c r="F1203" s="58"/>
      <c r="G1203" s="41"/>
    </row>
    <row r="1204" spans="1:19" x14ac:dyDescent="0.2">
      <c r="D1204" s="59"/>
      <c r="E1204" s="58"/>
      <c r="F1204" s="58"/>
      <c r="G1204" s="41"/>
      <c r="R1204" s="167"/>
      <c r="S1204" s="6"/>
    </row>
    <row r="1205" spans="1:19" x14ac:dyDescent="0.2">
      <c r="A1205" t="s">
        <v>7</v>
      </c>
      <c r="B1205" s="176">
        <v>40225</v>
      </c>
      <c r="D1205" s="59">
        <v>0.76500000000000001</v>
      </c>
      <c r="E1205" s="58">
        <v>16.670000000000002</v>
      </c>
      <c r="F1205" s="58">
        <v>9.0500000000000007</v>
      </c>
      <c r="G1205" s="41">
        <v>94</v>
      </c>
      <c r="H1205" s="59">
        <v>3.585</v>
      </c>
      <c r="I1205" s="58">
        <v>7.98</v>
      </c>
      <c r="J1205" s="42">
        <v>182</v>
      </c>
      <c r="M1205" s="67">
        <v>0.2</v>
      </c>
      <c r="Q1205" s="181"/>
      <c r="R1205" s="167"/>
      <c r="S1205" s="6"/>
    </row>
    <row r="1206" spans="1:19" x14ac:dyDescent="0.2">
      <c r="D1206" s="59"/>
      <c r="E1206" s="58"/>
      <c r="F1206" s="58"/>
      <c r="G1206" s="41"/>
      <c r="H1206" s="59"/>
      <c r="I1206" s="58"/>
      <c r="J1206" s="42"/>
      <c r="Q1206" s="181"/>
      <c r="R1206" s="167"/>
      <c r="S1206" s="6"/>
    </row>
    <row r="1207" spans="1:19" x14ac:dyDescent="0.2">
      <c r="A1207" t="s">
        <v>36</v>
      </c>
      <c r="B1207" s="176">
        <v>40225</v>
      </c>
      <c r="D1207" s="59">
        <v>0.53600000000000003</v>
      </c>
      <c r="E1207" s="58">
        <v>17.84</v>
      </c>
      <c r="F1207" s="58">
        <v>9.24</v>
      </c>
      <c r="G1207" s="41">
        <v>99</v>
      </c>
      <c r="H1207" s="59">
        <v>5.35</v>
      </c>
      <c r="I1207" s="58">
        <v>8.3000000000000007</v>
      </c>
      <c r="J1207" s="42">
        <v>182</v>
      </c>
      <c r="M1207" s="67">
        <v>0.2</v>
      </c>
      <c r="Q1207" s="181"/>
      <c r="R1207" s="167"/>
      <c r="S1207" s="6"/>
    </row>
    <row r="1208" spans="1:19" x14ac:dyDescent="0.2">
      <c r="D1208" s="59"/>
      <c r="E1208" s="58"/>
      <c r="F1208" s="58"/>
      <c r="G1208" s="41"/>
      <c r="H1208" s="59"/>
      <c r="I1208" s="58"/>
      <c r="J1208" s="42"/>
      <c r="K1208" s="165" t="s">
        <v>163</v>
      </c>
      <c r="Q1208" s="198"/>
      <c r="R1208" s="167"/>
      <c r="S1208" s="6"/>
    </row>
    <row r="1209" spans="1:19" x14ac:dyDescent="0.2">
      <c r="A1209" t="s">
        <v>72</v>
      </c>
      <c r="B1209" s="176">
        <v>40225</v>
      </c>
      <c r="D1209" s="59">
        <v>0.36199999999999999</v>
      </c>
      <c r="E1209" s="58">
        <v>18.27</v>
      </c>
      <c r="F1209" s="58">
        <v>5.68</v>
      </c>
      <c r="G1209" s="41">
        <v>60.7</v>
      </c>
      <c r="H1209" s="59">
        <v>1.94</v>
      </c>
      <c r="I1209" s="58">
        <v>7.61</v>
      </c>
      <c r="J1209" s="42">
        <v>179</v>
      </c>
      <c r="M1209" s="67">
        <v>0.3</v>
      </c>
      <c r="Q1209" s="181"/>
      <c r="R1209" s="167"/>
      <c r="S1209" s="6"/>
    </row>
    <row r="1210" spans="1:19" x14ac:dyDescent="0.2">
      <c r="D1210" s="59"/>
      <c r="E1210" s="58"/>
      <c r="F1210" s="58"/>
      <c r="G1210" s="41"/>
      <c r="H1210" s="59"/>
      <c r="I1210" s="58"/>
      <c r="J1210" s="42"/>
      <c r="Q1210" s="181"/>
      <c r="R1210" s="167"/>
      <c r="S1210" s="6"/>
    </row>
    <row r="1211" spans="1:19" x14ac:dyDescent="0.2">
      <c r="A1211" t="s">
        <v>55</v>
      </c>
      <c r="B1211" s="176">
        <v>40226</v>
      </c>
      <c r="D1211" s="59">
        <v>0.10199999999999999</v>
      </c>
      <c r="E1211" s="58">
        <v>17.09</v>
      </c>
      <c r="F1211" s="58">
        <v>4.1100000000000003</v>
      </c>
      <c r="G1211" s="41">
        <v>54.8</v>
      </c>
      <c r="H1211" s="58">
        <v>62.07</v>
      </c>
      <c r="I1211" s="58">
        <v>8.83</v>
      </c>
      <c r="J1211" s="42">
        <v>60</v>
      </c>
      <c r="M1211" s="67">
        <v>1.9</v>
      </c>
      <c r="N1211" s="187">
        <v>33.787880000000001</v>
      </c>
      <c r="O1211" s="187">
        <v>32.488180000000007</v>
      </c>
      <c r="P1211" s="150">
        <v>6.6322799999999926</v>
      </c>
      <c r="Q1211" s="62">
        <v>5.9914799999999886</v>
      </c>
      <c r="S1211" s="6"/>
    </row>
    <row r="1212" spans="1:19" x14ac:dyDescent="0.2">
      <c r="A1212" t="s">
        <v>55</v>
      </c>
      <c r="B1212" s="176">
        <v>40226</v>
      </c>
      <c r="D1212" s="59">
        <v>1.119</v>
      </c>
      <c r="E1212" s="58">
        <v>16.440000000000001</v>
      </c>
      <c r="F1212" s="58">
        <v>3.74</v>
      </c>
      <c r="G1212" s="41">
        <v>49.2</v>
      </c>
      <c r="H1212" s="58">
        <v>62.05</v>
      </c>
      <c r="I1212" s="58">
        <v>8.8699999999999992</v>
      </c>
      <c r="J1212" s="42">
        <v>63</v>
      </c>
      <c r="N1212" s="41"/>
      <c r="O1212" s="149"/>
      <c r="Q1212" s="67"/>
      <c r="R1212" s="167"/>
      <c r="S1212" s="6"/>
    </row>
    <row r="1213" spans="1:19" x14ac:dyDescent="0.2">
      <c r="A1213" t="s">
        <v>55</v>
      </c>
      <c r="B1213" s="176">
        <v>40226</v>
      </c>
      <c r="D1213" s="59">
        <v>2.3780000000000001</v>
      </c>
      <c r="E1213" s="58">
        <v>16.36</v>
      </c>
      <c r="F1213" s="58">
        <v>4.46</v>
      </c>
      <c r="G1213" s="41">
        <v>58.7</v>
      </c>
      <c r="H1213" s="58">
        <v>62.04</v>
      </c>
      <c r="I1213" s="58">
        <v>8.8800000000000008</v>
      </c>
      <c r="J1213" s="42">
        <v>64</v>
      </c>
      <c r="N1213" s="149"/>
      <c r="O1213" s="149"/>
      <c r="R1213" s="167"/>
      <c r="S1213" s="6"/>
    </row>
    <row r="1214" spans="1:19" x14ac:dyDescent="0.2">
      <c r="A1214" t="s">
        <v>55</v>
      </c>
      <c r="B1214" s="176">
        <v>40226</v>
      </c>
      <c r="D1214" s="59">
        <v>3.0270000000000001</v>
      </c>
      <c r="E1214" s="58">
        <v>16.25</v>
      </c>
      <c r="F1214" s="58">
        <v>3.83</v>
      </c>
      <c r="G1214" s="41">
        <v>50.3</v>
      </c>
      <c r="H1214" s="58">
        <v>62.05</v>
      </c>
      <c r="I1214" s="58">
        <v>8.86</v>
      </c>
      <c r="J1214" s="42">
        <v>65</v>
      </c>
      <c r="N1214" s="149"/>
      <c r="O1214" s="149"/>
      <c r="Q1214" s="67"/>
      <c r="R1214" s="167"/>
      <c r="S1214" s="6"/>
    </row>
    <row r="1215" spans="1:19" x14ac:dyDescent="0.2">
      <c r="A1215" t="s">
        <v>55</v>
      </c>
      <c r="B1215" s="176">
        <v>40226</v>
      </c>
      <c r="D1215" s="59">
        <v>4.2069999999999999</v>
      </c>
      <c r="E1215" s="58">
        <v>16.16</v>
      </c>
      <c r="F1215" s="58">
        <v>3.98</v>
      </c>
      <c r="G1215" s="41">
        <v>52.1</v>
      </c>
      <c r="H1215" s="58">
        <v>62.04</v>
      </c>
      <c r="I1215" s="58">
        <v>8.7799999999999994</v>
      </c>
      <c r="J1215" s="42">
        <v>67</v>
      </c>
      <c r="N1215" s="149"/>
      <c r="O1215" s="149"/>
      <c r="R1215" s="167"/>
      <c r="S1215" s="6"/>
    </row>
    <row r="1216" spans="1:19" x14ac:dyDescent="0.2">
      <c r="A1216" t="s">
        <v>55</v>
      </c>
      <c r="B1216" s="176">
        <v>40226</v>
      </c>
      <c r="D1216" s="59">
        <v>5.3159999999999998</v>
      </c>
      <c r="E1216" s="58">
        <v>15.85</v>
      </c>
      <c r="F1216" s="58">
        <v>3.64</v>
      </c>
      <c r="G1216" s="41">
        <v>47.4</v>
      </c>
      <c r="H1216" s="58">
        <v>62.13</v>
      </c>
      <c r="I1216" s="58">
        <v>8.69</v>
      </c>
      <c r="J1216" s="42">
        <v>69</v>
      </c>
      <c r="N1216" s="149"/>
      <c r="O1216" s="149"/>
      <c r="R1216" s="167"/>
      <c r="S1216" s="6"/>
    </row>
    <row r="1217" spans="1:19" x14ac:dyDescent="0.2">
      <c r="A1217" t="s">
        <v>55</v>
      </c>
      <c r="B1217" s="176">
        <v>40226</v>
      </c>
      <c r="D1217" s="59">
        <v>6.0149999999999997</v>
      </c>
      <c r="E1217" s="58">
        <v>15.81</v>
      </c>
      <c r="F1217" s="58">
        <v>2.96</v>
      </c>
      <c r="G1217" s="41">
        <v>38.5</v>
      </c>
      <c r="H1217" s="58">
        <v>62.19</v>
      </c>
      <c r="I1217" s="58">
        <v>8.6199999999999992</v>
      </c>
      <c r="J1217" s="42">
        <v>70</v>
      </c>
      <c r="N1217" s="149"/>
      <c r="O1217" s="149"/>
      <c r="P1217" s="67"/>
      <c r="Q1217" s="67"/>
      <c r="R1217" s="167"/>
      <c r="S1217" s="6"/>
    </row>
    <row r="1218" spans="1:19" x14ac:dyDescent="0.2">
      <c r="A1218" t="s">
        <v>55</v>
      </c>
      <c r="B1218" s="176">
        <v>40226</v>
      </c>
      <c r="D1218" s="59">
        <v>7.0620000000000003</v>
      </c>
      <c r="E1218" s="58">
        <v>15.31</v>
      </c>
      <c r="F1218" s="58">
        <v>0.81</v>
      </c>
      <c r="G1218" s="41">
        <v>10.5</v>
      </c>
      <c r="H1218" s="58">
        <v>62.61</v>
      </c>
      <c r="I1218" s="58">
        <v>8.39</v>
      </c>
      <c r="J1218" s="42">
        <v>71</v>
      </c>
      <c r="N1218" s="149"/>
      <c r="O1218" s="149"/>
      <c r="P1218" s="67"/>
      <c r="Q1218" s="67"/>
      <c r="R1218" s="167"/>
      <c r="S1218" s="6"/>
    </row>
    <row r="1219" spans="1:19" x14ac:dyDescent="0.2">
      <c r="A1219" t="s">
        <v>55</v>
      </c>
      <c r="B1219" s="176">
        <v>40226</v>
      </c>
      <c r="D1219" s="59">
        <v>8.0820000000000007</v>
      </c>
      <c r="E1219" s="58">
        <v>14.85</v>
      </c>
      <c r="F1219" s="62" t="s">
        <v>93</v>
      </c>
      <c r="G1219" s="111" t="s">
        <v>93</v>
      </c>
      <c r="H1219" s="58">
        <v>62.94</v>
      </c>
      <c r="I1219" s="58">
        <v>8.15</v>
      </c>
      <c r="J1219" s="42">
        <v>-104</v>
      </c>
      <c r="N1219" s="149"/>
      <c r="O1219" s="149"/>
      <c r="P1219" s="67"/>
      <c r="Q1219" s="67"/>
      <c r="R1219" s="167"/>
      <c r="S1219" s="6"/>
    </row>
    <row r="1220" spans="1:19" x14ac:dyDescent="0.2">
      <c r="A1220" t="s">
        <v>55</v>
      </c>
      <c r="B1220" s="176">
        <v>40226</v>
      </c>
      <c r="D1220" s="59">
        <v>9.1509999999999998</v>
      </c>
      <c r="E1220" s="58">
        <v>14.77</v>
      </c>
      <c r="F1220" s="62" t="s">
        <v>93</v>
      </c>
      <c r="G1220" s="111" t="s">
        <v>93</v>
      </c>
      <c r="H1220" s="58">
        <v>62.97</v>
      </c>
      <c r="I1220" s="58">
        <v>8.1</v>
      </c>
      <c r="J1220" s="42">
        <v>-111</v>
      </c>
      <c r="N1220" s="149"/>
      <c r="O1220" s="149"/>
      <c r="P1220" s="67"/>
      <c r="Q1220" s="67"/>
      <c r="R1220" s="167"/>
      <c r="S1220" s="6"/>
    </row>
    <row r="1221" spans="1:19" x14ac:dyDescent="0.2">
      <c r="A1221" t="s">
        <v>55</v>
      </c>
      <c r="B1221" s="176">
        <v>40226</v>
      </c>
      <c r="D1221" s="59">
        <v>10.032999999999999</v>
      </c>
      <c r="E1221" s="58">
        <v>14.8</v>
      </c>
      <c r="F1221" s="62" t="s">
        <v>93</v>
      </c>
      <c r="G1221" s="111" t="s">
        <v>93</v>
      </c>
      <c r="H1221" s="58">
        <v>63.03</v>
      </c>
      <c r="I1221" s="58">
        <v>8.07</v>
      </c>
      <c r="J1221" s="42">
        <v>-122</v>
      </c>
      <c r="N1221" s="149"/>
      <c r="O1221" s="149"/>
      <c r="P1221" s="67"/>
      <c r="Q1221" s="67"/>
      <c r="R1221" s="167"/>
      <c r="S1221" s="6"/>
    </row>
    <row r="1222" spans="1:19" x14ac:dyDescent="0.2">
      <c r="A1222" t="s">
        <v>55</v>
      </c>
      <c r="B1222" s="176">
        <v>40226</v>
      </c>
      <c r="D1222" s="59">
        <v>11.095000000000001</v>
      </c>
      <c r="E1222" s="58">
        <v>14.78</v>
      </c>
      <c r="F1222" s="62" t="s">
        <v>93</v>
      </c>
      <c r="G1222" s="111" t="s">
        <v>93</v>
      </c>
      <c r="H1222" s="58">
        <v>63.15</v>
      </c>
      <c r="I1222" s="58">
        <v>8.0500000000000007</v>
      </c>
      <c r="J1222" s="42">
        <v>-136</v>
      </c>
      <c r="N1222" s="149"/>
      <c r="O1222" s="149"/>
      <c r="P1222" s="67"/>
      <c r="Q1222" s="67"/>
      <c r="R1222" s="167"/>
      <c r="S1222" s="6"/>
    </row>
    <row r="1223" spans="1:19" x14ac:dyDescent="0.2">
      <c r="A1223" t="s">
        <v>55</v>
      </c>
      <c r="B1223" s="176">
        <v>40226</v>
      </c>
      <c r="D1223" s="59">
        <v>12.151999999999999</v>
      </c>
      <c r="E1223" s="58">
        <v>14.78</v>
      </c>
      <c r="F1223" s="62" t="s">
        <v>93</v>
      </c>
      <c r="G1223" s="111" t="s">
        <v>93</v>
      </c>
      <c r="H1223" s="58">
        <v>63.17</v>
      </c>
      <c r="I1223" s="58">
        <v>8.0299999999999994</v>
      </c>
      <c r="J1223" s="42">
        <v>-150</v>
      </c>
      <c r="N1223" s="149"/>
      <c r="O1223" s="149"/>
      <c r="P1223" s="67"/>
      <c r="Q1223" s="67"/>
      <c r="R1223" s="167"/>
      <c r="S1223" s="6"/>
    </row>
    <row r="1224" spans="1:19" x14ac:dyDescent="0.2">
      <c r="A1224" t="s">
        <v>55</v>
      </c>
      <c r="B1224" s="176">
        <v>40226</v>
      </c>
      <c r="D1224" s="59">
        <v>13.081</v>
      </c>
      <c r="E1224" s="58">
        <v>14.78</v>
      </c>
      <c r="F1224" s="62" t="s">
        <v>93</v>
      </c>
      <c r="G1224" s="111" t="s">
        <v>93</v>
      </c>
      <c r="H1224" s="58">
        <v>63.18</v>
      </c>
      <c r="I1224" s="58">
        <v>8</v>
      </c>
      <c r="J1224" s="42">
        <v>-161</v>
      </c>
      <c r="N1224" s="149"/>
      <c r="O1224" s="149"/>
      <c r="P1224" s="67"/>
      <c r="Q1224" s="67"/>
      <c r="R1224" s="167"/>
      <c r="S1224" s="6"/>
    </row>
    <row r="1225" spans="1:19" x14ac:dyDescent="0.2">
      <c r="A1225" t="s">
        <v>55</v>
      </c>
      <c r="B1225" s="176">
        <v>40226</v>
      </c>
      <c r="D1225" s="59">
        <v>13.933999999999999</v>
      </c>
      <c r="E1225" s="58">
        <v>14.78</v>
      </c>
      <c r="F1225" s="62" t="s">
        <v>93</v>
      </c>
      <c r="G1225" s="111" t="s">
        <v>93</v>
      </c>
      <c r="H1225" s="58">
        <v>63.19</v>
      </c>
      <c r="I1225" s="58">
        <v>7.98</v>
      </c>
      <c r="J1225" s="42">
        <v>-168</v>
      </c>
      <c r="N1225" s="149"/>
      <c r="O1225" s="149"/>
      <c r="P1225" s="67"/>
      <c r="Q1225" s="67"/>
      <c r="R1225" s="167"/>
      <c r="S1225" s="6"/>
    </row>
    <row r="1226" spans="1:19" x14ac:dyDescent="0.2">
      <c r="D1226" s="59"/>
      <c r="E1226" s="58"/>
      <c r="F1226" s="62"/>
      <c r="G1226" s="111"/>
      <c r="H1226" s="58"/>
      <c r="I1226" s="58"/>
      <c r="J1226" s="42"/>
      <c r="K1226" s="165" t="s">
        <v>164</v>
      </c>
      <c r="N1226" s="149"/>
      <c r="O1226" s="149"/>
      <c r="P1226" s="67"/>
      <c r="Q1226" s="67"/>
      <c r="R1226" s="167"/>
      <c r="S1226" s="6"/>
    </row>
    <row r="1227" spans="1:19" x14ac:dyDescent="0.2">
      <c r="A1227" t="s">
        <v>58</v>
      </c>
      <c r="B1227" s="176">
        <v>40226</v>
      </c>
      <c r="D1227" s="59">
        <v>6.5000000000000002E-2</v>
      </c>
      <c r="E1227" s="58">
        <v>18.52</v>
      </c>
      <c r="F1227" s="58">
        <v>21.76</v>
      </c>
      <c r="G1227" s="41">
        <v>297.89999999999998</v>
      </c>
      <c r="H1227" s="59">
        <v>61.87</v>
      </c>
      <c r="I1227" s="58">
        <v>7.83</v>
      </c>
      <c r="J1227" s="42">
        <v>73</v>
      </c>
      <c r="M1227" s="67">
        <v>2.2999999999999998</v>
      </c>
      <c r="N1227" s="187">
        <v>17.39396</v>
      </c>
      <c r="O1227" s="187">
        <v>15.284040000000003</v>
      </c>
      <c r="P1227" s="62">
        <v>4.3734599999999944</v>
      </c>
      <c r="Q1227" s="62">
        <v>5.1637799999999991</v>
      </c>
      <c r="R1227" s="167"/>
      <c r="S1227" s="6"/>
    </row>
    <row r="1228" spans="1:19" x14ac:dyDescent="0.2">
      <c r="A1228" t="s">
        <v>58</v>
      </c>
      <c r="B1228" s="176">
        <v>40226</v>
      </c>
      <c r="D1228" s="59">
        <v>5.1999999999999998E-2</v>
      </c>
      <c r="E1228" s="58">
        <v>18.52</v>
      </c>
      <c r="F1228" s="58">
        <v>20.41</v>
      </c>
      <c r="G1228" s="41">
        <v>279.39999999999998</v>
      </c>
      <c r="H1228" s="59">
        <v>61.88</v>
      </c>
      <c r="I1228" s="58">
        <v>7.83</v>
      </c>
      <c r="J1228" s="42">
        <v>74</v>
      </c>
      <c r="N1228" s="41"/>
      <c r="O1228" s="149"/>
      <c r="P1228" s="67"/>
      <c r="Q1228" s="67"/>
      <c r="R1228" s="167"/>
      <c r="S1228" s="6"/>
    </row>
    <row r="1229" spans="1:19" x14ac:dyDescent="0.2">
      <c r="A1229" t="s">
        <v>58</v>
      </c>
      <c r="B1229" s="176">
        <v>40226</v>
      </c>
      <c r="D1229" s="59">
        <v>1.101</v>
      </c>
      <c r="E1229" s="58">
        <v>17.28</v>
      </c>
      <c r="F1229" s="58">
        <v>11.86</v>
      </c>
      <c r="G1229" s="41">
        <v>158.69999999999999</v>
      </c>
      <c r="H1229" s="59">
        <v>62.04</v>
      </c>
      <c r="I1229" s="58">
        <v>7.84</v>
      </c>
      <c r="J1229" s="42">
        <v>75</v>
      </c>
      <c r="N1229" s="149"/>
      <c r="O1229" s="149"/>
      <c r="P1229" s="67"/>
      <c r="Q1229" s="67"/>
      <c r="R1229" s="167"/>
      <c r="S1229" s="6"/>
    </row>
    <row r="1230" spans="1:19" x14ac:dyDescent="0.2">
      <c r="A1230" t="s">
        <v>58</v>
      </c>
      <c r="B1230" s="176">
        <v>40226</v>
      </c>
      <c r="D1230" s="59">
        <v>2.3919999999999999</v>
      </c>
      <c r="E1230" s="58">
        <v>16.149999999999999</v>
      </c>
      <c r="F1230" s="58">
        <v>11.69</v>
      </c>
      <c r="G1230" s="41">
        <v>153.30000000000001</v>
      </c>
      <c r="H1230" s="59">
        <v>62.29</v>
      </c>
      <c r="I1230" s="58">
        <v>7.82</v>
      </c>
      <c r="J1230" s="42">
        <v>77</v>
      </c>
      <c r="N1230" s="149"/>
      <c r="O1230" s="149"/>
      <c r="P1230" s="67"/>
      <c r="Q1230" s="67"/>
      <c r="R1230" s="167"/>
      <c r="S1230" s="6"/>
    </row>
    <row r="1231" spans="1:19" x14ac:dyDescent="0.2">
      <c r="A1231" t="s">
        <v>58</v>
      </c>
      <c r="B1231" s="176">
        <v>40226</v>
      </c>
      <c r="D1231" s="59">
        <v>2.9620000000000002</v>
      </c>
      <c r="E1231" s="58">
        <v>15.72</v>
      </c>
      <c r="F1231" s="58">
        <v>10.47</v>
      </c>
      <c r="G1231" s="41">
        <v>136.19999999999999</v>
      </c>
      <c r="H1231" s="59">
        <v>62.28</v>
      </c>
      <c r="I1231" s="58">
        <v>7.8</v>
      </c>
      <c r="J1231" s="42">
        <v>78</v>
      </c>
      <c r="N1231" s="149"/>
      <c r="O1231" s="149"/>
      <c r="P1231" s="67"/>
      <c r="Q1231" s="67"/>
      <c r="R1231" s="167"/>
      <c r="S1231" s="6"/>
    </row>
    <row r="1232" spans="1:19" x14ac:dyDescent="0.2">
      <c r="A1232" t="s">
        <v>58</v>
      </c>
      <c r="B1232" s="176">
        <v>40226</v>
      </c>
      <c r="D1232" s="59">
        <v>3.9510000000000001</v>
      </c>
      <c r="E1232" s="58">
        <v>15.52</v>
      </c>
      <c r="F1232" s="58">
        <v>9.25</v>
      </c>
      <c r="G1232" s="41">
        <v>119.9</v>
      </c>
      <c r="H1232" s="59">
        <v>62.37</v>
      </c>
      <c r="I1232" s="58">
        <v>7.79</v>
      </c>
      <c r="J1232" s="42">
        <v>79</v>
      </c>
      <c r="N1232" s="149"/>
      <c r="O1232" s="149"/>
      <c r="P1232" s="67"/>
      <c r="Q1232" s="67"/>
      <c r="R1232" s="167"/>
      <c r="S1232" s="6"/>
    </row>
    <row r="1233" spans="1:19" x14ac:dyDescent="0.2">
      <c r="A1233" t="s">
        <v>58</v>
      </c>
      <c r="B1233" s="176">
        <v>40226</v>
      </c>
      <c r="D1233" s="59">
        <v>5.3559999999999999</v>
      </c>
      <c r="E1233" s="58">
        <v>15.32</v>
      </c>
      <c r="F1233" s="58">
        <v>9.11</v>
      </c>
      <c r="G1233" s="41">
        <v>117.6</v>
      </c>
      <c r="H1233" s="59">
        <v>62.4</v>
      </c>
      <c r="I1233" s="58">
        <v>7.77</v>
      </c>
      <c r="J1233" s="42">
        <v>79</v>
      </c>
      <c r="N1233" s="149"/>
      <c r="O1233" s="149"/>
      <c r="P1233" s="67"/>
      <c r="Q1233" s="67"/>
      <c r="R1233" s="167"/>
      <c r="S1233" s="6"/>
    </row>
    <row r="1234" spans="1:19" x14ac:dyDescent="0.2">
      <c r="A1234" t="s">
        <v>58</v>
      </c>
      <c r="B1234" s="176">
        <v>40226</v>
      </c>
      <c r="D1234" s="59">
        <v>6.649</v>
      </c>
      <c r="E1234" s="58">
        <v>14.99</v>
      </c>
      <c r="F1234" s="58">
        <v>6.65</v>
      </c>
      <c r="G1234" s="41">
        <v>85.4</v>
      </c>
      <c r="H1234" s="59">
        <v>62.49</v>
      </c>
      <c r="I1234" s="58">
        <v>7.76</v>
      </c>
      <c r="J1234" s="42">
        <v>80</v>
      </c>
      <c r="N1234" s="149"/>
      <c r="O1234" s="149"/>
      <c r="P1234" s="67"/>
      <c r="Q1234" s="67"/>
      <c r="R1234" s="167"/>
      <c r="S1234" s="6"/>
    </row>
    <row r="1235" spans="1:19" x14ac:dyDescent="0.2">
      <c r="A1235" t="s">
        <v>58</v>
      </c>
      <c r="B1235" s="176">
        <v>40226</v>
      </c>
      <c r="D1235" s="59">
        <v>7.3579999999999997</v>
      </c>
      <c r="E1235" s="58">
        <v>14.97</v>
      </c>
      <c r="F1235" s="58">
        <v>6.76</v>
      </c>
      <c r="G1235" s="41">
        <v>86.7</v>
      </c>
      <c r="H1235" s="59">
        <v>62.5</v>
      </c>
      <c r="I1235" s="58">
        <v>7.75</v>
      </c>
      <c r="J1235" s="42">
        <v>80</v>
      </c>
      <c r="N1235" s="149"/>
      <c r="O1235" s="149"/>
      <c r="P1235" s="67"/>
      <c r="Q1235" s="67"/>
      <c r="R1235" s="167"/>
      <c r="S1235" s="6"/>
    </row>
    <row r="1236" spans="1:19" x14ac:dyDescent="0.2">
      <c r="A1236" t="s">
        <v>58</v>
      </c>
      <c r="B1236" s="176">
        <v>40226</v>
      </c>
      <c r="D1236" s="59">
        <v>8.2680000000000007</v>
      </c>
      <c r="E1236" s="58">
        <v>14.96</v>
      </c>
      <c r="F1236" s="58">
        <v>7.29</v>
      </c>
      <c r="G1236" s="41">
        <v>93.6</v>
      </c>
      <c r="H1236" s="59">
        <v>62.56</v>
      </c>
      <c r="I1236" s="58">
        <v>7.74</v>
      </c>
      <c r="J1236" s="42">
        <v>80</v>
      </c>
      <c r="N1236" s="149"/>
      <c r="O1236" s="149"/>
      <c r="P1236" s="67"/>
      <c r="Q1236" s="67"/>
      <c r="R1236" s="167"/>
      <c r="S1236" s="6"/>
    </row>
    <row r="1237" spans="1:19" x14ac:dyDescent="0.2">
      <c r="A1237" t="s">
        <v>58</v>
      </c>
      <c r="B1237" s="176">
        <v>40226</v>
      </c>
      <c r="D1237" s="59">
        <v>9.0640000000000001</v>
      </c>
      <c r="E1237" s="58">
        <v>14.95</v>
      </c>
      <c r="F1237" s="58">
        <v>6.18</v>
      </c>
      <c r="G1237" s="41">
        <v>79.3</v>
      </c>
      <c r="H1237" s="59">
        <v>62.59</v>
      </c>
      <c r="I1237" s="58">
        <v>7.72</v>
      </c>
      <c r="J1237" s="42">
        <v>80</v>
      </c>
      <c r="N1237" s="149"/>
      <c r="O1237" s="149"/>
      <c r="P1237" s="67"/>
      <c r="Q1237" s="67"/>
      <c r="R1237" s="167"/>
      <c r="S1237" s="6"/>
    </row>
    <row r="1238" spans="1:19" x14ac:dyDescent="0.2">
      <c r="A1238" t="s">
        <v>58</v>
      </c>
      <c r="B1238" s="176">
        <v>40226</v>
      </c>
      <c r="D1238" s="59">
        <v>10.004</v>
      </c>
      <c r="E1238" s="58">
        <v>14.94</v>
      </c>
      <c r="F1238" s="58">
        <v>5.5</v>
      </c>
      <c r="G1238" s="41">
        <v>70.599999999999994</v>
      </c>
      <c r="H1238" s="59">
        <v>62.59</v>
      </c>
      <c r="I1238" s="58">
        <v>7.72</v>
      </c>
      <c r="J1238" s="42">
        <v>80</v>
      </c>
      <c r="N1238" s="149"/>
      <c r="O1238" s="149"/>
      <c r="P1238" s="67"/>
      <c r="Q1238" s="67"/>
      <c r="R1238" s="167"/>
      <c r="S1238" s="6"/>
    </row>
    <row r="1239" spans="1:19" x14ac:dyDescent="0.2">
      <c r="A1239" t="s">
        <v>58</v>
      </c>
      <c r="B1239" s="176">
        <v>40226</v>
      </c>
      <c r="D1239" s="59">
        <v>11.188000000000001</v>
      </c>
      <c r="E1239" s="58">
        <v>14.94</v>
      </c>
      <c r="F1239" s="58">
        <v>5.5</v>
      </c>
      <c r="G1239" s="41">
        <v>70.599999999999994</v>
      </c>
      <c r="H1239" s="59">
        <v>62.6</v>
      </c>
      <c r="I1239" s="58">
        <v>7.71</v>
      </c>
      <c r="J1239" s="42">
        <v>79</v>
      </c>
      <c r="N1239" s="149"/>
      <c r="O1239" s="149"/>
      <c r="P1239" s="67"/>
      <c r="Q1239" s="67"/>
      <c r="R1239" s="167"/>
      <c r="S1239" s="6"/>
    </row>
    <row r="1240" spans="1:19" x14ac:dyDescent="0.2">
      <c r="A1240" t="s">
        <v>58</v>
      </c>
      <c r="B1240" s="176">
        <v>40226</v>
      </c>
      <c r="D1240" s="59">
        <v>11.879</v>
      </c>
      <c r="E1240" s="58">
        <v>14.94</v>
      </c>
      <c r="F1240" s="58">
        <v>4.2</v>
      </c>
      <c r="G1240" s="41">
        <v>53.8</v>
      </c>
      <c r="H1240" s="59">
        <v>62.59</v>
      </c>
      <c r="I1240" s="58">
        <v>7.71</v>
      </c>
      <c r="J1240" s="42">
        <v>-18</v>
      </c>
      <c r="N1240" s="149"/>
      <c r="O1240" s="149"/>
      <c r="P1240" s="67"/>
      <c r="Q1240" s="67"/>
      <c r="R1240" s="167"/>
      <c r="S1240" s="6"/>
    </row>
    <row r="1241" spans="1:19" x14ac:dyDescent="0.2">
      <c r="D1241" s="59"/>
      <c r="E1241" s="58"/>
      <c r="F1241" s="58"/>
      <c r="G1241" s="41"/>
      <c r="H1241" s="59"/>
      <c r="I1241" s="58"/>
      <c r="J1241" s="42"/>
      <c r="N1241" s="149"/>
      <c r="O1241" s="149"/>
      <c r="P1241" s="67"/>
      <c r="Q1241" s="67"/>
      <c r="R1241" s="167"/>
      <c r="S1241" s="6"/>
    </row>
    <row r="1242" spans="1:19" x14ac:dyDescent="0.2">
      <c r="A1242" t="s">
        <v>61</v>
      </c>
      <c r="B1242" s="176">
        <v>40226</v>
      </c>
      <c r="D1242" s="59">
        <v>7.4999999999999997E-2</v>
      </c>
      <c r="E1242" s="58">
        <v>19.21</v>
      </c>
      <c r="F1242" s="58">
        <v>21.44</v>
      </c>
      <c r="G1242" s="41">
        <v>298.10000000000002</v>
      </c>
      <c r="H1242" s="59">
        <v>62.44</v>
      </c>
      <c r="I1242" s="58">
        <v>8.0399999999999991</v>
      </c>
      <c r="J1242" s="42">
        <v>84</v>
      </c>
      <c r="M1242" s="67">
        <v>2.4</v>
      </c>
      <c r="N1242" s="187">
        <v>15.396379999999999</v>
      </c>
      <c r="O1242" s="187">
        <v>14.833679999999996</v>
      </c>
      <c r="P1242" s="62">
        <v>5.7298200000000019</v>
      </c>
      <c r="Q1242" s="62">
        <v>4.3467600000000042</v>
      </c>
      <c r="R1242" s="167"/>
      <c r="S1242" s="6"/>
    </row>
    <row r="1243" spans="1:19" x14ac:dyDescent="0.2">
      <c r="A1243" t="s">
        <v>61</v>
      </c>
      <c r="B1243" s="176">
        <v>40226</v>
      </c>
      <c r="D1243" s="59">
        <v>1.1020000000000001</v>
      </c>
      <c r="E1243" s="58">
        <v>16.86</v>
      </c>
      <c r="F1243" s="58">
        <v>20.34</v>
      </c>
      <c r="G1243" s="41">
        <v>270.5</v>
      </c>
      <c r="H1243" s="59">
        <v>62.44</v>
      </c>
      <c r="I1243" s="58">
        <v>8.0500000000000007</v>
      </c>
      <c r="J1243" s="42">
        <v>84</v>
      </c>
      <c r="N1243" s="41"/>
      <c r="R1243" s="167"/>
      <c r="S1243" s="6"/>
    </row>
    <row r="1244" spans="1:19" x14ac:dyDescent="0.2">
      <c r="A1244" t="s">
        <v>61</v>
      </c>
      <c r="B1244" s="176">
        <v>40226</v>
      </c>
      <c r="D1244" s="59">
        <v>2.3029999999999999</v>
      </c>
      <c r="E1244" s="58">
        <v>15.28</v>
      </c>
      <c r="F1244" s="58">
        <v>10.67</v>
      </c>
      <c r="G1244" s="41">
        <v>137.6</v>
      </c>
      <c r="H1244" s="59">
        <v>62.39</v>
      </c>
      <c r="I1244" s="58">
        <v>7.99</v>
      </c>
      <c r="J1244" s="42">
        <v>85</v>
      </c>
      <c r="Q1244" s="181"/>
      <c r="R1244" s="167"/>
      <c r="S1244" s="6"/>
    </row>
    <row r="1245" spans="1:19" x14ac:dyDescent="0.2">
      <c r="A1245" t="s">
        <v>61</v>
      </c>
      <c r="B1245" s="176">
        <v>40226</v>
      </c>
      <c r="D1245" s="59">
        <v>3.1160000000000001</v>
      </c>
      <c r="E1245" s="58">
        <v>15.13</v>
      </c>
      <c r="F1245" s="58">
        <v>7.32</v>
      </c>
      <c r="G1245" s="41">
        <v>94.2</v>
      </c>
      <c r="H1245" s="59">
        <v>62.41</v>
      </c>
      <c r="I1245" s="58">
        <v>7.89</v>
      </c>
      <c r="J1245" s="42">
        <v>85</v>
      </c>
      <c r="Q1245" s="181"/>
      <c r="R1245" s="167"/>
      <c r="S1245" s="6"/>
    </row>
    <row r="1246" spans="1:19" x14ac:dyDescent="0.2">
      <c r="A1246" t="s">
        <v>61</v>
      </c>
      <c r="B1246" s="176">
        <v>40226</v>
      </c>
      <c r="D1246" s="59">
        <v>4.1269999999999998</v>
      </c>
      <c r="E1246" s="58">
        <v>15.11</v>
      </c>
      <c r="F1246" s="58">
        <v>6.71</v>
      </c>
      <c r="G1246" s="41">
        <v>86.3</v>
      </c>
      <c r="H1246" s="59">
        <v>62.43</v>
      </c>
      <c r="I1246" s="58">
        <v>7.85</v>
      </c>
      <c r="J1246" s="42">
        <v>85</v>
      </c>
      <c r="Q1246" s="181"/>
      <c r="R1246" s="167"/>
      <c r="S1246" s="6"/>
    </row>
    <row r="1247" spans="1:19" x14ac:dyDescent="0.2">
      <c r="A1247" t="s">
        <v>61</v>
      </c>
      <c r="B1247" s="176">
        <v>40226</v>
      </c>
      <c r="D1247" s="59">
        <v>5.2610000000000001</v>
      </c>
      <c r="E1247" s="58">
        <v>15.07</v>
      </c>
      <c r="F1247" s="58">
        <v>7.61</v>
      </c>
      <c r="G1247" s="41">
        <v>97.8</v>
      </c>
      <c r="H1247" s="59">
        <v>62.45</v>
      </c>
      <c r="I1247" s="58">
        <v>7.8</v>
      </c>
      <c r="J1247" s="42">
        <v>85</v>
      </c>
      <c r="Q1247" s="181"/>
      <c r="R1247" s="167"/>
      <c r="S1247" s="6"/>
    </row>
    <row r="1248" spans="1:19" x14ac:dyDescent="0.2">
      <c r="A1248" t="s">
        <v>61</v>
      </c>
      <c r="B1248" s="176">
        <v>40226</v>
      </c>
      <c r="D1248" s="59">
        <v>6.1929999999999996</v>
      </c>
      <c r="E1248" s="58">
        <v>15.03</v>
      </c>
      <c r="F1248" s="58">
        <v>7.58</v>
      </c>
      <c r="G1248" s="41">
        <v>97.3</v>
      </c>
      <c r="H1248" s="59">
        <v>62.46</v>
      </c>
      <c r="I1248" s="58">
        <v>7.75</v>
      </c>
      <c r="J1248" s="42">
        <v>85</v>
      </c>
      <c r="Q1248" s="181"/>
      <c r="R1248" s="167"/>
      <c r="S1248" s="6"/>
    </row>
    <row r="1249" spans="1:19" x14ac:dyDescent="0.2">
      <c r="A1249" t="s">
        <v>61</v>
      </c>
      <c r="B1249" s="176">
        <v>40226</v>
      </c>
      <c r="D1249" s="59">
        <v>7.14</v>
      </c>
      <c r="E1249" s="58">
        <v>15.03</v>
      </c>
      <c r="F1249" s="58">
        <v>7.33</v>
      </c>
      <c r="G1249" s="41">
        <v>94.1</v>
      </c>
      <c r="H1249" s="59">
        <v>62.48</v>
      </c>
      <c r="I1249" s="58">
        <v>7.7</v>
      </c>
      <c r="J1249" s="42">
        <v>84</v>
      </c>
      <c r="Q1249" s="181"/>
      <c r="R1249" s="167"/>
      <c r="S1249" s="6"/>
    </row>
    <row r="1250" spans="1:19" x14ac:dyDescent="0.2">
      <c r="A1250" t="s">
        <v>61</v>
      </c>
      <c r="B1250" s="176">
        <v>40226</v>
      </c>
      <c r="D1250" s="59">
        <v>8.44</v>
      </c>
      <c r="E1250" s="58">
        <v>15.03</v>
      </c>
      <c r="F1250" s="58">
        <v>5.92</v>
      </c>
      <c r="G1250" s="41">
        <v>76.099999999999994</v>
      </c>
      <c r="H1250" s="59">
        <v>62.48</v>
      </c>
      <c r="I1250" s="58">
        <v>7.69</v>
      </c>
      <c r="J1250" s="42">
        <v>84</v>
      </c>
      <c r="Q1250" s="181"/>
      <c r="R1250" s="167"/>
      <c r="S1250" s="6"/>
    </row>
    <row r="1251" spans="1:19" x14ac:dyDescent="0.2">
      <c r="A1251" t="s">
        <v>61</v>
      </c>
      <c r="B1251" s="176">
        <v>40226</v>
      </c>
      <c r="D1251" s="59">
        <v>9.3309999999999995</v>
      </c>
      <c r="E1251" s="58">
        <v>14.97</v>
      </c>
      <c r="F1251" s="58">
        <v>5.51</v>
      </c>
      <c r="G1251" s="41">
        <v>70.7</v>
      </c>
      <c r="H1251" s="59">
        <v>62.52</v>
      </c>
      <c r="I1251" s="58">
        <v>7.68</v>
      </c>
      <c r="J1251" s="42">
        <v>84</v>
      </c>
      <c r="Q1251" s="181"/>
      <c r="R1251" s="167"/>
      <c r="S1251" s="6"/>
    </row>
    <row r="1252" spans="1:19" x14ac:dyDescent="0.2">
      <c r="A1252" t="s">
        <v>61</v>
      </c>
      <c r="B1252" s="176">
        <v>40226</v>
      </c>
      <c r="D1252" s="59">
        <v>10.228</v>
      </c>
      <c r="E1252" s="58">
        <v>14.86</v>
      </c>
      <c r="F1252" s="58">
        <v>6.39</v>
      </c>
      <c r="G1252" s="41">
        <v>81.8</v>
      </c>
      <c r="H1252" s="59">
        <v>62.56</v>
      </c>
      <c r="I1252" s="58">
        <v>7.68</v>
      </c>
      <c r="J1252" s="42">
        <v>84</v>
      </c>
      <c r="Q1252" s="181"/>
      <c r="R1252" s="167"/>
      <c r="S1252" s="6"/>
    </row>
    <row r="1253" spans="1:19" x14ac:dyDescent="0.2">
      <c r="A1253" t="s">
        <v>61</v>
      </c>
      <c r="B1253" s="176">
        <v>40226</v>
      </c>
      <c r="D1253" s="59">
        <v>10.994999999999999</v>
      </c>
      <c r="E1253" s="58">
        <v>14.78</v>
      </c>
      <c r="F1253" s="58">
        <v>4.97</v>
      </c>
      <c r="G1253" s="41">
        <v>63.5</v>
      </c>
      <c r="H1253" s="59">
        <v>62.57</v>
      </c>
      <c r="I1253" s="58">
        <v>7.67</v>
      </c>
      <c r="J1253" s="42">
        <v>84</v>
      </c>
      <c r="Q1253" s="181"/>
      <c r="R1253" s="167"/>
      <c r="S1253" s="6"/>
    </row>
    <row r="1254" spans="1:19" x14ac:dyDescent="0.2">
      <c r="A1254" t="s">
        <v>61</v>
      </c>
      <c r="B1254" s="176">
        <v>40226</v>
      </c>
      <c r="D1254" s="59">
        <v>12.266</v>
      </c>
      <c r="E1254" s="58">
        <v>14.86</v>
      </c>
      <c r="F1254" s="58">
        <v>2.86</v>
      </c>
      <c r="G1254" s="41">
        <v>36.6</v>
      </c>
      <c r="H1254" s="59">
        <v>62.65</v>
      </c>
      <c r="I1254" s="58">
        <v>7.64</v>
      </c>
      <c r="J1254" s="42">
        <v>84</v>
      </c>
      <c r="Q1254" s="181"/>
      <c r="R1254" s="167"/>
      <c r="S1254" s="6"/>
    </row>
    <row r="1255" spans="1:19" x14ac:dyDescent="0.2">
      <c r="A1255" t="s">
        <v>61</v>
      </c>
      <c r="B1255" s="176">
        <v>40226</v>
      </c>
      <c r="D1255" s="59">
        <v>13.186</v>
      </c>
      <c r="E1255" s="58">
        <v>15.01</v>
      </c>
      <c r="F1255" s="58">
        <v>0.16</v>
      </c>
      <c r="G1255" s="41">
        <v>2</v>
      </c>
      <c r="H1255" s="59">
        <v>63.12</v>
      </c>
      <c r="I1255" s="58">
        <v>7.6</v>
      </c>
      <c r="J1255" s="42">
        <v>-180</v>
      </c>
      <c r="Q1255" s="181"/>
      <c r="R1255" s="167"/>
      <c r="S1255" s="6"/>
    </row>
    <row r="1256" spans="1:19" x14ac:dyDescent="0.2">
      <c r="A1256" t="s">
        <v>61</v>
      </c>
      <c r="B1256" s="176">
        <v>40226</v>
      </c>
      <c r="D1256" s="59">
        <v>13.743</v>
      </c>
      <c r="E1256" s="58">
        <v>15.01</v>
      </c>
      <c r="F1256" s="58">
        <v>0.06</v>
      </c>
      <c r="G1256" s="41">
        <v>0.8</v>
      </c>
      <c r="H1256" s="59">
        <v>63.2</v>
      </c>
      <c r="I1256" s="58">
        <v>7.59</v>
      </c>
      <c r="J1256" s="42">
        <v>-194</v>
      </c>
      <c r="Q1256" s="181"/>
      <c r="R1256" s="167"/>
      <c r="S1256" s="6"/>
    </row>
    <row r="1257" spans="1:19" x14ac:dyDescent="0.2">
      <c r="D1257" s="59"/>
      <c r="E1257" s="58"/>
      <c r="F1257" s="58"/>
      <c r="G1257" s="41"/>
      <c r="Q1257" s="181"/>
      <c r="R1257" s="167"/>
      <c r="S1257" s="6"/>
    </row>
    <row r="1258" spans="1:19" x14ac:dyDescent="0.2">
      <c r="B1258" s="179"/>
      <c r="C1258" s="179"/>
      <c r="D1258" s="59"/>
      <c r="E1258" s="58"/>
      <c r="F1258" s="58"/>
      <c r="G1258" s="41"/>
      <c r="H1258"/>
      <c r="I1258" s="58"/>
      <c r="J1258"/>
      <c r="K1258" s="41"/>
      <c r="N1258"/>
      <c r="Q1258" s="181"/>
      <c r="R1258" s="6"/>
      <c r="S1258" s="6"/>
    </row>
    <row r="1259" spans="1:19" x14ac:dyDescent="0.2">
      <c r="A1259" t="s">
        <v>7</v>
      </c>
      <c r="B1259" s="176">
        <v>40315</v>
      </c>
      <c r="C1259" s="255">
        <v>9.6539351851851848E-2</v>
      </c>
      <c r="D1259" s="59">
        <v>0.221</v>
      </c>
      <c r="E1259" s="58">
        <v>24.03</v>
      </c>
      <c r="F1259" s="58">
        <v>6.61</v>
      </c>
      <c r="G1259" s="41">
        <v>78.8</v>
      </c>
      <c r="H1259">
        <v>2.6659999999999999</v>
      </c>
      <c r="I1259" s="58">
        <v>7.67</v>
      </c>
      <c r="J1259">
        <v>144</v>
      </c>
      <c r="K1259" s="41">
        <v>180.7</v>
      </c>
      <c r="M1259" s="67">
        <v>0.1</v>
      </c>
      <c r="N1259"/>
      <c r="Q1259" s="61"/>
      <c r="R1259" s="6"/>
      <c r="S1259" s="120"/>
    </row>
    <row r="1260" spans="1:19" x14ac:dyDescent="0.2">
      <c r="C1260" s="179"/>
      <c r="D1260" s="59"/>
      <c r="E1260" s="58"/>
      <c r="F1260" s="58"/>
      <c r="G1260" s="41"/>
      <c r="H1260"/>
      <c r="I1260" s="58"/>
      <c r="J1260"/>
      <c r="K1260" s="41"/>
      <c r="N1260"/>
      <c r="Q1260" s="181"/>
      <c r="R1260" s="6"/>
      <c r="S1260" s="120"/>
    </row>
    <row r="1261" spans="1:19" x14ac:dyDescent="0.2">
      <c r="A1261" t="s">
        <v>36</v>
      </c>
      <c r="B1261" s="176">
        <v>40315</v>
      </c>
      <c r="C1261" s="255">
        <v>0.12064814814814816</v>
      </c>
      <c r="D1261" s="59">
        <v>0.20399999999999999</v>
      </c>
      <c r="E1261" s="58">
        <v>24.06</v>
      </c>
      <c r="F1261" s="58">
        <v>6.47</v>
      </c>
      <c r="G1261" s="41">
        <v>77.5</v>
      </c>
      <c r="H1261">
        <v>3.968</v>
      </c>
      <c r="I1261" s="58">
        <v>7.7</v>
      </c>
      <c r="J1261">
        <v>137</v>
      </c>
      <c r="K1261" s="41">
        <v>133</v>
      </c>
      <c r="M1261" s="67">
        <v>0.2</v>
      </c>
      <c r="N1261"/>
    </row>
    <row r="1262" spans="1:19" x14ac:dyDescent="0.2">
      <c r="C1262" s="179"/>
      <c r="D1262" s="59"/>
      <c r="E1262" s="58"/>
      <c r="F1262" s="58"/>
      <c r="G1262" s="41"/>
      <c r="H1262"/>
      <c r="I1262" s="58"/>
      <c r="J1262"/>
      <c r="K1262" s="41"/>
      <c r="N1262"/>
    </row>
    <row r="1263" spans="1:19" x14ac:dyDescent="0.2">
      <c r="A1263" t="s">
        <v>72</v>
      </c>
      <c r="B1263" s="176">
        <v>40315</v>
      </c>
      <c r="C1263" s="255">
        <v>0.5275347222222222</v>
      </c>
      <c r="D1263" s="59">
        <v>0.23300000000000001</v>
      </c>
      <c r="E1263" s="58">
        <v>23.53</v>
      </c>
      <c r="F1263" s="58">
        <v>7.56</v>
      </c>
      <c r="G1263" s="41">
        <v>89</v>
      </c>
      <c r="H1263">
        <v>1.5549999999999999</v>
      </c>
      <c r="I1263" s="58">
        <v>7.82</v>
      </c>
      <c r="J1263">
        <v>141</v>
      </c>
      <c r="K1263" s="41">
        <v>48.5</v>
      </c>
      <c r="M1263" s="67">
        <v>0.3</v>
      </c>
      <c r="N1263"/>
      <c r="Q1263" s="61"/>
      <c r="R1263" s="6"/>
      <c r="S1263" s="6"/>
    </row>
    <row r="1264" spans="1:19" x14ac:dyDescent="0.2">
      <c r="C1264" s="179"/>
      <c r="D1264" s="59"/>
      <c r="E1264" s="58"/>
      <c r="F1264" s="58"/>
      <c r="G1264" s="41"/>
      <c r="H1264"/>
      <c r="I1264" s="58"/>
      <c r="J1264"/>
      <c r="K1264" s="41"/>
      <c r="N1264"/>
    </row>
    <row r="1265" spans="1:17" x14ac:dyDescent="0.2">
      <c r="A1265" t="s">
        <v>55</v>
      </c>
      <c r="B1265" s="176">
        <v>40317</v>
      </c>
      <c r="C1265" s="255">
        <v>0.40885416666666669</v>
      </c>
      <c r="D1265" s="59">
        <v>0.14000000000000001</v>
      </c>
      <c r="E1265" s="58">
        <v>22.11</v>
      </c>
      <c r="F1265" s="58">
        <v>3.68</v>
      </c>
      <c r="G1265" s="41">
        <v>54</v>
      </c>
      <c r="H1265" s="58">
        <v>62.58</v>
      </c>
      <c r="I1265" s="58">
        <v>8.2200000000000006</v>
      </c>
      <c r="J1265">
        <v>88</v>
      </c>
      <c r="K1265" s="41">
        <v>7.4</v>
      </c>
      <c r="M1265" s="67">
        <v>1.9</v>
      </c>
      <c r="N1265" s="187">
        <v>10.862780000000001</v>
      </c>
      <c r="O1265" s="150">
        <v>9.7338199999999997</v>
      </c>
      <c r="P1265" s="150">
        <v>7.0220999999999965</v>
      </c>
      <c r="Q1265" s="58">
        <v>5.9060400000000035</v>
      </c>
    </row>
    <row r="1266" spans="1:17" x14ac:dyDescent="0.2">
      <c r="A1266" t="s">
        <v>55</v>
      </c>
      <c r="B1266" s="176">
        <v>40317</v>
      </c>
      <c r="C1266" s="255">
        <v>0.4093518518518518</v>
      </c>
      <c r="D1266" s="59">
        <v>1.093</v>
      </c>
      <c r="E1266" s="58">
        <v>22.04</v>
      </c>
      <c r="F1266" s="58">
        <v>3.55</v>
      </c>
      <c r="G1266" s="41">
        <v>52</v>
      </c>
      <c r="H1266" s="58">
        <v>62.58</v>
      </c>
      <c r="I1266" s="58">
        <v>8.23</v>
      </c>
      <c r="J1266">
        <v>87</v>
      </c>
      <c r="K1266" s="41">
        <v>7.4</v>
      </c>
      <c r="N1266" s="41"/>
    </row>
    <row r="1267" spans="1:17" x14ac:dyDescent="0.2">
      <c r="A1267" t="s">
        <v>55</v>
      </c>
      <c r="B1267" s="176">
        <v>40317</v>
      </c>
      <c r="C1267" s="255">
        <v>0.40953703703703703</v>
      </c>
      <c r="D1267" s="59">
        <v>2.0659999999999998</v>
      </c>
      <c r="E1267" s="58">
        <v>21.98</v>
      </c>
      <c r="F1267" s="58">
        <v>3.55</v>
      </c>
      <c r="G1267" s="41">
        <v>51.9</v>
      </c>
      <c r="H1267" s="58">
        <v>62.58</v>
      </c>
      <c r="I1267" s="58">
        <v>8.23</v>
      </c>
      <c r="J1267">
        <v>86</v>
      </c>
      <c r="K1267" s="41">
        <v>7.4</v>
      </c>
    </row>
    <row r="1268" spans="1:17" x14ac:dyDescent="0.2">
      <c r="A1268" t="s">
        <v>55</v>
      </c>
      <c r="B1268" s="176">
        <v>40317</v>
      </c>
      <c r="C1268" s="255">
        <v>0.40980324074074076</v>
      </c>
      <c r="D1268" s="59">
        <v>2.8980000000000001</v>
      </c>
      <c r="E1268" s="58">
        <v>21.92</v>
      </c>
      <c r="F1268" s="58">
        <v>3.53</v>
      </c>
      <c r="G1268" s="41">
        <v>51.6</v>
      </c>
      <c r="H1268" s="58">
        <v>62.58</v>
      </c>
      <c r="I1268" s="58">
        <v>8.23</v>
      </c>
      <c r="J1268">
        <v>86</v>
      </c>
      <c r="K1268" s="41">
        <v>7.6</v>
      </c>
    </row>
    <row r="1269" spans="1:17" x14ac:dyDescent="0.2">
      <c r="A1269" t="s">
        <v>55</v>
      </c>
      <c r="B1269" s="176">
        <v>40317</v>
      </c>
      <c r="C1269" s="255">
        <v>0.41002314814814816</v>
      </c>
      <c r="D1269" s="59">
        <v>4.13</v>
      </c>
      <c r="E1269" s="58">
        <v>21.87</v>
      </c>
      <c r="F1269" s="58">
        <v>3.48</v>
      </c>
      <c r="G1269" s="41">
        <v>50.8</v>
      </c>
      <c r="H1269" s="58">
        <v>62.57</v>
      </c>
      <c r="I1269" s="58">
        <v>8.2200000000000006</v>
      </c>
      <c r="J1269">
        <v>85</v>
      </c>
      <c r="K1269" s="41">
        <v>7.6</v>
      </c>
    </row>
    <row r="1270" spans="1:17" x14ac:dyDescent="0.2">
      <c r="A1270" t="s">
        <v>55</v>
      </c>
      <c r="B1270" s="176">
        <v>40317</v>
      </c>
      <c r="C1270" s="255">
        <v>0.41024305555555557</v>
      </c>
      <c r="D1270" s="59">
        <v>5.2030000000000003</v>
      </c>
      <c r="E1270" s="58">
        <v>21.85</v>
      </c>
      <c r="F1270" s="58">
        <v>3.41</v>
      </c>
      <c r="G1270" s="41">
        <v>49.7</v>
      </c>
      <c r="H1270" s="58">
        <v>62.57</v>
      </c>
      <c r="I1270" s="58">
        <v>8.2200000000000006</v>
      </c>
      <c r="J1270">
        <v>85</v>
      </c>
      <c r="K1270" s="41">
        <v>7.5</v>
      </c>
    </row>
    <row r="1271" spans="1:17" x14ac:dyDescent="0.2">
      <c r="A1271" t="s">
        <v>55</v>
      </c>
      <c r="B1271" s="176">
        <v>40317</v>
      </c>
      <c r="C1271" s="255">
        <v>0.41053240740740743</v>
      </c>
      <c r="D1271" s="59">
        <v>6.1130000000000004</v>
      </c>
      <c r="E1271" s="58">
        <v>21.84</v>
      </c>
      <c r="F1271" s="58">
        <v>3.31</v>
      </c>
      <c r="G1271" s="41">
        <v>48.4</v>
      </c>
      <c r="H1271" s="58">
        <v>62.57</v>
      </c>
      <c r="I1271" s="58">
        <v>8.2200000000000006</v>
      </c>
      <c r="J1271">
        <v>84</v>
      </c>
      <c r="K1271" s="41">
        <v>7.5</v>
      </c>
      <c r="N1271"/>
    </row>
    <row r="1272" spans="1:17" x14ac:dyDescent="0.2">
      <c r="A1272" t="s">
        <v>55</v>
      </c>
      <c r="B1272" s="176">
        <v>40317</v>
      </c>
      <c r="C1272" s="255">
        <v>0.41072916666666665</v>
      </c>
      <c r="D1272" s="59">
        <v>7.1849999999999996</v>
      </c>
      <c r="E1272" s="58">
        <v>21.84</v>
      </c>
      <c r="F1272" s="58">
        <v>3.28</v>
      </c>
      <c r="G1272" s="41">
        <v>47.8</v>
      </c>
      <c r="H1272" s="58">
        <v>62.57</v>
      </c>
      <c r="I1272" s="58">
        <v>8.2200000000000006</v>
      </c>
      <c r="J1272">
        <v>84</v>
      </c>
      <c r="K1272" s="41">
        <v>7.4</v>
      </c>
      <c r="N1272"/>
    </row>
    <row r="1273" spans="1:17" x14ac:dyDescent="0.2">
      <c r="A1273" t="s">
        <v>55</v>
      </c>
      <c r="B1273" s="176">
        <v>40317</v>
      </c>
      <c r="C1273" s="255">
        <v>0.41089120370370374</v>
      </c>
      <c r="D1273" s="59">
        <v>8.2690000000000001</v>
      </c>
      <c r="E1273" s="58">
        <v>21.84</v>
      </c>
      <c r="F1273" s="58">
        <v>3.25</v>
      </c>
      <c r="G1273" s="41">
        <v>47.4</v>
      </c>
      <c r="H1273" s="58">
        <v>62.57</v>
      </c>
      <c r="I1273" s="58">
        <v>8.2200000000000006</v>
      </c>
      <c r="J1273">
        <v>84</v>
      </c>
      <c r="K1273" s="41">
        <v>7.4</v>
      </c>
      <c r="N1273"/>
    </row>
    <row r="1274" spans="1:17" x14ac:dyDescent="0.2">
      <c r="A1274" t="s">
        <v>55</v>
      </c>
      <c r="B1274" s="176">
        <v>40317</v>
      </c>
      <c r="C1274" s="255">
        <v>0.4112615740740741</v>
      </c>
      <c r="D1274" s="59">
        <v>9.9920000000000009</v>
      </c>
      <c r="E1274" s="58">
        <v>21.83</v>
      </c>
      <c r="F1274" s="58">
        <v>3.19</v>
      </c>
      <c r="G1274" s="41">
        <v>46.6</v>
      </c>
      <c r="H1274" s="58">
        <v>62.57</v>
      </c>
      <c r="I1274" s="58">
        <v>8.2200000000000006</v>
      </c>
      <c r="J1274">
        <v>83</v>
      </c>
      <c r="K1274" s="41">
        <v>7.5</v>
      </c>
      <c r="N1274"/>
    </row>
    <row r="1275" spans="1:17" x14ac:dyDescent="0.2">
      <c r="A1275" t="s">
        <v>55</v>
      </c>
      <c r="B1275" s="176">
        <v>40317</v>
      </c>
      <c r="C1275" s="255">
        <v>0.41145833333333331</v>
      </c>
      <c r="D1275" s="59">
        <v>11.041</v>
      </c>
      <c r="E1275" s="58">
        <v>21.83</v>
      </c>
      <c r="F1275" s="58">
        <v>3.18</v>
      </c>
      <c r="G1275" s="41">
        <v>46.3</v>
      </c>
      <c r="H1275" s="58">
        <v>62.58</v>
      </c>
      <c r="I1275" s="58">
        <v>8.2200000000000006</v>
      </c>
      <c r="J1275">
        <v>83</v>
      </c>
      <c r="K1275" s="41">
        <v>7.5</v>
      </c>
      <c r="N1275"/>
    </row>
    <row r="1276" spans="1:17" x14ac:dyDescent="0.2">
      <c r="A1276" t="s">
        <v>55</v>
      </c>
      <c r="B1276" s="176">
        <v>40317</v>
      </c>
      <c r="C1276" s="255">
        <v>0.41162037037037041</v>
      </c>
      <c r="D1276" s="59">
        <v>12.224</v>
      </c>
      <c r="E1276" s="58">
        <v>21.83</v>
      </c>
      <c r="F1276" s="58">
        <v>3.16</v>
      </c>
      <c r="G1276" s="41">
        <v>46.1</v>
      </c>
      <c r="H1276" s="58">
        <v>62.58</v>
      </c>
      <c r="I1276" s="58">
        <v>8.2200000000000006</v>
      </c>
      <c r="J1276">
        <v>83</v>
      </c>
      <c r="K1276" s="41">
        <v>7.1</v>
      </c>
      <c r="N1276"/>
    </row>
    <row r="1277" spans="1:17" x14ac:dyDescent="0.2">
      <c r="A1277" t="s">
        <v>55</v>
      </c>
      <c r="B1277" s="176">
        <v>40317</v>
      </c>
      <c r="C1277" s="255">
        <v>0.41185185185185186</v>
      </c>
      <c r="D1277" s="59">
        <v>13.087999999999999</v>
      </c>
      <c r="E1277" s="58">
        <v>21.82</v>
      </c>
      <c r="F1277" s="58">
        <v>3.13</v>
      </c>
      <c r="G1277" s="41">
        <v>45.7</v>
      </c>
      <c r="H1277" s="58">
        <v>62.58</v>
      </c>
      <c r="I1277" s="58">
        <v>8.2200000000000006</v>
      </c>
      <c r="J1277">
        <v>83</v>
      </c>
      <c r="K1277" s="41">
        <v>7.4</v>
      </c>
      <c r="N1277"/>
    </row>
    <row r="1278" spans="1:17" x14ac:dyDescent="0.2">
      <c r="A1278" t="s">
        <v>55</v>
      </c>
      <c r="B1278" s="176">
        <v>40317</v>
      </c>
      <c r="C1278" s="255">
        <v>0.41212962962962968</v>
      </c>
      <c r="D1278" s="59">
        <v>14.016</v>
      </c>
      <c r="E1278" s="58">
        <v>21.81</v>
      </c>
      <c r="F1278" s="58">
        <v>3.08</v>
      </c>
      <c r="G1278" s="41">
        <v>45</v>
      </c>
      <c r="H1278" s="58">
        <v>62.53</v>
      </c>
      <c r="I1278" s="58">
        <v>8.1999999999999993</v>
      </c>
      <c r="J1278">
        <v>-203</v>
      </c>
      <c r="K1278" s="41">
        <v>654.5</v>
      </c>
      <c r="N1278"/>
    </row>
    <row r="1279" spans="1:17" x14ac:dyDescent="0.2">
      <c r="A1279" t="s">
        <v>55</v>
      </c>
      <c r="B1279" s="176">
        <v>40317</v>
      </c>
      <c r="C1279" s="255">
        <v>0.41223379629629631</v>
      </c>
      <c r="D1279" s="59">
        <v>14.003</v>
      </c>
      <c r="E1279" s="58">
        <v>21.79</v>
      </c>
      <c r="F1279" s="58">
        <v>3.01</v>
      </c>
      <c r="G1279" s="41">
        <v>43.8</v>
      </c>
      <c r="H1279" s="58">
        <v>62.49</v>
      </c>
      <c r="I1279" s="58">
        <v>8.1300000000000008</v>
      </c>
      <c r="J1279">
        <v>-234</v>
      </c>
      <c r="K1279" s="41">
        <v>13.6</v>
      </c>
      <c r="N1279"/>
    </row>
    <row r="1280" spans="1:17" x14ac:dyDescent="0.2">
      <c r="C1280" s="179"/>
      <c r="D1280" s="59"/>
      <c r="E1280" s="58"/>
      <c r="F1280" s="58"/>
      <c r="G1280" s="41"/>
      <c r="H1280" s="58"/>
      <c r="I1280" s="58"/>
      <c r="J1280"/>
      <c r="K1280" s="41"/>
      <c r="N1280"/>
    </row>
    <row r="1281" spans="1:17" x14ac:dyDescent="0.2">
      <c r="A1281" t="s">
        <v>58</v>
      </c>
      <c r="B1281" s="176">
        <v>40317</v>
      </c>
      <c r="C1281" s="255">
        <v>0.43673611111111116</v>
      </c>
      <c r="D1281" s="59">
        <v>0.152</v>
      </c>
      <c r="E1281" s="58">
        <v>22.4</v>
      </c>
      <c r="F1281" s="58">
        <v>6.3</v>
      </c>
      <c r="G1281" s="41">
        <v>92.8</v>
      </c>
      <c r="H1281" s="58">
        <v>62.42</v>
      </c>
      <c r="I1281" s="58">
        <v>8.2799999999999994</v>
      </c>
      <c r="J1281">
        <v>114</v>
      </c>
      <c r="K1281" s="41">
        <v>7.6</v>
      </c>
      <c r="M1281" s="67">
        <v>1.5</v>
      </c>
      <c r="N1281" s="187">
        <v>17.986719999999998</v>
      </c>
      <c r="O1281" s="187">
        <v>26.310880000000004</v>
      </c>
      <c r="P1281" s="58">
        <v>6.0502200000000039</v>
      </c>
      <c r="Q1281" s="58">
        <v>8.3891399999999869</v>
      </c>
    </row>
    <row r="1282" spans="1:17" x14ac:dyDescent="0.2">
      <c r="A1282" t="s">
        <v>58</v>
      </c>
      <c r="B1282" s="176">
        <v>40317</v>
      </c>
      <c r="C1282" s="255">
        <v>0.4369791666666667</v>
      </c>
      <c r="D1282" s="59">
        <v>1.3180000000000001</v>
      </c>
      <c r="E1282" s="58">
        <v>22.31</v>
      </c>
      <c r="F1282" s="58">
        <v>6.37</v>
      </c>
      <c r="G1282" s="41">
        <v>93.6</v>
      </c>
      <c r="H1282" s="58">
        <v>62.43</v>
      </c>
      <c r="I1282" s="58">
        <v>8.2799999999999994</v>
      </c>
      <c r="J1282">
        <v>113</v>
      </c>
      <c r="K1282" s="41">
        <v>7.8</v>
      </c>
      <c r="N1282" s="41"/>
    </row>
    <row r="1283" spans="1:17" x14ac:dyDescent="0.2">
      <c r="A1283" t="s">
        <v>58</v>
      </c>
      <c r="B1283" s="176">
        <v>40317</v>
      </c>
      <c r="C1283" s="255">
        <v>0.4372800925925926</v>
      </c>
      <c r="D1283" s="59">
        <v>2.097</v>
      </c>
      <c r="E1283" s="58">
        <v>22.23</v>
      </c>
      <c r="F1283" s="58">
        <v>6.37</v>
      </c>
      <c r="G1283" s="41">
        <v>93.5</v>
      </c>
      <c r="H1283" s="58">
        <v>62.41</v>
      </c>
      <c r="I1283" s="58">
        <v>8.2799999999999994</v>
      </c>
      <c r="J1283">
        <v>111</v>
      </c>
      <c r="K1283" s="41">
        <v>8.1</v>
      </c>
    </row>
    <row r="1284" spans="1:17" x14ac:dyDescent="0.2">
      <c r="A1284" t="s">
        <v>58</v>
      </c>
      <c r="B1284" s="176">
        <v>40317</v>
      </c>
      <c r="C1284" s="255">
        <v>0.43748842592592596</v>
      </c>
      <c r="D1284" s="59">
        <v>3.0289999999999999</v>
      </c>
      <c r="E1284" s="58">
        <v>22.2</v>
      </c>
      <c r="F1284" s="58">
        <v>6.36</v>
      </c>
      <c r="G1284" s="41">
        <v>93.3</v>
      </c>
      <c r="H1284" s="58">
        <v>62.41</v>
      </c>
      <c r="I1284" s="58">
        <v>8.2799999999999994</v>
      </c>
      <c r="J1284">
        <v>109</v>
      </c>
      <c r="K1284" s="41">
        <v>8</v>
      </c>
    </row>
    <row r="1285" spans="1:17" x14ac:dyDescent="0.2">
      <c r="A1285" t="s">
        <v>58</v>
      </c>
      <c r="B1285" s="176">
        <v>40317</v>
      </c>
      <c r="C1285" s="255">
        <v>0.43777777777777777</v>
      </c>
      <c r="D1285" s="59">
        <v>4.2759999999999998</v>
      </c>
      <c r="E1285" s="58">
        <v>22.14</v>
      </c>
      <c r="F1285" s="58">
        <v>6.23</v>
      </c>
      <c r="G1285" s="41">
        <v>91.3</v>
      </c>
      <c r="H1285" s="58">
        <v>62.4</v>
      </c>
      <c r="I1285" s="58">
        <v>8.27</v>
      </c>
      <c r="J1285">
        <v>108</v>
      </c>
      <c r="K1285" s="41">
        <v>8</v>
      </c>
      <c r="N1285"/>
    </row>
    <row r="1286" spans="1:17" x14ac:dyDescent="0.2">
      <c r="A1286" t="s">
        <v>58</v>
      </c>
      <c r="B1286" s="176">
        <v>40317</v>
      </c>
      <c r="C1286" s="255">
        <v>0.43835648148148149</v>
      </c>
      <c r="D1286" s="59">
        <v>5.1210000000000004</v>
      </c>
      <c r="E1286" s="58">
        <v>22.11</v>
      </c>
      <c r="F1286" s="58">
        <v>5.9</v>
      </c>
      <c r="G1286" s="41">
        <v>86.5</v>
      </c>
      <c r="H1286" s="58">
        <v>62.39</v>
      </c>
      <c r="I1286" s="58">
        <v>8.27</v>
      </c>
      <c r="J1286">
        <v>105</v>
      </c>
      <c r="K1286" s="41">
        <v>8.1</v>
      </c>
      <c r="N1286"/>
    </row>
    <row r="1287" spans="1:17" x14ac:dyDescent="0.2">
      <c r="A1287" t="s">
        <v>58</v>
      </c>
      <c r="B1287" s="176">
        <v>40317</v>
      </c>
      <c r="C1287" s="255">
        <v>0.43902777777777779</v>
      </c>
      <c r="D1287" s="59">
        <v>6.0750000000000002</v>
      </c>
      <c r="E1287" s="58">
        <v>22.09</v>
      </c>
      <c r="F1287" s="58">
        <v>5.81</v>
      </c>
      <c r="G1287" s="41">
        <v>85.1</v>
      </c>
      <c r="H1287" s="58">
        <v>62.4</v>
      </c>
      <c r="I1287" s="58">
        <v>8.27</v>
      </c>
      <c r="J1287">
        <v>103</v>
      </c>
      <c r="K1287" s="41">
        <v>7.9</v>
      </c>
      <c r="N1287"/>
    </row>
    <row r="1288" spans="1:17" x14ac:dyDescent="0.2">
      <c r="A1288" t="s">
        <v>58</v>
      </c>
      <c r="B1288" s="176">
        <v>40317</v>
      </c>
      <c r="C1288" s="255">
        <v>0.43929398148148152</v>
      </c>
      <c r="D1288" s="59">
        <v>7.0540000000000003</v>
      </c>
      <c r="E1288" s="58">
        <v>22.08</v>
      </c>
      <c r="F1288" s="58">
        <v>5.76</v>
      </c>
      <c r="G1288" s="41">
        <v>84.4</v>
      </c>
      <c r="H1288" s="58">
        <v>62.4</v>
      </c>
      <c r="I1288" s="58">
        <v>8.27</v>
      </c>
      <c r="J1288">
        <v>102</v>
      </c>
      <c r="K1288" s="41">
        <v>8</v>
      </c>
      <c r="N1288"/>
    </row>
    <row r="1289" spans="1:17" x14ac:dyDescent="0.2">
      <c r="A1289" t="s">
        <v>58</v>
      </c>
      <c r="B1289" s="176">
        <v>40317</v>
      </c>
      <c r="C1289" s="255">
        <v>0.43951388888888893</v>
      </c>
      <c r="D1289" s="59">
        <v>8.1539999999999999</v>
      </c>
      <c r="E1289" s="58">
        <v>22.07</v>
      </c>
      <c r="F1289" s="58">
        <v>5.73</v>
      </c>
      <c r="G1289" s="41">
        <v>83.8</v>
      </c>
      <c r="H1289" s="58">
        <v>62.4</v>
      </c>
      <c r="I1289" s="58">
        <v>8.27</v>
      </c>
      <c r="J1289">
        <v>102</v>
      </c>
      <c r="K1289" s="41">
        <v>7.9</v>
      </c>
      <c r="N1289"/>
    </row>
    <row r="1290" spans="1:17" x14ac:dyDescent="0.2">
      <c r="A1290" t="s">
        <v>58</v>
      </c>
      <c r="B1290" s="176">
        <v>40317</v>
      </c>
      <c r="C1290" s="255">
        <v>0.43980324074074079</v>
      </c>
      <c r="D1290" s="59">
        <v>9.07</v>
      </c>
      <c r="E1290" s="58">
        <v>22.06</v>
      </c>
      <c r="F1290" s="58">
        <v>5.65</v>
      </c>
      <c r="G1290" s="41">
        <v>82.7</v>
      </c>
      <c r="H1290" s="58">
        <v>62.41</v>
      </c>
      <c r="I1290" s="58">
        <v>8.27</v>
      </c>
      <c r="J1290">
        <v>101</v>
      </c>
      <c r="K1290" s="41">
        <v>7.9</v>
      </c>
      <c r="N1290"/>
    </row>
    <row r="1291" spans="1:17" x14ac:dyDescent="0.2">
      <c r="A1291" t="s">
        <v>58</v>
      </c>
      <c r="B1291" s="176">
        <v>40317</v>
      </c>
      <c r="C1291" s="255">
        <v>0.44003472222222223</v>
      </c>
      <c r="D1291" s="59">
        <v>9.9719999999999995</v>
      </c>
      <c r="E1291" s="58">
        <v>22.04</v>
      </c>
      <c r="F1291" s="58">
        <v>5.6</v>
      </c>
      <c r="G1291" s="41">
        <v>82</v>
      </c>
      <c r="H1291" s="58">
        <v>62.42</v>
      </c>
      <c r="I1291" s="58">
        <v>8.26</v>
      </c>
      <c r="J1291">
        <v>100</v>
      </c>
      <c r="K1291" s="41">
        <v>7.9</v>
      </c>
      <c r="N1291"/>
    </row>
    <row r="1292" spans="1:17" x14ac:dyDescent="0.2">
      <c r="A1292" t="s">
        <v>58</v>
      </c>
      <c r="B1292" s="176">
        <v>40317</v>
      </c>
      <c r="C1292" s="255">
        <v>0.44019675925925927</v>
      </c>
      <c r="D1292" s="59">
        <v>11.24</v>
      </c>
      <c r="E1292" s="58">
        <v>22.03</v>
      </c>
      <c r="F1292" s="58">
        <v>5.57</v>
      </c>
      <c r="G1292" s="41">
        <v>81.5</v>
      </c>
      <c r="H1292" s="58">
        <v>62.43</v>
      </c>
      <c r="I1292" s="58">
        <v>8.26</v>
      </c>
      <c r="J1292">
        <v>98</v>
      </c>
      <c r="K1292" s="41">
        <v>7.8</v>
      </c>
      <c r="N1292"/>
    </row>
    <row r="1293" spans="1:17" x14ac:dyDescent="0.2">
      <c r="A1293" t="s">
        <v>58</v>
      </c>
      <c r="B1293" s="176">
        <v>40317</v>
      </c>
      <c r="C1293" s="255">
        <v>0.4403819444444444</v>
      </c>
      <c r="D1293" s="59">
        <v>11.663</v>
      </c>
      <c r="E1293" s="58">
        <v>22.02</v>
      </c>
      <c r="F1293" s="58">
        <v>5.34</v>
      </c>
      <c r="G1293" s="41">
        <v>78.2</v>
      </c>
      <c r="H1293" s="58">
        <v>62.43</v>
      </c>
      <c r="I1293" s="58">
        <v>8.26</v>
      </c>
      <c r="J1293">
        <v>-24</v>
      </c>
      <c r="K1293" s="41">
        <v>7.8</v>
      </c>
      <c r="N1293"/>
    </row>
    <row r="1294" spans="1:17" x14ac:dyDescent="0.2">
      <c r="C1294" s="179"/>
      <c r="D1294" s="59"/>
      <c r="E1294" s="58"/>
      <c r="F1294" s="58"/>
      <c r="G1294" s="41"/>
      <c r="H1294" s="58"/>
      <c r="I1294" s="58"/>
      <c r="J1294"/>
      <c r="K1294" s="41"/>
      <c r="N1294"/>
    </row>
    <row r="1295" spans="1:17" x14ac:dyDescent="0.2">
      <c r="A1295" t="s">
        <v>61</v>
      </c>
      <c r="B1295" s="176">
        <v>40317</v>
      </c>
      <c r="C1295" s="255">
        <v>0.45832175925925928</v>
      </c>
      <c r="D1295" s="59">
        <v>8.5999999999999993E-2</v>
      </c>
      <c r="E1295" s="58">
        <v>22.58</v>
      </c>
      <c r="F1295" s="58">
        <v>5.89</v>
      </c>
      <c r="G1295" s="41">
        <v>86.9</v>
      </c>
      <c r="H1295" s="58">
        <v>62.3</v>
      </c>
      <c r="I1295" s="58">
        <v>8.26</v>
      </c>
      <c r="J1295">
        <v>134</v>
      </c>
      <c r="K1295" s="41">
        <v>-262.2</v>
      </c>
      <c r="M1295" s="67">
        <v>1.9</v>
      </c>
      <c r="N1295" s="187">
        <v>20.870519999999999</v>
      </c>
      <c r="O1295" s="187">
        <v>17.003419999999998</v>
      </c>
      <c r="P1295" s="58">
        <v>6.5414999999999974</v>
      </c>
      <c r="Q1295" s="58">
        <v>8.7575999999999983</v>
      </c>
    </row>
    <row r="1296" spans="1:17" x14ac:dyDescent="0.2">
      <c r="A1296" t="s">
        <v>61</v>
      </c>
      <c r="B1296" s="176">
        <v>40317</v>
      </c>
      <c r="C1296" s="255">
        <v>0.45850694444444445</v>
      </c>
      <c r="D1296" s="59">
        <v>1.0680000000000001</v>
      </c>
      <c r="E1296" s="58">
        <v>22.4</v>
      </c>
      <c r="F1296" s="58">
        <v>5.88</v>
      </c>
      <c r="G1296" s="41">
        <v>86.6</v>
      </c>
      <c r="H1296" s="58">
        <v>62.3</v>
      </c>
      <c r="I1296" s="58">
        <v>8.26</v>
      </c>
      <c r="J1296">
        <v>133</v>
      </c>
      <c r="K1296" s="41">
        <v>-261.89999999999998</v>
      </c>
      <c r="N1296" s="41"/>
    </row>
    <row r="1297" spans="1:14" x14ac:dyDescent="0.2">
      <c r="A1297" t="s">
        <v>61</v>
      </c>
      <c r="B1297" s="176">
        <v>40317</v>
      </c>
      <c r="C1297" s="255">
        <v>0.45877314814814812</v>
      </c>
      <c r="D1297" s="59">
        <v>2.1850000000000001</v>
      </c>
      <c r="E1297" s="58">
        <v>22.15</v>
      </c>
      <c r="F1297" s="58">
        <v>5.88</v>
      </c>
      <c r="G1297" s="41">
        <v>86.2</v>
      </c>
      <c r="H1297" s="58">
        <v>62.28</v>
      </c>
      <c r="I1297" s="58">
        <v>8.26</v>
      </c>
      <c r="J1297">
        <v>130</v>
      </c>
      <c r="K1297" s="41">
        <v>7.9</v>
      </c>
      <c r="N1297"/>
    </row>
    <row r="1298" spans="1:14" x14ac:dyDescent="0.2">
      <c r="A1298" t="s">
        <v>61</v>
      </c>
      <c r="B1298" s="176">
        <v>40317</v>
      </c>
      <c r="C1298" s="255">
        <v>0.45893518518518522</v>
      </c>
      <c r="D1298" s="59">
        <v>3.14</v>
      </c>
      <c r="E1298" s="58">
        <v>22.06</v>
      </c>
      <c r="F1298" s="58">
        <v>5.86</v>
      </c>
      <c r="G1298" s="41">
        <v>85.7</v>
      </c>
      <c r="H1298" s="58">
        <v>62.27</v>
      </c>
      <c r="I1298" s="58">
        <v>8.26</v>
      </c>
      <c r="J1298">
        <v>129</v>
      </c>
      <c r="K1298" s="41">
        <v>7.9</v>
      </c>
      <c r="N1298"/>
    </row>
    <row r="1299" spans="1:14" x14ac:dyDescent="0.2">
      <c r="A1299" t="s">
        <v>61</v>
      </c>
      <c r="B1299" s="176">
        <v>40317</v>
      </c>
      <c r="C1299" s="255">
        <v>0.45910879629629631</v>
      </c>
      <c r="D1299" s="59">
        <v>4.1890000000000001</v>
      </c>
      <c r="E1299" s="58">
        <v>22</v>
      </c>
      <c r="F1299" s="58">
        <v>5.67</v>
      </c>
      <c r="G1299" s="41">
        <v>82.9</v>
      </c>
      <c r="H1299" s="58">
        <v>62.28</v>
      </c>
      <c r="I1299" s="58">
        <v>8.25</v>
      </c>
      <c r="J1299">
        <v>128</v>
      </c>
      <c r="K1299" s="41">
        <v>7.8</v>
      </c>
      <c r="N1299"/>
    </row>
    <row r="1300" spans="1:14" x14ac:dyDescent="0.2">
      <c r="A1300" t="s">
        <v>61</v>
      </c>
      <c r="B1300" s="176">
        <v>40317</v>
      </c>
      <c r="C1300" s="255">
        <v>0.45915509259259263</v>
      </c>
      <c r="D1300" s="59">
        <v>4.1790000000000003</v>
      </c>
      <c r="E1300" s="58">
        <v>22</v>
      </c>
      <c r="F1300" s="58">
        <v>5.6</v>
      </c>
      <c r="G1300" s="41">
        <v>81.900000000000006</v>
      </c>
      <c r="H1300" s="58">
        <v>62.28</v>
      </c>
      <c r="I1300" s="58">
        <v>8.25</v>
      </c>
      <c r="J1300">
        <v>128</v>
      </c>
      <c r="K1300" s="41">
        <v>7.8</v>
      </c>
      <c r="N1300"/>
    </row>
    <row r="1301" spans="1:14" x14ac:dyDescent="0.2">
      <c r="A1301" t="s">
        <v>61</v>
      </c>
      <c r="B1301" s="176">
        <v>40317</v>
      </c>
      <c r="C1301" s="255">
        <v>0.45938657407407407</v>
      </c>
      <c r="D1301" s="59">
        <v>5.4530000000000003</v>
      </c>
      <c r="E1301" s="58">
        <v>21.97</v>
      </c>
      <c r="F1301" s="58">
        <v>5.36</v>
      </c>
      <c r="G1301" s="41">
        <v>78.3</v>
      </c>
      <c r="H1301" s="58">
        <v>62.28</v>
      </c>
      <c r="I1301" s="58">
        <v>8.25</v>
      </c>
      <c r="J1301">
        <v>126</v>
      </c>
      <c r="K1301" s="41">
        <v>7.8</v>
      </c>
      <c r="N1301"/>
    </row>
    <row r="1302" spans="1:14" x14ac:dyDescent="0.2">
      <c r="A1302" t="s">
        <v>61</v>
      </c>
      <c r="B1302" s="176">
        <v>40317</v>
      </c>
      <c r="C1302" s="255">
        <v>0.4597222222222222</v>
      </c>
      <c r="D1302" s="59">
        <v>6.3310000000000004</v>
      </c>
      <c r="E1302" s="58">
        <v>21.95</v>
      </c>
      <c r="F1302" s="58">
        <v>5.21</v>
      </c>
      <c r="G1302" s="41">
        <v>76.099999999999994</v>
      </c>
      <c r="H1302" s="58">
        <v>62.28</v>
      </c>
      <c r="I1302" s="58">
        <v>8.25</v>
      </c>
      <c r="J1302">
        <v>124</v>
      </c>
      <c r="K1302" s="41">
        <v>7.8</v>
      </c>
      <c r="N1302"/>
    </row>
    <row r="1303" spans="1:14" x14ac:dyDescent="0.2">
      <c r="A1303" t="s">
        <v>61</v>
      </c>
      <c r="B1303" s="176">
        <v>40317</v>
      </c>
      <c r="C1303" s="255">
        <v>0.45995370370370375</v>
      </c>
      <c r="D1303" s="59">
        <v>7.194</v>
      </c>
      <c r="E1303" s="58">
        <v>21.93</v>
      </c>
      <c r="F1303" s="58">
        <v>5.23</v>
      </c>
      <c r="G1303" s="41">
        <v>76.3</v>
      </c>
      <c r="H1303" s="58">
        <v>62.29</v>
      </c>
      <c r="I1303" s="58">
        <v>8.25</v>
      </c>
      <c r="J1303">
        <v>123</v>
      </c>
      <c r="K1303" s="41">
        <v>7.7</v>
      </c>
      <c r="N1303"/>
    </row>
    <row r="1304" spans="1:14" x14ac:dyDescent="0.2">
      <c r="A1304" t="s">
        <v>61</v>
      </c>
      <c r="B1304" s="176">
        <v>40317</v>
      </c>
      <c r="C1304" s="255">
        <v>0.46017361111111116</v>
      </c>
      <c r="D1304" s="59">
        <v>8.3030000000000008</v>
      </c>
      <c r="E1304" s="58">
        <v>21.93</v>
      </c>
      <c r="F1304" s="58">
        <v>5.24</v>
      </c>
      <c r="G1304" s="41">
        <v>76.5</v>
      </c>
      <c r="H1304" s="58">
        <v>62.3</v>
      </c>
      <c r="I1304" s="58">
        <v>8.25</v>
      </c>
      <c r="J1304">
        <v>122</v>
      </c>
      <c r="K1304" s="41">
        <v>7.8</v>
      </c>
      <c r="N1304"/>
    </row>
    <row r="1305" spans="1:14" x14ac:dyDescent="0.2">
      <c r="A1305" t="s">
        <v>61</v>
      </c>
      <c r="B1305" s="176">
        <v>40317</v>
      </c>
      <c r="C1305" s="255">
        <v>0.46047453703703706</v>
      </c>
      <c r="D1305" s="59">
        <v>9.157</v>
      </c>
      <c r="E1305" s="58">
        <v>21.85</v>
      </c>
      <c r="F1305" s="58">
        <v>5.25</v>
      </c>
      <c r="G1305" s="41">
        <v>76.599999999999994</v>
      </c>
      <c r="H1305" s="58">
        <v>62.34</v>
      </c>
      <c r="I1305" s="58">
        <v>8.25</v>
      </c>
      <c r="J1305">
        <v>121</v>
      </c>
      <c r="K1305" s="41">
        <v>8.1</v>
      </c>
      <c r="N1305"/>
    </row>
    <row r="1306" spans="1:14" x14ac:dyDescent="0.2">
      <c r="A1306" t="s">
        <v>61</v>
      </c>
      <c r="B1306" s="176">
        <v>40317</v>
      </c>
      <c r="C1306" s="255">
        <v>0.46065972222222223</v>
      </c>
      <c r="D1306" s="59">
        <v>10.327</v>
      </c>
      <c r="E1306" s="58">
        <v>21.82</v>
      </c>
      <c r="F1306" s="58">
        <v>5.25</v>
      </c>
      <c r="G1306" s="41">
        <v>76.5</v>
      </c>
      <c r="H1306" s="58">
        <v>62.36</v>
      </c>
      <c r="I1306" s="58">
        <v>8.25</v>
      </c>
      <c r="J1306">
        <v>120</v>
      </c>
      <c r="K1306" s="41">
        <v>7.5</v>
      </c>
      <c r="N1306"/>
    </row>
    <row r="1307" spans="1:14" x14ac:dyDescent="0.2">
      <c r="A1307" t="s">
        <v>61</v>
      </c>
      <c r="B1307" s="176">
        <v>40317</v>
      </c>
      <c r="C1307" s="255">
        <v>0.46082175925925922</v>
      </c>
      <c r="D1307" s="59">
        <v>11.099</v>
      </c>
      <c r="E1307" s="58">
        <v>21.79</v>
      </c>
      <c r="F1307" s="58">
        <v>5.2</v>
      </c>
      <c r="G1307" s="41">
        <v>75.8</v>
      </c>
      <c r="H1307" s="58">
        <v>62.4</v>
      </c>
      <c r="I1307" s="58">
        <v>8.25</v>
      </c>
      <c r="J1307">
        <v>119</v>
      </c>
      <c r="K1307" s="41">
        <v>7.3</v>
      </c>
      <c r="N1307"/>
    </row>
    <row r="1308" spans="1:14" x14ac:dyDescent="0.2">
      <c r="A1308" t="s">
        <v>61</v>
      </c>
      <c r="B1308" s="176">
        <v>40317</v>
      </c>
      <c r="C1308" s="255">
        <v>0.46121527777777777</v>
      </c>
      <c r="D1308" s="59">
        <v>12.021000000000001</v>
      </c>
      <c r="E1308" s="58">
        <v>21.7</v>
      </c>
      <c r="F1308" s="58">
        <v>4.63</v>
      </c>
      <c r="G1308" s="41">
        <v>67.3</v>
      </c>
      <c r="H1308" s="58">
        <v>62.46</v>
      </c>
      <c r="I1308" s="58">
        <v>8.24</v>
      </c>
      <c r="J1308">
        <v>117</v>
      </c>
      <c r="K1308" s="41">
        <v>7</v>
      </c>
      <c r="N1308"/>
    </row>
    <row r="1309" spans="1:14" x14ac:dyDescent="0.2">
      <c r="A1309" t="s">
        <v>61</v>
      </c>
      <c r="B1309" s="176">
        <v>40317</v>
      </c>
      <c r="C1309" s="255">
        <v>0.46152777777777776</v>
      </c>
      <c r="D1309" s="59">
        <v>13.223000000000001</v>
      </c>
      <c r="E1309" s="58">
        <v>21.64</v>
      </c>
      <c r="F1309" s="58">
        <v>4.28</v>
      </c>
      <c r="G1309" s="41">
        <v>62.2</v>
      </c>
      <c r="H1309" s="58">
        <v>62.5</v>
      </c>
      <c r="I1309" s="58">
        <v>8.2200000000000006</v>
      </c>
      <c r="J1309">
        <v>103</v>
      </c>
      <c r="K1309" s="41">
        <v>7.2</v>
      </c>
      <c r="N1309"/>
    </row>
    <row r="1310" spans="1:14" x14ac:dyDescent="0.2">
      <c r="A1310" t="s">
        <v>61</v>
      </c>
      <c r="B1310" s="176">
        <v>40317</v>
      </c>
      <c r="C1310" s="255">
        <v>0.46179398148148149</v>
      </c>
      <c r="D1310" s="59">
        <v>13.881</v>
      </c>
      <c r="E1310" s="58">
        <v>21.62</v>
      </c>
      <c r="F1310" s="58">
        <v>3.86</v>
      </c>
      <c r="G1310" s="41">
        <v>56.1</v>
      </c>
      <c r="H1310" s="58">
        <v>62.54</v>
      </c>
      <c r="I1310" s="58">
        <v>8.14</v>
      </c>
      <c r="J1310">
        <v>-207</v>
      </c>
      <c r="K1310" s="41">
        <v>7.2</v>
      </c>
      <c r="N1310"/>
    </row>
    <row r="1311" spans="1:14" x14ac:dyDescent="0.2">
      <c r="C1311" s="180"/>
      <c r="D1311" s="59"/>
      <c r="E1311" s="58"/>
      <c r="F1311" s="58"/>
      <c r="G1311" s="41"/>
      <c r="K1311" s="41"/>
    </row>
    <row r="1312" spans="1:14" x14ac:dyDescent="0.2">
      <c r="D1312" s="59"/>
      <c r="E1312" s="58"/>
      <c r="F1312" s="58"/>
      <c r="G1312" s="41"/>
      <c r="K1312" s="41"/>
    </row>
    <row r="1313" spans="1:17" x14ac:dyDescent="0.2">
      <c r="A1313" t="s">
        <v>7</v>
      </c>
      <c r="B1313" s="176">
        <v>40400</v>
      </c>
      <c r="C1313" s="255">
        <v>0.1744097222222222</v>
      </c>
      <c r="D1313" s="59">
        <v>0.315</v>
      </c>
      <c r="E1313" s="58">
        <v>28.79</v>
      </c>
      <c r="F1313" s="58">
        <v>6.18</v>
      </c>
      <c r="G1313" s="41">
        <v>80.5</v>
      </c>
      <c r="H1313">
        <v>2.9390000000000001</v>
      </c>
      <c r="I1313" s="58">
        <v>7.78</v>
      </c>
      <c r="J1313">
        <v>154</v>
      </c>
      <c r="K1313" s="41">
        <v>172.1</v>
      </c>
      <c r="M1313" s="67">
        <v>0.15</v>
      </c>
    </row>
    <row r="1314" spans="1:17" x14ac:dyDescent="0.2">
      <c r="A1314" t="s">
        <v>7</v>
      </c>
      <c r="B1314" s="176">
        <v>40400</v>
      </c>
      <c r="C1314" s="255">
        <v>0.17417824074074073</v>
      </c>
      <c r="D1314" s="59">
        <v>1.06</v>
      </c>
      <c r="E1314" s="58">
        <v>28.78</v>
      </c>
      <c r="F1314" s="58">
        <v>6.19</v>
      </c>
      <c r="G1314" s="41">
        <v>80.599999999999994</v>
      </c>
      <c r="H1314" s="59">
        <v>2.94</v>
      </c>
      <c r="I1314" s="58">
        <v>7.78</v>
      </c>
      <c r="J1314">
        <v>154</v>
      </c>
      <c r="K1314" s="41">
        <v>173</v>
      </c>
    </row>
    <row r="1315" spans="1:17" x14ac:dyDescent="0.2">
      <c r="A1315" t="s">
        <v>7</v>
      </c>
      <c r="B1315" s="176">
        <v>40400</v>
      </c>
      <c r="C1315" s="255">
        <v>0.17386574074074077</v>
      </c>
      <c r="D1315" s="59">
        <v>2.0209999999999999</v>
      </c>
      <c r="E1315" s="58">
        <v>28.78</v>
      </c>
      <c r="F1315" s="58">
        <v>6.19</v>
      </c>
      <c r="G1315" s="41">
        <v>80.599999999999994</v>
      </c>
      <c r="H1315" s="59">
        <v>2.94</v>
      </c>
      <c r="I1315" s="58">
        <v>7.78</v>
      </c>
      <c r="J1315">
        <v>154</v>
      </c>
      <c r="K1315" s="41">
        <v>179.8</v>
      </c>
    </row>
    <row r="1316" spans="1:17" x14ac:dyDescent="0.2">
      <c r="A1316" t="s">
        <v>7</v>
      </c>
      <c r="B1316" s="176">
        <v>40400</v>
      </c>
      <c r="C1316" s="255">
        <v>0.17358796296296297</v>
      </c>
      <c r="D1316" s="59">
        <v>3.052</v>
      </c>
      <c r="E1316" s="58">
        <v>28.77</v>
      </c>
      <c r="F1316" s="58">
        <v>6.2</v>
      </c>
      <c r="G1316" s="41">
        <v>80.8</v>
      </c>
      <c r="H1316" s="59">
        <v>2.9390000000000001</v>
      </c>
      <c r="I1316" s="58">
        <v>7.78</v>
      </c>
      <c r="J1316">
        <v>154</v>
      </c>
      <c r="K1316" s="41">
        <v>180.1</v>
      </c>
    </row>
    <row r="1317" spans="1:17" x14ac:dyDescent="0.2">
      <c r="A1317" t="s">
        <v>7</v>
      </c>
      <c r="B1317" s="176">
        <v>40400</v>
      </c>
      <c r="C1317" s="255">
        <v>0.17341435185185183</v>
      </c>
      <c r="D1317" s="59">
        <v>3.222</v>
      </c>
      <c r="E1317" s="58">
        <v>28.77</v>
      </c>
      <c r="F1317" s="58">
        <v>6.21</v>
      </c>
      <c r="G1317" s="41">
        <v>80.900000000000006</v>
      </c>
      <c r="H1317" s="59">
        <v>2.94</v>
      </c>
      <c r="I1317" s="58">
        <v>7.79</v>
      </c>
      <c r="J1317">
        <v>154</v>
      </c>
      <c r="K1317" s="41">
        <v>176.2</v>
      </c>
    </row>
    <row r="1318" spans="1:17" x14ac:dyDescent="0.2">
      <c r="C1318" s="179"/>
      <c r="D1318" s="59"/>
      <c r="E1318" s="58"/>
      <c r="F1318" s="58"/>
      <c r="G1318" s="41"/>
      <c r="H1318" s="59"/>
      <c r="I1318" s="58"/>
      <c r="J1318"/>
      <c r="K1318" s="41"/>
    </row>
    <row r="1319" spans="1:17" x14ac:dyDescent="0.2">
      <c r="A1319" t="s">
        <v>36</v>
      </c>
      <c r="B1319" s="176">
        <v>40400</v>
      </c>
      <c r="C1319" s="255">
        <v>0.19138888888888891</v>
      </c>
      <c r="D1319" s="59">
        <v>0.193</v>
      </c>
      <c r="E1319" s="58">
        <v>28.86</v>
      </c>
      <c r="F1319" s="58">
        <v>6.33</v>
      </c>
      <c r="G1319" s="41">
        <v>83</v>
      </c>
      <c r="H1319" s="59">
        <v>4.58</v>
      </c>
      <c r="I1319" s="58">
        <v>7.81</v>
      </c>
      <c r="J1319">
        <v>158</v>
      </c>
      <c r="K1319" s="41">
        <v>132.4</v>
      </c>
      <c r="M1319" s="67">
        <v>0.2</v>
      </c>
    </row>
    <row r="1320" spans="1:17" x14ac:dyDescent="0.2">
      <c r="A1320" t="s">
        <v>36</v>
      </c>
      <c r="B1320" s="176">
        <v>40400</v>
      </c>
      <c r="C1320" s="255">
        <v>0.19182870370370372</v>
      </c>
      <c r="D1320" s="59">
        <v>0.314</v>
      </c>
      <c r="E1320" s="58">
        <v>28.86</v>
      </c>
      <c r="F1320" s="58">
        <v>6.3</v>
      </c>
      <c r="G1320" s="41">
        <v>82.6</v>
      </c>
      <c r="H1320">
        <v>4.5830000000000002</v>
      </c>
      <c r="I1320" s="58">
        <v>7.81</v>
      </c>
      <c r="J1320">
        <v>157</v>
      </c>
      <c r="K1320" s="41">
        <v>136.4</v>
      </c>
    </row>
    <row r="1321" spans="1:17" x14ac:dyDescent="0.2">
      <c r="C1321" s="179"/>
      <c r="D1321" s="59"/>
      <c r="E1321" s="58"/>
      <c r="F1321" s="58"/>
      <c r="G1321" s="41"/>
      <c r="H1321"/>
      <c r="I1321" s="58"/>
      <c r="J1321"/>
      <c r="K1321" s="41"/>
    </row>
    <row r="1322" spans="1:17" x14ac:dyDescent="0.2">
      <c r="A1322" t="s">
        <v>72</v>
      </c>
      <c r="B1322" s="176">
        <v>40400</v>
      </c>
      <c r="C1322" s="255">
        <v>0.11550925925925926</v>
      </c>
      <c r="D1322" s="59">
        <v>7.0000000000000001E-3</v>
      </c>
      <c r="E1322" s="58">
        <v>27.64</v>
      </c>
      <c r="F1322" s="58">
        <v>7.16</v>
      </c>
      <c r="G1322" s="41">
        <v>91.2</v>
      </c>
      <c r="H1322">
        <v>1.877</v>
      </c>
      <c r="I1322" s="58">
        <v>7.93</v>
      </c>
      <c r="J1322">
        <v>160</v>
      </c>
      <c r="K1322" s="41">
        <v>29.8</v>
      </c>
      <c r="M1322" s="67">
        <v>0.3</v>
      </c>
    </row>
    <row r="1323" spans="1:17" x14ac:dyDescent="0.2">
      <c r="A1323" t="s">
        <v>72</v>
      </c>
      <c r="B1323" s="176">
        <v>40400</v>
      </c>
      <c r="C1323" s="255">
        <v>0.11393518518518519</v>
      </c>
      <c r="D1323" s="59">
        <v>0.58199999999999996</v>
      </c>
      <c r="E1323" s="58">
        <v>27.62</v>
      </c>
      <c r="F1323" s="58">
        <v>7.52</v>
      </c>
      <c r="G1323" s="41">
        <v>95.6</v>
      </c>
      <c r="H1323">
        <v>1.8759999999999999</v>
      </c>
      <c r="I1323" s="58">
        <v>7.87</v>
      </c>
      <c r="J1323">
        <v>164</v>
      </c>
      <c r="K1323" s="41">
        <v>30.3</v>
      </c>
    </row>
    <row r="1324" spans="1:17" x14ac:dyDescent="0.2">
      <c r="C1324" s="179"/>
      <c r="D1324" s="59"/>
      <c r="E1324" s="58"/>
      <c r="F1324" s="58"/>
      <c r="G1324" s="41"/>
      <c r="H1324"/>
      <c r="I1324" s="58"/>
      <c r="J1324"/>
      <c r="K1324" s="41"/>
    </row>
    <row r="1325" spans="1:17" x14ac:dyDescent="0.2">
      <c r="A1325" t="s">
        <v>55</v>
      </c>
      <c r="B1325" s="184">
        <v>40400</v>
      </c>
      <c r="C1325" s="256">
        <v>0.46961805555555558</v>
      </c>
      <c r="D1325" s="59">
        <v>0.376</v>
      </c>
      <c r="E1325" s="58">
        <v>30.01</v>
      </c>
      <c r="F1325" s="58">
        <v>0.17</v>
      </c>
      <c r="G1325" s="41">
        <v>2.8</v>
      </c>
      <c r="H1325">
        <v>64.53</v>
      </c>
      <c r="I1325" s="58">
        <v>8.02</v>
      </c>
      <c r="J1325">
        <v>-365</v>
      </c>
      <c r="K1325" s="41">
        <v>16</v>
      </c>
      <c r="M1325" s="67">
        <v>1.2</v>
      </c>
      <c r="N1325" s="150">
        <v>5.9542599999999988</v>
      </c>
      <c r="O1325" s="150">
        <v>9.8529800000000005</v>
      </c>
      <c r="P1325" s="150">
        <v>3.7380000000000031</v>
      </c>
      <c r="Q1325" s="58">
        <v>4.0423799999999996</v>
      </c>
    </row>
    <row r="1326" spans="1:17" x14ac:dyDescent="0.2">
      <c r="A1326" t="s">
        <v>55</v>
      </c>
      <c r="B1326" s="184">
        <v>40400</v>
      </c>
      <c r="C1326" s="256">
        <v>0.4694444444444445</v>
      </c>
      <c r="D1326" s="59">
        <v>1.0029999999999999</v>
      </c>
      <c r="E1326" s="58">
        <v>29.67</v>
      </c>
      <c r="F1326" s="58">
        <v>0.17</v>
      </c>
      <c r="G1326" s="41">
        <v>2.9</v>
      </c>
      <c r="H1326">
        <v>64.430000000000007</v>
      </c>
      <c r="I1326" s="58">
        <v>8.0299999999999994</v>
      </c>
      <c r="J1326">
        <v>-365</v>
      </c>
      <c r="K1326" s="41">
        <v>16.100000000000001</v>
      </c>
      <c r="N1326" s="41"/>
    </row>
    <row r="1327" spans="1:17" x14ac:dyDescent="0.2">
      <c r="A1327" t="s">
        <v>55</v>
      </c>
      <c r="B1327" s="184">
        <v>40400</v>
      </c>
      <c r="C1327" s="256">
        <v>0.46913194444444445</v>
      </c>
      <c r="D1327" s="59">
        <v>2</v>
      </c>
      <c r="E1327" s="58">
        <v>29.49</v>
      </c>
      <c r="F1327" s="58">
        <v>0.17</v>
      </c>
      <c r="G1327" s="41">
        <v>2.9</v>
      </c>
      <c r="H1327">
        <v>64.41</v>
      </c>
      <c r="I1327" s="58">
        <v>8.0299999999999994</v>
      </c>
      <c r="J1327">
        <v>-365</v>
      </c>
      <c r="K1327" s="41">
        <v>15.9</v>
      </c>
    </row>
    <row r="1328" spans="1:17" x14ac:dyDescent="0.2">
      <c r="A1328" t="s">
        <v>55</v>
      </c>
      <c r="B1328" s="184">
        <v>40400</v>
      </c>
      <c r="C1328" s="256">
        <v>0.46875</v>
      </c>
      <c r="D1328" s="59">
        <v>2.9820000000000002</v>
      </c>
      <c r="E1328" s="58">
        <v>29.4</v>
      </c>
      <c r="F1328" s="58">
        <v>0.18</v>
      </c>
      <c r="G1328" s="41">
        <v>2.9</v>
      </c>
      <c r="H1328" s="58">
        <v>64.400000000000006</v>
      </c>
      <c r="I1328" s="58">
        <v>8.0299999999999994</v>
      </c>
      <c r="J1328">
        <v>-365</v>
      </c>
      <c r="K1328" s="41">
        <v>15.6</v>
      </c>
    </row>
    <row r="1329" spans="1:17" x14ac:dyDescent="0.2">
      <c r="A1329" t="s">
        <v>55</v>
      </c>
      <c r="B1329" s="184">
        <v>40400</v>
      </c>
      <c r="C1329" s="256">
        <v>0.46843750000000001</v>
      </c>
      <c r="D1329" s="59">
        <v>4.0030000000000001</v>
      </c>
      <c r="E1329" s="58">
        <v>29.37</v>
      </c>
      <c r="F1329" s="58">
        <v>0.18</v>
      </c>
      <c r="G1329" s="41">
        <v>2.9</v>
      </c>
      <c r="H1329" s="58">
        <v>64.400000000000006</v>
      </c>
      <c r="I1329" s="58">
        <v>8.02</v>
      </c>
      <c r="J1329">
        <v>-365</v>
      </c>
      <c r="K1329" s="41">
        <v>15.9</v>
      </c>
    </row>
    <row r="1330" spans="1:17" x14ac:dyDescent="0.2">
      <c r="A1330" t="s">
        <v>55</v>
      </c>
      <c r="B1330" s="184">
        <v>40400</v>
      </c>
      <c r="C1330" s="256">
        <v>0.46809027777777779</v>
      </c>
      <c r="D1330" s="59">
        <v>5.0149999999999997</v>
      </c>
      <c r="E1330" s="58">
        <v>29.35</v>
      </c>
      <c r="F1330" s="58">
        <v>0.18</v>
      </c>
      <c r="G1330" s="41">
        <v>3</v>
      </c>
      <c r="H1330" s="58">
        <v>64.39</v>
      </c>
      <c r="I1330" s="58">
        <v>8.02</v>
      </c>
      <c r="J1330">
        <v>-364</v>
      </c>
      <c r="K1330" s="41">
        <v>15.3</v>
      </c>
    </row>
    <row r="1331" spans="1:17" x14ac:dyDescent="0.2">
      <c r="A1331" t="s">
        <v>55</v>
      </c>
      <c r="B1331" s="184">
        <v>40400</v>
      </c>
      <c r="C1331" s="256">
        <v>0.46776620370370375</v>
      </c>
      <c r="D1331" s="59">
        <v>6.024</v>
      </c>
      <c r="E1331" s="58">
        <v>29.34</v>
      </c>
      <c r="F1331" s="58">
        <v>0.18</v>
      </c>
      <c r="G1331" s="41">
        <v>3.1</v>
      </c>
      <c r="H1331" s="58">
        <v>64.400000000000006</v>
      </c>
      <c r="I1331" s="58">
        <v>8.02</v>
      </c>
      <c r="J1331">
        <v>-364</v>
      </c>
      <c r="K1331" s="41">
        <v>15.2</v>
      </c>
    </row>
    <row r="1332" spans="1:17" x14ac:dyDescent="0.2">
      <c r="A1332" t="s">
        <v>55</v>
      </c>
      <c r="B1332" s="184">
        <v>40400</v>
      </c>
      <c r="C1332" s="256">
        <v>0.46732638888888883</v>
      </c>
      <c r="D1332" s="59">
        <v>7.01</v>
      </c>
      <c r="E1332" s="58">
        <v>29.32</v>
      </c>
      <c r="F1332" s="58">
        <v>0.19</v>
      </c>
      <c r="G1332" s="41">
        <v>3.2</v>
      </c>
      <c r="H1332" s="58">
        <v>64.39</v>
      </c>
      <c r="I1332" s="58">
        <v>8.02</v>
      </c>
      <c r="J1332">
        <v>-366</v>
      </c>
      <c r="K1332" s="41">
        <v>15.2</v>
      </c>
    </row>
    <row r="1333" spans="1:17" x14ac:dyDescent="0.2">
      <c r="A1333" t="s">
        <v>55</v>
      </c>
      <c r="B1333" s="184">
        <v>40400</v>
      </c>
      <c r="C1333" s="256">
        <v>0.46706018518518522</v>
      </c>
      <c r="D1333" s="59">
        <v>7.976</v>
      </c>
      <c r="E1333" s="58">
        <v>29.28</v>
      </c>
      <c r="F1333" s="58">
        <v>0.2</v>
      </c>
      <c r="G1333" s="41">
        <v>3.2</v>
      </c>
      <c r="H1333" s="58">
        <v>64.37</v>
      </c>
      <c r="I1333" s="58">
        <v>8.01</v>
      </c>
      <c r="J1333">
        <v>-369</v>
      </c>
      <c r="K1333" s="41">
        <v>14.9</v>
      </c>
    </row>
    <row r="1334" spans="1:17" x14ac:dyDescent="0.2">
      <c r="A1334" t="s">
        <v>55</v>
      </c>
      <c r="B1334" s="184">
        <v>40400</v>
      </c>
      <c r="C1334" s="256">
        <v>0.46516203703703707</v>
      </c>
      <c r="D1334" s="59">
        <v>9.0359999999999996</v>
      </c>
      <c r="E1334" s="58">
        <v>29.25</v>
      </c>
      <c r="F1334" s="58">
        <v>0.19</v>
      </c>
      <c r="G1334" s="41">
        <v>3.2</v>
      </c>
      <c r="H1334" s="58">
        <v>64.400000000000006</v>
      </c>
      <c r="I1334" s="58">
        <v>8.02</v>
      </c>
      <c r="J1334">
        <v>-345</v>
      </c>
      <c r="K1334" s="41">
        <v>15</v>
      </c>
    </row>
    <row r="1335" spans="1:17" x14ac:dyDescent="0.2">
      <c r="A1335" t="s">
        <v>55</v>
      </c>
      <c r="B1335" s="184">
        <v>40400</v>
      </c>
      <c r="C1335" s="256">
        <v>0.46545138888888887</v>
      </c>
      <c r="D1335" s="59">
        <v>10.035</v>
      </c>
      <c r="E1335" s="58">
        <v>29.22</v>
      </c>
      <c r="F1335" s="58">
        <v>0.19</v>
      </c>
      <c r="G1335" s="41">
        <v>3.1</v>
      </c>
      <c r="H1335" s="58">
        <v>64.400000000000006</v>
      </c>
      <c r="I1335" s="58">
        <v>8.02</v>
      </c>
      <c r="J1335">
        <v>-346</v>
      </c>
      <c r="K1335" s="41">
        <v>15.1</v>
      </c>
    </row>
    <row r="1336" spans="1:17" x14ac:dyDescent="0.2">
      <c r="A1336" t="s">
        <v>55</v>
      </c>
      <c r="B1336" s="184">
        <v>40400</v>
      </c>
      <c r="C1336" s="256">
        <v>0.46575231481481483</v>
      </c>
      <c r="D1336" s="59">
        <v>11.048</v>
      </c>
      <c r="E1336" s="58">
        <v>29.2</v>
      </c>
      <c r="F1336" s="58">
        <v>0.19</v>
      </c>
      <c r="G1336" s="41">
        <v>3.1</v>
      </c>
      <c r="H1336" s="58">
        <v>64.400000000000006</v>
      </c>
      <c r="I1336" s="58">
        <v>8.0299999999999994</v>
      </c>
      <c r="J1336">
        <v>-347</v>
      </c>
      <c r="K1336" s="41">
        <v>15.2</v>
      </c>
    </row>
    <row r="1337" spans="1:17" x14ac:dyDescent="0.2">
      <c r="A1337" t="s">
        <v>55</v>
      </c>
      <c r="B1337" s="184">
        <v>40400</v>
      </c>
      <c r="C1337" s="256">
        <v>0.46396990740740746</v>
      </c>
      <c r="D1337" s="59">
        <v>11.989000000000001</v>
      </c>
      <c r="E1337" s="58">
        <v>29.17</v>
      </c>
      <c r="F1337" s="58">
        <v>0.22</v>
      </c>
      <c r="G1337" s="41">
        <v>3.7</v>
      </c>
      <c r="H1337" s="58">
        <v>64.42</v>
      </c>
      <c r="I1337" s="58">
        <v>8.01</v>
      </c>
      <c r="J1337">
        <v>-346</v>
      </c>
      <c r="K1337" s="41">
        <v>14.7</v>
      </c>
    </row>
    <row r="1338" spans="1:17" x14ac:dyDescent="0.2">
      <c r="A1338" t="s">
        <v>55</v>
      </c>
      <c r="B1338" s="184">
        <v>40400</v>
      </c>
      <c r="C1338" s="256">
        <v>0.46631944444444445</v>
      </c>
      <c r="D1338" s="59">
        <v>13.090999999999999</v>
      </c>
      <c r="E1338" s="58">
        <v>28.7</v>
      </c>
      <c r="F1338" s="58">
        <v>0.18</v>
      </c>
      <c r="G1338" s="41">
        <v>3</v>
      </c>
      <c r="H1338" s="58">
        <v>64.28</v>
      </c>
      <c r="I1338" s="58">
        <v>7.92</v>
      </c>
      <c r="J1338">
        <v>-358</v>
      </c>
      <c r="K1338" s="41">
        <v>14</v>
      </c>
    </row>
    <row r="1339" spans="1:17" x14ac:dyDescent="0.2">
      <c r="A1339" t="s">
        <v>55</v>
      </c>
      <c r="B1339" s="184">
        <v>40400</v>
      </c>
      <c r="C1339" s="256">
        <v>0.46644675925925921</v>
      </c>
      <c r="D1339" s="59">
        <v>13.388</v>
      </c>
      <c r="E1339" s="58">
        <v>27.45</v>
      </c>
      <c r="F1339" s="58">
        <v>0.19</v>
      </c>
      <c r="G1339" s="41">
        <v>3</v>
      </c>
      <c r="H1339" s="58">
        <v>62.3</v>
      </c>
      <c r="I1339" s="58">
        <v>7.9</v>
      </c>
      <c r="J1339">
        <v>-362</v>
      </c>
      <c r="K1339" s="41">
        <v>456.6</v>
      </c>
    </row>
    <row r="1340" spans="1:17" x14ac:dyDescent="0.2">
      <c r="B1340" s="184"/>
      <c r="C1340" s="183"/>
      <c r="D1340" s="59"/>
      <c r="E1340" s="58"/>
      <c r="F1340" s="58"/>
      <c r="G1340" s="41"/>
      <c r="H1340" s="58"/>
      <c r="I1340" s="58"/>
      <c r="J1340"/>
      <c r="K1340" s="41"/>
    </row>
    <row r="1341" spans="1:17" x14ac:dyDescent="0.2">
      <c r="A1341" t="s">
        <v>58</v>
      </c>
      <c r="B1341" s="184">
        <v>40400</v>
      </c>
      <c r="C1341" s="256">
        <v>0.42862268518518515</v>
      </c>
      <c r="D1341" s="59">
        <v>0.16600000000000001</v>
      </c>
      <c r="E1341" s="58">
        <v>30.32</v>
      </c>
      <c r="F1341" s="58">
        <v>1.49</v>
      </c>
      <c r="G1341" s="41">
        <v>25.1</v>
      </c>
      <c r="H1341" s="58">
        <v>64.709999999999994</v>
      </c>
      <c r="I1341" s="58">
        <v>8.11</v>
      </c>
      <c r="J1341">
        <v>19</v>
      </c>
      <c r="K1341" s="41">
        <v>7</v>
      </c>
      <c r="M1341" s="67">
        <v>2.2999999999999998</v>
      </c>
      <c r="N1341" s="150">
        <v>4.1799400000000002</v>
      </c>
      <c r="O1341" s="150">
        <v>8.45214</v>
      </c>
      <c r="P1341" s="58">
        <v>2.3976599999999988</v>
      </c>
      <c r="Q1341" s="58">
        <v>4.6030799999999976</v>
      </c>
    </row>
    <row r="1342" spans="1:17" x14ac:dyDescent="0.2">
      <c r="A1342" t="s">
        <v>58</v>
      </c>
      <c r="B1342" s="184">
        <v>40400</v>
      </c>
      <c r="C1342" s="256">
        <v>0.42819444444444449</v>
      </c>
      <c r="D1342" s="59">
        <v>1.002</v>
      </c>
      <c r="E1342" s="58">
        <v>30.22</v>
      </c>
      <c r="F1342" s="58">
        <v>1.32</v>
      </c>
      <c r="G1342" s="41">
        <v>22.1</v>
      </c>
      <c r="H1342" s="58">
        <v>64.7</v>
      </c>
      <c r="I1342" s="58">
        <v>8.11</v>
      </c>
      <c r="J1342">
        <v>15</v>
      </c>
      <c r="K1342" s="41">
        <v>7</v>
      </c>
      <c r="N1342" s="41"/>
    </row>
    <row r="1343" spans="1:17" x14ac:dyDescent="0.2">
      <c r="A1343" t="s">
        <v>58</v>
      </c>
      <c r="B1343" s="184">
        <v>40400</v>
      </c>
      <c r="C1343" s="256">
        <v>0.42787037037037035</v>
      </c>
      <c r="D1343" s="59">
        <v>1.9750000000000001</v>
      </c>
      <c r="E1343" s="58">
        <v>30.14</v>
      </c>
      <c r="F1343" s="58">
        <v>1.24</v>
      </c>
      <c r="G1343" s="41">
        <v>20.9</v>
      </c>
      <c r="H1343" s="58">
        <v>64.680000000000007</v>
      </c>
      <c r="I1343" s="58">
        <v>8.11</v>
      </c>
      <c r="J1343">
        <v>12</v>
      </c>
      <c r="K1343" s="41">
        <v>6.8</v>
      </c>
    </row>
    <row r="1344" spans="1:17" x14ac:dyDescent="0.2">
      <c r="A1344" t="s">
        <v>58</v>
      </c>
      <c r="B1344" s="184">
        <v>40400</v>
      </c>
      <c r="C1344" s="256">
        <v>0.4274189814814815</v>
      </c>
      <c r="D1344" s="59">
        <v>3.0179999999999998</v>
      </c>
      <c r="E1344" s="58">
        <v>30.13</v>
      </c>
      <c r="F1344" s="58">
        <v>1.22</v>
      </c>
      <c r="G1344" s="41">
        <v>20.5</v>
      </c>
      <c r="H1344" s="58">
        <v>64.67</v>
      </c>
      <c r="I1344" s="58">
        <v>8.11</v>
      </c>
      <c r="J1344">
        <v>7</v>
      </c>
      <c r="K1344" s="41">
        <v>6.8</v>
      </c>
    </row>
    <row r="1345" spans="1:17" x14ac:dyDescent="0.2">
      <c r="A1345" t="s">
        <v>58</v>
      </c>
      <c r="B1345" s="184">
        <v>40400</v>
      </c>
      <c r="C1345" s="256">
        <v>0.42707175925925928</v>
      </c>
      <c r="D1345" s="59">
        <v>4.0030000000000001</v>
      </c>
      <c r="E1345" s="58">
        <v>30.13</v>
      </c>
      <c r="F1345" s="58">
        <v>1.2</v>
      </c>
      <c r="G1345" s="41">
        <v>20.100000000000001</v>
      </c>
      <c r="H1345" s="58">
        <v>64.680000000000007</v>
      </c>
      <c r="I1345" s="58">
        <v>8.11</v>
      </c>
      <c r="J1345">
        <v>3</v>
      </c>
      <c r="K1345" s="41">
        <v>6.7</v>
      </c>
    </row>
    <row r="1346" spans="1:17" x14ac:dyDescent="0.2">
      <c r="A1346" t="s">
        <v>58</v>
      </c>
      <c r="B1346" s="184">
        <v>40400</v>
      </c>
      <c r="C1346" s="256">
        <v>0.42677083333333332</v>
      </c>
      <c r="D1346" s="59">
        <v>5.0039999999999996</v>
      </c>
      <c r="E1346" s="58">
        <v>30.13</v>
      </c>
      <c r="F1346" s="58">
        <v>1.17</v>
      </c>
      <c r="G1346" s="41">
        <v>19.7</v>
      </c>
      <c r="H1346" s="58">
        <v>64.67</v>
      </c>
      <c r="I1346" s="58">
        <v>8.11</v>
      </c>
      <c r="J1346">
        <v>-2</v>
      </c>
      <c r="K1346" s="41">
        <v>6.8</v>
      </c>
    </row>
    <row r="1347" spans="1:17" x14ac:dyDescent="0.2">
      <c r="A1347" t="s">
        <v>58</v>
      </c>
      <c r="B1347" s="184">
        <v>40400</v>
      </c>
      <c r="C1347" s="256">
        <v>0.4264236111111111</v>
      </c>
      <c r="D1347" s="59">
        <v>6.0309999999999997</v>
      </c>
      <c r="E1347" s="58">
        <v>30.12</v>
      </c>
      <c r="F1347" s="58">
        <v>1.1399999999999999</v>
      </c>
      <c r="G1347" s="41">
        <v>19.100000000000001</v>
      </c>
      <c r="H1347" s="58">
        <v>64.67</v>
      </c>
      <c r="I1347" s="58">
        <v>8.11</v>
      </c>
      <c r="J1347">
        <v>-7</v>
      </c>
      <c r="K1347" s="41">
        <v>7.6</v>
      </c>
    </row>
    <row r="1348" spans="1:17" x14ac:dyDescent="0.2">
      <c r="A1348" t="s">
        <v>58</v>
      </c>
      <c r="B1348" s="184">
        <v>40400</v>
      </c>
      <c r="C1348" s="256">
        <v>0.42604166666666665</v>
      </c>
      <c r="D1348" s="59">
        <v>7.016</v>
      </c>
      <c r="E1348" s="58">
        <v>30.11</v>
      </c>
      <c r="F1348" s="58">
        <v>1.1000000000000001</v>
      </c>
      <c r="G1348" s="41">
        <v>18.399999999999999</v>
      </c>
      <c r="H1348" s="58">
        <v>64.67</v>
      </c>
      <c r="I1348" s="58">
        <v>8.11</v>
      </c>
      <c r="J1348">
        <v>-15</v>
      </c>
      <c r="K1348" s="41">
        <v>7.1</v>
      </c>
    </row>
    <row r="1349" spans="1:17" x14ac:dyDescent="0.2">
      <c r="A1349" t="s">
        <v>58</v>
      </c>
      <c r="B1349" s="184">
        <v>40400</v>
      </c>
      <c r="C1349" s="256">
        <v>0.42569444444444443</v>
      </c>
      <c r="D1349" s="59">
        <v>7.9930000000000003</v>
      </c>
      <c r="E1349" s="58">
        <v>30.11</v>
      </c>
      <c r="F1349" s="58">
        <v>1.01</v>
      </c>
      <c r="G1349" s="41">
        <v>17</v>
      </c>
      <c r="H1349" s="58">
        <v>64.67</v>
      </c>
      <c r="I1349" s="58">
        <v>8.11</v>
      </c>
      <c r="J1349">
        <v>-24</v>
      </c>
      <c r="K1349" s="41">
        <v>7.9</v>
      </c>
    </row>
    <row r="1350" spans="1:17" x14ac:dyDescent="0.2">
      <c r="A1350" t="s">
        <v>58</v>
      </c>
      <c r="B1350" s="184">
        <v>40400</v>
      </c>
      <c r="C1350" s="256">
        <v>0.4253587962962963</v>
      </c>
      <c r="D1350" s="59">
        <v>8.9730000000000008</v>
      </c>
      <c r="E1350" s="58">
        <v>30.09</v>
      </c>
      <c r="F1350" s="58">
        <v>0.94</v>
      </c>
      <c r="G1350" s="41">
        <v>15.8</v>
      </c>
      <c r="H1350" s="58">
        <v>64.67</v>
      </c>
      <c r="I1350" s="58">
        <v>8.11</v>
      </c>
      <c r="J1350">
        <v>-35</v>
      </c>
      <c r="K1350" s="41">
        <v>12.6</v>
      </c>
    </row>
    <row r="1351" spans="1:17" x14ac:dyDescent="0.2">
      <c r="A1351" t="s">
        <v>58</v>
      </c>
      <c r="B1351" s="184">
        <v>40400</v>
      </c>
      <c r="C1351" s="256">
        <v>0.42481481481481481</v>
      </c>
      <c r="D1351" s="59">
        <v>9.9339999999999993</v>
      </c>
      <c r="E1351" s="58">
        <v>30.08</v>
      </c>
      <c r="F1351" s="58">
        <v>0.89</v>
      </c>
      <c r="G1351" s="41">
        <v>14.8</v>
      </c>
      <c r="H1351" s="58">
        <v>64.66</v>
      </c>
      <c r="I1351" s="58">
        <v>8.11</v>
      </c>
      <c r="J1351">
        <v>-63</v>
      </c>
      <c r="K1351" s="41">
        <v>10.5</v>
      </c>
    </row>
    <row r="1352" spans="1:17" x14ac:dyDescent="0.2">
      <c r="A1352" t="s">
        <v>58</v>
      </c>
      <c r="B1352" s="184">
        <v>40400</v>
      </c>
      <c r="C1352" s="256">
        <v>0.4241550925925926</v>
      </c>
      <c r="D1352" s="59">
        <v>11.031000000000001</v>
      </c>
      <c r="E1352" s="58">
        <v>30.07</v>
      </c>
      <c r="F1352" s="58">
        <v>0.87</v>
      </c>
      <c r="G1352" s="41">
        <v>14.5</v>
      </c>
      <c r="H1352" s="58">
        <v>64.66</v>
      </c>
      <c r="I1352" s="58">
        <v>8.1</v>
      </c>
      <c r="J1352">
        <v>53</v>
      </c>
      <c r="K1352" s="41">
        <v>7.9</v>
      </c>
    </row>
    <row r="1353" spans="1:17" x14ac:dyDescent="0.2">
      <c r="A1353" t="s">
        <v>58</v>
      </c>
      <c r="B1353" s="184">
        <v>40400</v>
      </c>
      <c r="C1353" s="256">
        <v>0.42435185185185187</v>
      </c>
      <c r="D1353" s="59">
        <v>11.629</v>
      </c>
      <c r="E1353" s="58">
        <v>30.05</v>
      </c>
      <c r="F1353" s="58">
        <v>0.86</v>
      </c>
      <c r="G1353" s="41">
        <v>14.4</v>
      </c>
      <c r="H1353" s="58">
        <v>64.64</v>
      </c>
      <c r="I1353" s="58">
        <v>8.1</v>
      </c>
      <c r="J1353">
        <v>-93</v>
      </c>
      <c r="K1353" s="41">
        <v>69.400000000000006</v>
      </c>
    </row>
    <row r="1354" spans="1:17" x14ac:dyDescent="0.2">
      <c r="B1354" s="184"/>
      <c r="C1354" s="183"/>
      <c r="D1354" s="59"/>
      <c r="E1354" s="58"/>
      <c r="F1354" s="58"/>
      <c r="G1354" s="41"/>
      <c r="H1354" s="58"/>
      <c r="I1354" s="58"/>
      <c r="J1354"/>
      <c r="K1354" s="41"/>
    </row>
    <row r="1355" spans="1:17" x14ac:dyDescent="0.2">
      <c r="A1355" t="s">
        <v>61</v>
      </c>
      <c r="B1355" s="184">
        <v>40400</v>
      </c>
      <c r="C1355" s="256">
        <v>0.39195601851851852</v>
      </c>
      <c r="D1355" s="59">
        <v>0.23</v>
      </c>
      <c r="E1355" s="58">
        <v>29.86</v>
      </c>
      <c r="F1355" s="58">
        <v>0.13</v>
      </c>
      <c r="G1355" s="41">
        <v>2.2000000000000002</v>
      </c>
      <c r="H1355" s="58">
        <v>64.599999999999994</v>
      </c>
      <c r="I1355" s="58">
        <v>8.07</v>
      </c>
      <c r="J1355">
        <v>-224</v>
      </c>
      <c r="K1355" s="41">
        <v>10.5</v>
      </c>
      <c r="M1355" s="67">
        <v>1.8</v>
      </c>
      <c r="N1355" s="150">
        <v>5.3388</v>
      </c>
      <c r="O1355" s="187">
        <v>10.007199999999997</v>
      </c>
      <c r="P1355" s="58">
        <v>3.0331200000000003</v>
      </c>
      <c r="Q1355" s="58">
        <v>3.8982000000000006</v>
      </c>
    </row>
    <row r="1356" spans="1:17" x14ac:dyDescent="0.2">
      <c r="A1356" t="s">
        <v>61</v>
      </c>
      <c r="B1356" s="184">
        <v>40400</v>
      </c>
      <c r="C1356" s="256">
        <v>0.39168981481481485</v>
      </c>
      <c r="D1356" s="59">
        <v>1.0049999999999999</v>
      </c>
      <c r="E1356" s="58">
        <v>29.86</v>
      </c>
      <c r="F1356" s="58">
        <v>0.14000000000000001</v>
      </c>
      <c r="G1356" s="41">
        <v>2.2999999999999998</v>
      </c>
      <c r="H1356" s="58">
        <v>64.599999999999994</v>
      </c>
      <c r="I1356" s="58">
        <v>8.07</v>
      </c>
      <c r="J1356">
        <v>-224</v>
      </c>
      <c r="K1356" s="41">
        <v>11.1</v>
      </c>
      <c r="N1356" s="41"/>
    </row>
    <row r="1357" spans="1:17" x14ac:dyDescent="0.2">
      <c r="A1357" t="s">
        <v>61</v>
      </c>
      <c r="B1357" s="184">
        <v>40400</v>
      </c>
      <c r="C1357" s="256">
        <v>0.39128472222222221</v>
      </c>
      <c r="D1357" s="59">
        <v>1.992</v>
      </c>
      <c r="E1357" s="58">
        <v>29.83</v>
      </c>
      <c r="F1357" s="58">
        <v>0.13</v>
      </c>
      <c r="G1357" s="41">
        <v>2.2000000000000002</v>
      </c>
      <c r="H1357" s="58">
        <v>64.599999999999994</v>
      </c>
      <c r="I1357" s="58">
        <v>8.07</v>
      </c>
      <c r="J1357">
        <v>-223</v>
      </c>
      <c r="K1357" s="41">
        <v>10.5</v>
      </c>
    </row>
    <row r="1358" spans="1:17" x14ac:dyDescent="0.2">
      <c r="A1358" t="s">
        <v>61</v>
      </c>
      <c r="B1358" s="184">
        <v>40400</v>
      </c>
      <c r="C1358" s="256">
        <v>0.39077546296296295</v>
      </c>
      <c r="D1358" s="59">
        <v>3.0169999999999999</v>
      </c>
      <c r="E1358" s="58">
        <v>29.83</v>
      </c>
      <c r="F1358" s="58">
        <v>0.14000000000000001</v>
      </c>
      <c r="G1358" s="41">
        <v>2.2999999999999998</v>
      </c>
      <c r="H1358" s="58">
        <v>64.599999999999994</v>
      </c>
      <c r="I1358" s="58">
        <v>8.07</v>
      </c>
      <c r="J1358">
        <v>-221</v>
      </c>
      <c r="K1358" s="41">
        <v>10.8</v>
      </c>
    </row>
    <row r="1359" spans="1:17" x14ac:dyDescent="0.2">
      <c r="A1359" t="s">
        <v>61</v>
      </c>
      <c r="B1359" s="184">
        <v>40400</v>
      </c>
      <c r="C1359" s="256">
        <v>0.39021990740740736</v>
      </c>
      <c r="D1359" s="59">
        <v>4.016</v>
      </c>
      <c r="E1359" s="58">
        <v>29.82</v>
      </c>
      <c r="F1359" s="58">
        <v>0.13</v>
      </c>
      <c r="G1359" s="41">
        <v>2.2000000000000002</v>
      </c>
      <c r="H1359" s="58">
        <v>64.599999999999994</v>
      </c>
      <c r="I1359" s="58">
        <v>8.07</v>
      </c>
      <c r="J1359">
        <v>-219</v>
      </c>
      <c r="K1359" s="41">
        <v>10.8</v>
      </c>
    </row>
    <row r="1360" spans="1:17" x14ac:dyDescent="0.2">
      <c r="A1360" t="s">
        <v>61</v>
      </c>
      <c r="B1360" s="184">
        <v>40400</v>
      </c>
      <c r="C1360" s="256">
        <v>0.3897106481481481</v>
      </c>
      <c r="D1360" s="59">
        <v>4.952</v>
      </c>
      <c r="E1360" s="58">
        <v>29.83</v>
      </c>
      <c r="F1360" s="58">
        <v>0.14000000000000001</v>
      </c>
      <c r="G1360" s="41">
        <v>2.2999999999999998</v>
      </c>
      <c r="H1360" s="58">
        <v>64.599999999999994</v>
      </c>
      <c r="I1360" s="58">
        <v>8.07</v>
      </c>
      <c r="J1360">
        <v>-216</v>
      </c>
      <c r="K1360" s="41">
        <v>10.7</v>
      </c>
    </row>
    <row r="1361" spans="1:13" x14ac:dyDescent="0.2">
      <c r="A1361" t="s">
        <v>61</v>
      </c>
      <c r="B1361" s="184">
        <v>40400</v>
      </c>
      <c r="C1361" s="256">
        <v>0.38929398148148148</v>
      </c>
      <c r="D1361" s="59">
        <v>6.01</v>
      </c>
      <c r="E1361" s="58">
        <v>29.82</v>
      </c>
      <c r="F1361" s="58">
        <v>0.14000000000000001</v>
      </c>
      <c r="G1361" s="41">
        <v>2.2999999999999998</v>
      </c>
      <c r="H1361" s="58">
        <v>64.599999999999994</v>
      </c>
      <c r="I1361" s="58">
        <v>8.07</v>
      </c>
      <c r="J1361">
        <v>-215</v>
      </c>
      <c r="K1361" s="41">
        <v>10.4</v>
      </c>
    </row>
    <row r="1362" spans="1:13" x14ac:dyDescent="0.2">
      <c r="A1362" t="s">
        <v>61</v>
      </c>
      <c r="B1362" s="184">
        <v>40400</v>
      </c>
      <c r="C1362" s="256">
        <v>0.38886574074074076</v>
      </c>
      <c r="D1362" s="59">
        <v>6.9669999999999996</v>
      </c>
      <c r="E1362" s="58">
        <v>29.81</v>
      </c>
      <c r="F1362" s="58">
        <v>0.14000000000000001</v>
      </c>
      <c r="G1362" s="41">
        <v>2.2999999999999998</v>
      </c>
      <c r="H1362" s="58">
        <v>64.599999999999994</v>
      </c>
      <c r="I1362" s="58">
        <v>8.07</v>
      </c>
      <c r="J1362">
        <v>-213</v>
      </c>
      <c r="K1362" s="41">
        <v>10.4</v>
      </c>
    </row>
    <row r="1363" spans="1:13" x14ac:dyDescent="0.2">
      <c r="A1363" t="s">
        <v>61</v>
      </c>
      <c r="B1363" s="184">
        <v>40400</v>
      </c>
      <c r="C1363" s="256">
        <v>0.38842592592592595</v>
      </c>
      <c r="D1363" s="59">
        <v>7.9109999999999996</v>
      </c>
      <c r="E1363" s="58">
        <v>29.81</v>
      </c>
      <c r="F1363" s="58">
        <v>0.14000000000000001</v>
      </c>
      <c r="G1363" s="41">
        <v>2.4</v>
      </c>
      <c r="H1363" s="58">
        <v>64.599999999999994</v>
      </c>
      <c r="I1363" s="58">
        <v>8.07</v>
      </c>
      <c r="J1363">
        <v>-211</v>
      </c>
      <c r="K1363" s="41">
        <v>10.1</v>
      </c>
    </row>
    <row r="1364" spans="1:13" x14ac:dyDescent="0.2">
      <c r="A1364" t="s">
        <v>61</v>
      </c>
      <c r="B1364" s="184">
        <v>40400</v>
      </c>
      <c r="C1364" s="256">
        <v>0.38791666666666669</v>
      </c>
      <c r="D1364" s="59">
        <v>8.9979999999999993</v>
      </c>
      <c r="E1364" s="58">
        <v>29.81</v>
      </c>
      <c r="F1364" s="58">
        <v>0.15</v>
      </c>
      <c r="G1364" s="41">
        <v>2.4</v>
      </c>
      <c r="H1364" s="58">
        <v>64.599999999999994</v>
      </c>
      <c r="I1364" s="58">
        <v>8.06</v>
      </c>
      <c r="J1364">
        <v>-208</v>
      </c>
      <c r="K1364" s="41">
        <v>10.1</v>
      </c>
    </row>
    <row r="1365" spans="1:13" x14ac:dyDescent="0.2">
      <c r="A1365" t="s">
        <v>61</v>
      </c>
      <c r="B1365" s="184">
        <v>40400</v>
      </c>
      <c r="C1365" s="256">
        <v>0.38748842592592592</v>
      </c>
      <c r="D1365" s="59">
        <v>9.9789999999999992</v>
      </c>
      <c r="E1365" s="58">
        <v>29.8</v>
      </c>
      <c r="F1365" s="58">
        <v>0.15</v>
      </c>
      <c r="G1365" s="41">
        <v>2.5</v>
      </c>
      <c r="H1365" s="58">
        <v>64.599999999999994</v>
      </c>
      <c r="I1365" s="58">
        <v>8.06</v>
      </c>
      <c r="J1365">
        <v>-205</v>
      </c>
      <c r="K1365" s="41">
        <v>9.8000000000000007</v>
      </c>
    </row>
    <row r="1366" spans="1:13" x14ac:dyDescent="0.2">
      <c r="A1366" t="s">
        <v>61</v>
      </c>
      <c r="B1366" s="184">
        <v>40400</v>
      </c>
      <c r="C1366" s="256">
        <v>0.38707175925925924</v>
      </c>
      <c r="D1366" s="59">
        <v>10.987</v>
      </c>
      <c r="E1366" s="58">
        <v>29.8</v>
      </c>
      <c r="F1366" s="58">
        <v>0.15</v>
      </c>
      <c r="G1366" s="41">
        <v>2.6</v>
      </c>
      <c r="H1366" s="58">
        <v>64.599999999999994</v>
      </c>
      <c r="I1366" s="58">
        <v>8.06</v>
      </c>
      <c r="J1366">
        <v>-203</v>
      </c>
      <c r="K1366" s="41">
        <v>11.1</v>
      </c>
    </row>
    <row r="1367" spans="1:13" x14ac:dyDescent="0.2">
      <c r="A1367" t="s">
        <v>61</v>
      </c>
      <c r="B1367" s="184">
        <v>40400</v>
      </c>
      <c r="C1367" s="256">
        <v>0.38658564814814816</v>
      </c>
      <c r="D1367" s="59">
        <v>11.965999999999999</v>
      </c>
      <c r="E1367" s="58">
        <v>29.78</v>
      </c>
      <c r="F1367" s="58">
        <v>0.17</v>
      </c>
      <c r="G1367" s="41">
        <v>2.8</v>
      </c>
      <c r="H1367" s="58">
        <v>64.599999999999994</v>
      </c>
      <c r="I1367" s="58">
        <v>8.0500000000000007</v>
      </c>
      <c r="J1367">
        <v>-204</v>
      </c>
      <c r="K1367" s="41">
        <v>10.4</v>
      </c>
    </row>
    <row r="1368" spans="1:13" x14ac:dyDescent="0.2">
      <c r="A1368" t="s">
        <v>61</v>
      </c>
      <c r="B1368" s="184">
        <v>40400</v>
      </c>
      <c r="C1368" s="256">
        <v>0.38572916666666668</v>
      </c>
      <c r="D1368" s="59">
        <v>12.981</v>
      </c>
      <c r="E1368" s="58">
        <v>29.75</v>
      </c>
      <c r="F1368" s="58">
        <v>0.19</v>
      </c>
      <c r="G1368" s="41">
        <v>3.2</v>
      </c>
      <c r="H1368" s="58">
        <v>64.58</v>
      </c>
      <c r="I1368" s="58">
        <v>8.0500000000000007</v>
      </c>
      <c r="J1368">
        <v>-163</v>
      </c>
      <c r="K1368" s="41">
        <v>8.9</v>
      </c>
    </row>
    <row r="1369" spans="1:13" x14ac:dyDescent="0.2">
      <c r="A1369" t="s">
        <v>61</v>
      </c>
      <c r="B1369" s="184">
        <v>40400</v>
      </c>
      <c r="C1369" s="256">
        <v>0.3859143518518518</v>
      </c>
      <c r="D1369" s="59">
        <v>13.430999999999999</v>
      </c>
      <c r="E1369" s="58">
        <v>29.65</v>
      </c>
      <c r="F1369" s="58">
        <v>0.18</v>
      </c>
      <c r="G1369" s="41">
        <v>3</v>
      </c>
      <c r="H1369" s="58">
        <v>64.39</v>
      </c>
      <c r="I1369" s="58">
        <v>8.0299999999999994</v>
      </c>
      <c r="J1369">
        <v>-218</v>
      </c>
      <c r="K1369" s="41">
        <v>390.6</v>
      </c>
    </row>
    <row r="1370" spans="1:13" x14ac:dyDescent="0.2">
      <c r="B1370" s="184"/>
      <c r="C1370" s="184"/>
      <c r="D1370" s="59"/>
      <c r="E1370" s="58"/>
      <c r="F1370" s="58"/>
      <c r="G1370" s="41"/>
      <c r="K1370" s="41"/>
    </row>
    <row r="1371" spans="1:13" x14ac:dyDescent="0.2">
      <c r="B1371" s="45"/>
      <c r="C1371" s="182"/>
      <c r="D1371" s="59"/>
      <c r="E1371" s="58"/>
      <c r="F1371" s="58"/>
      <c r="G1371" s="41"/>
      <c r="H1371"/>
      <c r="I1371" s="58"/>
      <c r="J1371"/>
      <c r="K1371" s="41"/>
    </row>
    <row r="1372" spans="1:13" x14ac:dyDescent="0.2">
      <c r="A1372" t="s">
        <v>7</v>
      </c>
      <c r="B1372" s="45">
        <v>40503</v>
      </c>
      <c r="C1372" s="254">
        <v>0.10682870370370372</v>
      </c>
      <c r="D1372" s="59">
        <v>0.41499999999999998</v>
      </c>
      <c r="E1372" s="58">
        <v>16.510000000000002</v>
      </c>
      <c r="F1372" s="58">
        <v>9.11</v>
      </c>
      <c r="G1372" s="41">
        <v>93.4</v>
      </c>
      <c r="H1372">
        <v>2.863</v>
      </c>
      <c r="I1372" s="58">
        <v>7.92</v>
      </c>
      <c r="J1372">
        <v>107</v>
      </c>
      <c r="K1372" s="41">
        <v>141.69999999999999</v>
      </c>
      <c r="M1372" s="67">
        <v>0.1</v>
      </c>
    </row>
    <row r="1373" spans="1:13" x14ac:dyDescent="0.2">
      <c r="B1373" s="45"/>
      <c r="C1373" s="182"/>
      <c r="D1373" s="59"/>
      <c r="E1373" s="58"/>
      <c r="F1373" s="58"/>
      <c r="G1373" s="41"/>
      <c r="H1373"/>
      <c r="I1373" s="58"/>
      <c r="J1373"/>
      <c r="K1373" s="41"/>
    </row>
    <row r="1374" spans="1:13" x14ac:dyDescent="0.2">
      <c r="A1374" t="s">
        <v>36</v>
      </c>
      <c r="B1374" s="45">
        <v>40503</v>
      </c>
      <c r="C1374" s="254">
        <v>0.12364583333333333</v>
      </c>
      <c r="D1374" s="59">
        <v>0.40899999999999997</v>
      </c>
      <c r="E1374" s="58">
        <v>17.03</v>
      </c>
      <c r="F1374" s="58">
        <v>7.92</v>
      </c>
      <c r="G1374" s="41">
        <v>82.2</v>
      </c>
      <c r="H1374">
        <v>3.2930000000000001</v>
      </c>
      <c r="I1374" s="58">
        <v>7.81</v>
      </c>
      <c r="J1374">
        <v>126</v>
      </c>
      <c r="K1374" s="41">
        <v>141.4</v>
      </c>
      <c r="M1374" s="67">
        <v>0.15</v>
      </c>
    </row>
    <row r="1375" spans="1:13" x14ac:dyDescent="0.2">
      <c r="B1375" s="45"/>
      <c r="C1375" s="182"/>
      <c r="D1375" s="59"/>
      <c r="E1375" s="58"/>
      <c r="F1375" s="58"/>
      <c r="G1375" s="41"/>
      <c r="H1375"/>
      <c r="I1375" s="58"/>
      <c r="J1375"/>
      <c r="K1375" s="41"/>
    </row>
    <row r="1376" spans="1:13" x14ac:dyDescent="0.2">
      <c r="A1376" t="s">
        <v>72</v>
      </c>
      <c r="B1376" s="45">
        <v>40503</v>
      </c>
      <c r="C1376" s="254">
        <v>4.445601851851852E-2</v>
      </c>
      <c r="D1376" s="59">
        <v>8.4000000000000005E-2</v>
      </c>
      <c r="E1376" s="58">
        <v>19.670000000000002</v>
      </c>
      <c r="F1376" s="58">
        <v>8.07</v>
      </c>
      <c r="G1376" s="41">
        <v>87.7</v>
      </c>
      <c r="H1376">
        <v>1.4450000000000001</v>
      </c>
      <c r="I1376" s="58">
        <v>7.67</v>
      </c>
      <c r="J1376">
        <v>148</v>
      </c>
      <c r="K1376" s="41">
        <v>34.4</v>
      </c>
      <c r="M1376" s="67">
        <v>0.4</v>
      </c>
    </row>
    <row r="1377" spans="1:17" x14ac:dyDescent="0.2">
      <c r="B1377" s="45"/>
      <c r="C1377" s="182"/>
      <c r="D1377" s="59"/>
      <c r="E1377" s="58"/>
      <c r="F1377" s="58"/>
      <c r="G1377" s="41"/>
      <c r="H1377"/>
      <c r="I1377" s="58"/>
      <c r="J1377"/>
      <c r="K1377" s="41"/>
    </row>
    <row r="1378" spans="1:17" x14ac:dyDescent="0.2">
      <c r="A1378" t="s">
        <v>55</v>
      </c>
      <c r="B1378" s="45">
        <v>40504</v>
      </c>
      <c r="C1378" s="254">
        <v>0.47811342592592593</v>
      </c>
      <c r="D1378" s="59">
        <v>0.219</v>
      </c>
      <c r="E1378" s="58">
        <v>19.489999999999998</v>
      </c>
      <c r="F1378" s="58">
        <v>6.24</v>
      </c>
      <c r="G1378" s="41">
        <v>86.2</v>
      </c>
      <c r="H1378">
        <v>63.05</v>
      </c>
      <c r="I1378" s="58">
        <v>7.94</v>
      </c>
      <c r="J1378">
        <v>115</v>
      </c>
      <c r="K1378" s="41">
        <v>9.1</v>
      </c>
      <c r="M1378" s="111">
        <v>2</v>
      </c>
      <c r="N1378" s="111">
        <v>16.338579999999997</v>
      </c>
      <c r="O1378" s="111">
        <v>15.63532</v>
      </c>
      <c r="P1378" s="150">
        <v>4.6725000000000039</v>
      </c>
      <c r="Q1378" s="58">
        <v>1.772880000000002</v>
      </c>
    </row>
    <row r="1379" spans="1:17" x14ac:dyDescent="0.2">
      <c r="A1379" t="s">
        <v>55</v>
      </c>
      <c r="B1379" s="45">
        <v>40504</v>
      </c>
      <c r="C1379" s="254">
        <v>0.47868055555555555</v>
      </c>
      <c r="D1379" s="59">
        <v>0.99299999999999999</v>
      </c>
      <c r="E1379" s="58">
        <v>19.32</v>
      </c>
      <c r="F1379" s="58">
        <v>6.26</v>
      </c>
      <c r="G1379" s="41">
        <v>86.3</v>
      </c>
      <c r="H1379">
        <v>63.05</v>
      </c>
      <c r="I1379" s="58">
        <v>7.95</v>
      </c>
      <c r="J1379">
        <v>115</v>
      </c>
      <c r="K1379" s="41">
        <v>9.1</v>
      </c>
      <c r="N1379" s="111"/>
      <c r="O1379" s="111"/>
    </row>
    <row r="1380" spans="1:17" x14ac:dyDescent="0.2">
      <c r="A1380" t="s">
        <v>55</v>
      </c>
      <c r="B1380" s="45">
        <v>40504</v>
      </c>
      <c r="C1380" s="254">
        <v>0.47902777777777777</v>
      </c>
      <c r="D1380" s="59">
        <v>2.0830000000000002</v>
      </c>
      <c r="E1380" s="58">
        <v>19.239999999999998</v>
      </c>
      <c r="F1380" s="58">
        <v>6.25</v>
      </c>
      <c r="G1380" s="41">
        <v>85.9</v>
      </c>
      <c r="H1380">
        <v>63.05</v>
      </c>
      <c r="I1380" s="58">
        <v>7.95</v>
      </c>
      <c r="J1380">
        <v>115</v>
      </c>
      <c r="K1380" s="41">
        <v>9.1</v>
      </c>
      <c r="N1380" s="111"/>
      <c r="O1380" s="111"/>
    </row>
    <row r="1381" spans="1:17" x14ac:dyDescent="0.2">
      <c r="A1381" t="s">
        <v>55</v>
      </c>
      <c r="B1381" s="45">
        <v>40504</v>
      </c>
      <c r="C1381" s="254">
        <v>0.47943287037037036</v>
      </c>
      <c r="D1381" s="59">
        <v>3.0670000000000002</v>
      </c>
      <c r="E1381" s="58">
        <v>19.23</v>
      </c>
      <c r="F1381" s="58">
        <v>6.08</v>
      </c>
      <c r="G1381" s="41">
        <v>83.6</v>
      </c>
      <c r="H1381">
        <v>63.06</v>
      </c>
      <c r="I1381" s="58">
        <v>7.94</v>
      </c>
      <c r="J1381">
        <v>115</v>
      </c>
      <c r="K1381" s="41">
        <v>9.1</v>
      </c>
      <c r="N1381" s="111"/>
      <c r="O1381" s="111"/>
    </row>
    <row r="1382" spans="1:17" x14ac:dyDescent="0.2">
      <c r="A1382" t="s">
        <v>55</v>
      </c>
      <c r="B1382" s="45">
        <v>40504</v>
      </c>
      <c r="C1382" s="254">
        <v>0.47980324074074071</v>
      </c>
      <c r="D1382" s="59">
        <v>3.98</v>
      </c>
      <c r="E1382" s="58">
        <v>19.22</v>
      </c>
      <c r="F1382" s="58">
        <v>5.89</v>
      </c>
      <c r="G1382" s="41">
        <v>81</v>
      </c>
      <c r="H1382">
        <v>63.06</v>
      </c>
      <c r="I1382" s="58">
        <v>7.95</v>
      </c>
      <c r="J1382">
        <v>115</v>
      </c>
      <c r="K1382" s="41">
        <v>9.1</v>
      </c>
      <c r="N1382" s="111"/>
      <c r="O1382" s="111"/>
    </row>
    <row r="1383" spans="1:17" x14ac:dyDescent="0.2">
      <c r="A1383" t="s">
        <v>55</v>
      </c>
      <c r="B1383" s="45">
        <v>40504</v>
      </c>
      <c r="C1383" s="254">
        <v>0.48018518518518521</v>
      </c>
      <c r="D1383" s="59">
        <v>4.9950000000000001</v>
      </c>
      <c r="E1383" s="58">
        <v>19.21</v>
      </c>
      <c r="F1383" s="58">
        <v>5.74</v>
      </c>
      <c r="G1383" s="41">
        <v>78.900000000000006</v>
      </c>
      <c r="H1383">
        <v>63.06</v>
      </c>
      <c r="I1383" s="58">
        <v>7.94</v>
      </c>
      <c r="J1383">
        <v>115</v>
      </c>
      <c r="K1383" s="41">
        <v>9</v>
      </c>
      <c r="N1383" s="111"/>
      <c r="O1383" s="111"/>
    </row>
    <row r="1384" spans="1:17" x14ac:dyDescent="0.2">
      <c r="A1384" t="s">
        <v>55</v>
      </c>
      <c r="B1384" s="45">
        <v>40504</v>
      </c>
      <c r="C1384" s="254">
        <v>0.48077546296296297</v>
      </c>
      <c r="D1384" s="59">
        <v>6.0069999999999997</v>
      </c>
      <c r="E1384" s="58">
        <v>19.21</v>
      </c>
      <c r="F1384" s="58">
        <v>5.55</v>
      </c>
      <c r="G1384" s="41">
        <v>76.3</v>
      </c>
      <c r="H1384">
        <v>63.07</v>
      </c>
      <c r="I1384" s="58">
        <v>7.94</v>
      </c>
      <c r="J1384">
        <v>115</v>
      </c>
      <c r="K1384" s="41">
        <v>9.1</v>
      </c>
      <c r="N1384" s="111"/>
      <c r="O1384" s="111"/>
    </row>
    <row r="1385" spans="1:17" x14ac:dyDescent="0.2">
      <c r="A1385" t="s">
        <v>55</v>
      </c>
      <c r="B1385" s="45">
        <v>40504</v>
      </c>
      <c r="C1385" s="254">
        <v>0.48108796296296297</v>
      </c>
      <c r="D1385" s="59">
        <v>7.0019999999999998</v>
      </c>
      <c r="E1385" s="58">
        <v>19.21</v>
      </c>
      <c r="F1385" s="58">
        <v>5.48</v>
      </c>
      <c r="G1385" s="41">
        <v>75.3</v>
      </c>
      <c r="H1385">
        <v>63.08</v>
      </c>
      <c r="I1385" s="58">
        <v>7.94</v>
      </c>
      <c r="J1385">
        <v>115</v>
      </c>
      <c r="K1385" s="41">
        <v>9.3000000000000007</v>
      </c>
      <c r="N1385" s="111"/>
      <c r="O1385" s="111"/>
    </row>
    <row r="1386" spans="1:17" x14ac:dyDescent="0.2">
      <c r="A1386" t="s">
        <v>55</v>
      </c>
      <c r="B1386" s="45">
        <v>40504</v>
      </c>
      <c r="C1386" s="254">
        <v>0.48145833333333332</v>
      </c>
      <c r="D1386" s="59">
        <v>8.0850000000000009</v>
      </c>
      <c r="E1386" s="58">
        <v>19.21</v>
      </c>
      <c r="F1386" s="58">
        <v>5.41</v>
      </c>
      <c r="G1386" s="41">
        <v>74.400000000000006</v>
      </c>
      <c r="H1386">
        <v>63.08</v>
      </c>
      <c r="I1386" s="58">
        <v>7.94</v>
      </c>
      <c r="J1386">
        <v>115</v>
      </c>
      <c r="K1386" s="41">
        <v>9.1</v>
      </c>
      <c r="N1386" s="111"/>
      <c r="O1386" s="111"/>
    </row>
    <row r="1387" spans="1:17" x14ac:dyDescent="0.2">
      <c r="A1387" t="s">
        <v>55</v>
      </c>
      <c r="B1387" s="45">
        <v>40504</v>
      </c>
      <c r="C1387" s="254">
        <v>0.48211805555555554</v>
      </c>
      <c r="D1387" s="59">
        <v>9.0980000000000008</v>
      </c>
      <c r="E1387" s="58">
        <v>19.21</v>
      </c>
      <c r="F1387" s="58">
        <v>5.29</v>
      </c>
      <c r="G1387" s="41">
        <v>72.7</v>
      </c>
      <c r="H1387">
        <v>63.09</v>
      </c>
      <c r="I1387" s="58">
        <v>7.94</v>
      </c>
      <c r="J1387">
        <v>115</v>
      </c>
      <c r="K1387" s="41">
        <v>9</v>
      </c>
      <c r="N1387" s="111"/>
      <c r="O1387" s="111"/>
    </row>
    <row r="1388" spans="1:17" x14ac:dyDescent="0.2">
      <c r="A1388" t="s">
        <v>55</v>
      </c>
      <c r="B1388" s="45">
        <v>40504</v>
      </c>
      <c r="C1388" s="254">
        <v>0.48252314814814817</v>
      </c>
      <c r="D1388" s="59">
        <v>9.9979999999999993</v>
      </c>
      <c r="E1388" s="58">
        <v>19.21</v>
      </c>
      <c r="F1388" s="58">
        <v>5.24</v>
      </c>
      <c r="G1388" s="41">
        <v>72</v>
      </c>
      <c r="H1388">
        <v>63.09</v>
      </c>
      <c r="I1388" s="58">
        <v>7.94</v>
      </c>
      <c r="J1388">
        <v>115</v>
      </c>
      <c r="K1388" s="41">
        <v>9</v>
      </c>
      <c r="N1388" s="111"/>
      <c r="O1388" s="111"/>
    </row>
    <row r="1389" spans="1:17" x14ac:dyDescent="0.2">
      <c r="A1389" t="s">
        <v>55</v>
      </c>
      <c r="B1389" s="45">
        <v>40504</v>
      </c>
      <c r="C1389" s="254">
        <v>0.48276620370370371</v>
      </c>
      <c r="D1389" s="59">
        <v>11.092000000000001</v>
      </c>
      <c r="E1389" s="58">
        <v>19.21</v>
      </c>
      <c r="F1389" s="58">
        <v>5.23</v>
      </c>
      <c r="G1389" s="41">
        <v>71.8</v>
      </c>
      <c r="H1389">
        <v>63.09</v>
      </c>
      <c r="I1389" s="58">
        <v>7.94</v>
      </c>
      <c r="J1389">
        <v>115</v>
      </c>
      <c r="K1389" s="41">
        <v>9</v>
      </c>
      <c r="N1389" s="111"/>
      <c r="O1389" s="111"/>
    </row>
    <row r="1390" spans="1:17" x14ac:dyDescent="0.2">
      <c r="A1390" t="s">
        <v>55</v>
      </c>
      <c r="B1390" s="45">
        <v>40504</v>
      </c>
      <c r="C1390" s="254">
        <v>0.4831597222222222</v>
      </c>
      <c r="D1390" s="59">
        <v>12.02</v>
      </c>
      <c r="E1390" s="58">
        <v>19.21</v>
      </c>
      <c r="F1390" s="58">
        <v>5.19</v>
      </c>
      <c r="G1390" s="41">
        <v>71.3</v>
      </c>
      <c r="H1390">
        <v>63.09</v>
      </c>
      <c r="I1390" s="58">
        <v>7.94</v>
      </c>
      <c r="J1390">
        <v>115</v>
      </c>
      <c r="K1390" s="41">
        <v>9.3000000000000007</v>
      </c>
      <c r="N1390" s="111"/>
      <c r="O1390" s="111"/>
    </row>
    <row r="1391" spans="1:17" x14ac:dyDescent="0.2">
      <c r="A1391" t="s">
        <v>55</v>
      </c>
      <c r="B1391" s="45">
        <v>40504</v>
      </c>
      <c r="C1391" s="254">
        <v>0.48347222222222225</v>
      </c>
      <c r="D1391" s="59">
        <v>13.048</v>
      </c>
      <c r="E1391" s="58">
        <v>19.22</v>
      </c>
      <c r="F1391" s="58">
        <v>5.13</v>
      </c>
      <c r="G1391" s="41">
        <v>70.5</v>
      </c>
      <c r="H1391">
        <v>63.09</v>
      </c>
      <c r="I1391" s="58">
        <v>7.94</v>
      </c>
      <c r="J1391">
        <v>115</v>
      </c>
      <c r="K1391" s="41">
        <v>9</v>
      </c>
      <c r="N1391" s="111"/>
      <c r="O1391" s="111"/>
    </row>
    <row r="1392" spans="1:17" x14ac:dyDescent="0.2">
      <c r="A1392" t="s">
        <v>55</v>
      </c>
      <c r="B1392" s="45">
        <v>40504</v>
      </c>
      <c r="C1392" s="254">
        <v>0.48365740740740742</v>
      </c>
      <c r="D1392" s="59">
        <v>13.47</v>
      </c>
      <c r="E1392" s="58">
        <v>19.22</v>
      </c>
      <c r="F1392" s="58">
        <v>5.0999999999999996</v>
      </c>
      <c r="G1392" s="41">
        <v>70.099999999999994</v>
      </c>
      <c r="H1392">
        <v>63.05</v>
      </c>
      <c r="I1392" s="58">
        <v>7.93</v>
      </c>
      <c r="J1392">
        <v>-53</v>
      </c>
      <c r="K1392" s="41">
        <v>9</v>
      </c>
      <c r="N1392" s="111"/>
      <c r="O1392" s="111"/>
    </row>
    <row r="1393" spans="1:17" x14ac:dyDescent="0.2">
      <c r="B1393" s="45"/>
      <c r="C1393" s="182"/>
      <c r="D1393" s="59"/>
      <c r="E1393" s="58"/>
      <c r="F1393" s="58"/>
      <c r="G1393" s="41"/>
      <c r="H1393"/>
      <c r="I1393" s="58"/>
      <c r="J1393"/>
      <c r="K1393" s="41"/>
      <c r="N1393" s="111"/>
      <c r="O1393" s="111"/>
    </row>
    <row r="1394" spans="1:17" x14ac:dyDescent="0.2">
      <c r="A1394" t="s">
        <v>58</v>
      </c>
      <c r="B1394" s="45">
        <v>40504</v>
      </c>
      <c r="C1394" s="254">
        <v>0.50728009259259255</v>
      </c>
      <c r="D1394" s="59">
        <v>9.7000000000000003E-2</v>
      </c>
      <c r="E1394" s="58">
        <v>19.16</v>
      </c>
      <c r="F1394" s="58">
        <v>7.59</v>
      </c>
      <c r="G1394" s="41">
        <v>103.8</v>
      </c>
      <c r="H1394">
        <v>62.25</v>
      </c>
      <c r="I1394" s="58">
        <v>7.97</v>
      </c>
      <c r="J1394">
        <v>101</v>
      </c>
      <c r="K1394" s="41">
        <v>9.4</v>
      </c>
      <c r="M1394" s="67">
        <v>2.4</v>
      </c>
      <c r="N1394" s="111">
        <v>17.799200000000003</v>
      </c>
      <c r="O1394" s="111">
        <v>24.384360000000001</v>
      </c>
      <c r="P1394" s="58">
        <v>1.6393799999999943</v>
      </c>
      <c r="Q1394" s="58">
        <v>6.30654</v>
      </c>
    </row>
    <row r="1395" spans="1:17" x14ac:dyDescent="0.2">
      <c r="A1395" t="s">
        <v>58</v>
      </c>
      <c r="B1395" s="45">
        <v>40504</v>
      </c>
      <c r="C1395" s="254">
        <v>0.50776620370370373</v>
      </c>
      <c r="D1395" s="59">
        <v>1.117</v>
      </c>
      <c r="E1395" s="58">
        <v>18.78</v>
      </c>
      <c r="F1395" s="58">
        <v>7.91</v>
      </c>
      <c r="G1395" s="41">
        <v>107.5</v>
      </c>
      <c r="H1395">
        <v>62.22</v>
      </c>
      <c r="I1395" s="58">
        <v>7.97</v>
      </c>
      <c r="J1395">
        <v>100</v>
      </c>
      <c r="K1395" s="41">
        <v>9.4</v>
      </c>
      <c r="N1395" s="58"/>
      <c r="O1395" s="58"/>
    </row>
    <row r="1396" spans="1:17" x14ac:dyDescent="0.2">
      <c r="A1396" t="s">
        <v>58</v>
      </c>
      <c r="B1396" s="45">
        <v>40504</v>
      </c>
      <c r="C1396" s="254">
        <v>0.50843749999999999</v>
      </c>
      <c r="D1396" s="59">
        <v>2.2309999999999999</v>
      </c>
      <c r="E1396" s="58">
        <v>18.73</v>
      </c>
      <c r="F1396" s="58">
        <v>7.65</v>
      </c>
      <c r="G1396" s="41">
        <v>103.8</v>
      </c>
      <c r="H1396">
        <v>62.25</v>
      </c>
      <c r="I1396" s="58">
        <v>7.97</v>
      </c>
      <c r="J1396">
        <v>100</v>
      </c>
      <c r="K1396" s="41">
        <v>9.4</v>
      </c>
      <c r="N1396" s="58"/>
      <c r="O1396" s="58"/>
    </row>
    <row r="1397" spans="1:17" x14ac:dyDescent="0.2">
      <c r="A1397" t="s">
        <v>58</v>
      </c>
      <c r="B1397" s="45">
        <v>40504</v>
      </c>
      <c r="C1397" s="254">
        <v>0.50866898148148143</v>
      </c>
      <c r="D1397" s="59">
        <v>3.0369999999999999</v>
      </c>
      <c r="E1397" s="58">
        <v>18.75</v>
      </c>
      <c r="F1397" s="58">
        <v>7.47</v>
      </c>
      <c r="G1397" s="41">
        <v>101.4</v>
      </c>
      <c r="H1397" s="58">
        <v>62.3</v>
      </c>
      <c r="I1397" s="58">
        <v>7.96</v>
      </c>
      <c r="J1397">
        <v>100</v>
      </c>
      <c r="K1397" s="41">
        <v>9.4</v>
      </c>
      <c r="N1397" s="58"/>
      <c r="O1397" s="58"/>
    </row>
    <row r="1398" spans="1:17" x14ac:dyDescent="0.2">
      <c r="A1398" t="s">
        <v>58</v>
      </c>
      <c r="B1398" s="45">
        <v>40504</v>
      </c>
      <c r="C1398" s="254">
        <v>0.50884259259259257</v>
      </c>
      <c r="D1398" s="59">
        <v>4.0830000000000002</v>
      </c>
      <c r="E1398" s="58">
        <v>19</v>
      </c>
      <c r="F1398" s="58">
        <v>7.13</v>
      </c>
      <c r="G1398" s="41">
        <v>97.5</v>
      </c>
      <c r="H1398" s="58">
        <v>62.66</v>
      </c>
      <c r="I1398" s="58">
        <v>7.95</v>
      </c>
      <c r="J1398">
        <v>101</v>
      </c>
      <c r="K1398" s="41">
        <v>9.4</v>
      </c>
      <c r="N1398" s="58"/>
      <c r="O1398" s="58"/>
    </row>
    <row r="1399" spans="1:17" x14ac:dyDescent="0.2">
      <c r="A1399" t="s">
        <v>58</v>
      </c>
      <c r="B1399" s="45">
        <v>40504</v>
      </c>
      <c r="C1399" s="254">
        <v>0.50907407407407412</v>
      </c>
      <c r="D1399" s="59">
        <v>5.19</v>
      </c>
      <c r="E1399" s="58">
        <v>19.05</v>
      </c>
      <c r="F1399" s="58">
        <v>6.43</v>
      </c>
      <c r="G1399" s="41">
        <v>88</v>
      </c>
      <c r="H1399" s="58">
        <v>62.87</v>
      </c>
      <c r="I1399" s="58">
        <v>7.93</v>
      </c>
      <c r="J1399">
        <v>101</v>
      </c>
      <c r="K1399" s="41">
        <v>9.3000000000000007</v>
      </c>
      <c r="N1399" s="58"/>
      <c r="O1399" s="58"/>
    </row>
    <row r="1400" spans="1:17" x14ac:dyDescent="0.2">
      <c r="A1400" t="s">
        <v>58</v>
      </c>
      <c r="B1400" s="45">
        <v>40504</v>
      </c>
      <c r="C1400" s="254">
        <v>0.50927083333333334</v>
      </c>
      <c r="D1400" s="59">
        <v>6.2</v>
      </c>
      <c r="E1400" s="58">
        <v>19.149999999999999</v>
      </c>
      <c r="F1400" s="58">
        <v>6.12</v>
      </c>
      <c r="G1400" s="41">
        <v>84.1</v>
      </c>
      <c r="H1400" s="58">
        <v>62.99</v>
      </c>
      <c r="I1400" s="58">
        <v>7.93</v>
      </c>
      <c r="J1400">
        <v>101</v>
      </c>
      <c r="K1400" s="41">
        <v>9.1</v>
      </c>
      <c r="N1400" s="58"/>
      <c r="O1400" s="58"/>
    </row>
    <row r="1401" spans="1:17" x14ac:dyDescent="0.2">
      <c r="A1401" t="s">
        <v>58</v>
      </c>
      <c r="B1401" s="45">
        <v>40504</v>
      </c>
      <c r="C1401" s="254">
        <v>0.50947916666666659</v>
      </c>
      <c r="D1401" s="59">
        <v>7.06</v>
      </c>
      <c r="E1401" s="58">
        <v>19.170000000000002</v>
      </c>
      <c r="F1401" s="58">
        <v>6</v>
      </c>
      <c r="G1401" s="41">
        <v>82.4</v>
      </c>
      <c r="H1401" s="58">
        <v>63.01</v>
      </c>
      <c r="I1401" s="58">
        <v>7.93</v>
      </c>
      <c r="J1401">
        <v>101</v>
      </c>
      <c r="K1401" s="41">
        <v>9.1</v>
      </c>
      <c r="N1401" s="58"/>
      <c r="O1401" s="58"/>
    </row>
    <row r="1402" spans="1:17" x14ac:dyDescent="0.2">
      <c r="A1402" t="s">
        <v>58</v>
      </c>
      <c r="B1402" s="45">
        <v>40504</v>
      </c>
      <c r="C1402" s="254">
        <v>0.50973379629629634</v>
      </c>
      <c r="D1402" s="59">
        <v>8.0129999999999999</v>
      </c>
      <c r="E1402" s="58">
        <v>19.170000000000002</v>
      </c>
      <c r="F1402" s="58">
        <v>5.96</v>
      </c>
      <c r="G1402" s="41">
        <v>81.8</v>
      </c>
      <c r="H1402" s="58">
        <v>63.02</v>
      </c>
      <c r="I1402" s="58">
        <v>7.93</v>
      </c>
      <c r="J1402">
        <v>101</v>
      </c>
      <c r="K1402" s="41">
        <v>9.1</v>
      </c>
      <c r="N1402" s="58"/>
      <c r="O1402" s="58"/>
    </row>
    <row r="1403" spans="1:17" x14ac:dyDescent="0.2">
      <c r="A1403" t="s">
        <v>58</v>
      </c>
      <c r="B1403" s="45">
        <v>40504</v>
      </c>
      <c r="C1403" s="254">
        <v>0.51</v>
      </c>
      <c r="D1403" s="59">
        <v>9.0310000000000006</v>
      </c>
      <c r="E1403" s="58">
        <v>19.21</v>
      </c>
      <c r="F1403" s="58">
        <v>5.95</v>
      </c>
      <c r="G1403" s="41">
        <v>81.8</v>
      </c>
      <c r="H1403" s="58">
        <v>63.07</v>
      </c>
      <c r="I1403" s="58">
        <v>7.93</v>
      </c>
      <c r="J1403">
        <v>101</v>
      </c>
      <c r="K1403" s="41">
        <v>9</v>
      </c>
      <c r="N1403" s="58"/>
      <c r="O1403" s="58"/>
    </row>
    <row r="1404" spans="1:17" x14ac:dyDescent="0.2">
      <c r="A1404" t="s">
        <v>58</v>
      </c>
      <c r="B1404" s="45">
        <v>40504</v>
      </c>
      <c r="C1404" s="254">
        <v>0.51026620370370368</v>
      </c>
      <c r="D1404" s="59">
        <v>10.087999999999999</v>
      </c>
      <c r="E1404" s="58">
        <v>19.25</v>
      </c>
      <c r="F1404" s="58">
        <v>5.97</v>
      </c>
      <c r="G1404" s="41">
        <v>82.1</v>
      </c>
      <c r="H1404" s="58">
        <v>63.1</v>
      </c>
      <c r="I1404" s="58">
        <v>7.94</v>
      </c>
      <c r="J1404">
        <v>101</v>
      </c>
      <c r="K1404" s="41">
        <v>9.1</v>
      </c>
      <c r="N1404" s="58"/>
      <c r="O1404" s="58"/>
    </row>
    <row r="1405" spans="1:17" x14ac:dyDescent="0.2">
      <c r="A1405" t="s">
        <v>58</v>
      </c>
      <c r="B1405" s="45">
        <v>40504</v>
      </c>
      <c r="C1405" s="254">
        <v>0.51060185185185192</v>
      </c>
      <c r="D1405" s="59">
        <v>10.971</v>
      </c>
      <c r="E1405" s="58">
        <v>19.260000000000002</v>
      </c>
      <c r="F1405" s="58">
        <v>5.95</v>
      </c>
      <c r="G1405" s="41">
        <v>81.900000000000006</v>
      </c>
      <c r="H1405" s="58">
        <v>63.11</v>
      </c>
      <c r="I1405" s="58">
        <v>7.94</v>
      </c>
      <c r="J1405">
        <v>100</v>
      </c>
      <c r="K1405" s="41">
        <v>9</v>
      </c>
      <c r="N1405" s="58"/>
      <c r="O1405" s="58"/>
    </row>
    <row r="1406" spans="1:17" x14ac:dyDescent="0.2">
      <c r="A1406" t="s">
        <v>58</v>
      </c>
      <c r="B1406" s="45">
        <v>40504</v>
      </c>
      <c r="C1406" s="254">
        <v>0.51083333333333336</v>
      </c>
      <c r="D1406" s="59">
        <v>11.308999999999999</v>
      </c>
      <c r="E1406" s="58">
        <v>19.27</v>
      </c>
      <c r="F1406" s="58">
        <v>5.93</v>
      </c>
      <c r="G1406" s="41">
        <v>81.599999999999994</v>
      </c>
      <c r="H1406" s="58">
        <v>63.11</v>
      </c>
      <c r="I1406" s="58">
        <v>7.93</v>
      </c>
      <c r="J1406">
        <v>24</v>
      </c>
      <c r="K1406" s="41">
        <v>49.2</v>
      </c>
      <c r="N1406" s="58"/>
      <c r="O1406" s="58"/>
    </row>
    <row r="1407" spans="1:17" x14ac:dyDescent="0.2">
      <c r="B1407" s="45"/>
      <c r="C1407" s="182"/>
      <c r="D1407" s="59"/>
      <c r="E1407" s="58"/>
      <c r="F1407" s="58"/>
      <c r="G1407" s="41"/>
      <c r="H1407" s="58"/>
      <c r="I1407" s="58"/>
      <c r="J1407"/>
      <c r="K1407" s="41"/>
      <c r="N1407" s="58"/>
      <c r="O1407" s="58"/>
    </row>
    <row r="1408" spans="1:17" x14ac:dyDescent="0.2">
      <c r="A1408" t="s">
        <v>61</v>
      </c>
      <c r="B1408" s="45">
        <v>40504</v>
      </c>
      <c r="C1408" s="254">
        <v>0.53729166666666661</v>
      </c>
      <c r="D1408" s="59">
        <v>0.17299999999999999</v>
      </c>
      <c r="E1408" s="58">
        <v>17.86</v>
      </c>
      <c r="F1408" s="58">
        <v>12.51</v>
      </c>
      <c r="G1408" s="41">
        <v>165</v>
      </c>
      <c r="H1408" s="58">
        <v>59.54</v>
      </c>
      <c r="I1408" s="58">
        <v>8.14</v>
      </c>
      <c r="J1408">
        <v>100</v>
      </c>
      <c r="K1408" s="41">
        <v>14.9</v>
      </c>
      <c r="M1408" s="67">
        <v>0.4</v>
      </c>
      <c r="N1408" s="111">
        <v>83.144666666666666</v>
      </c>
      <c r="O1408" s="111">
        <v>73.513199999999998</v>
      </c>
      <c r="P1408" s="58">
        <v>5.900699999999973</v>
      </c>
      <c r="Q1408" s="58">
        <v>9.0245999999999853</v>
      </c>
    </row>
    <row r="1409" spans="1:17" x14ac:dyDescent="0.2">
      <c r="A1409" t="s">
        <v>61</v>
      </c>
      <c r="B1409" s="45">
        <v>40504</v>
      </c>
      <c r="C1409" s="254">
        <v>0.53673611111111108</v>
      </c>
      <c r="D1409" s="59">
        <v>1.03</v>
      </c>
      <c r="E1409" s="58">
        <v>17.87</v>
      </c>
      <c r="F1409" s="58">
        <v>9.48</v>
      </c>
      <c r="G1409" s="41">
        <v>125.7</v>
      </c>
      <c r="H1409" s="58">
        <v>60.64</v>
      </c>
      <c r="I1409" s="58">
        <v>8.06</v>
      </c>
      <c r="J1409">
        <v>101</v>
      </c>
      <c r="K1409" s="41">
        <v>11.7</v>
      </c>
      <c r="N1409" s="111"/>
      <c r="O1409" s="111"/>
      <c r="P1409" s="67"/>
      <c r="Q1409" s="67"/>
    </row>
    <row r="1410" spans="1:17" x14ac:dyDescent="0.2">
      <c r="A1410" t="s">
        <v>61</v>
      </c>
      <c r="B1410" s="45">
        <v>40504</v>
      </c>
      <c r="C1410" s="254">
        <v>0.53569444444444447</v>
      </c>
      <c r="D1410" s="59">
        <v>1.9259999999999999</v>
      </c>
      <c r="E1410" s="58">
        <v>17.98</v>
      </c>
      <c r="F1410" s="58">
        <v>7.5</v>
      </c>
      <c r="G1410" s="41">
        <v>100</v>
      </c>
      <c r="H1410" s="58">
        <v>61.19</v>
      </c>
      <c r="I1410" s="58">
        <v>8</v>
      </c>
      <c r="J1410">
        <v>101</v>
      </c>
      <c r="K1410" s="41">
        <v>11</v>
      </c>
      <c r="N1410" s="111"/>
      <c r="O1410" s="111"/>
    </row>
    <row r="1411" spans="1:17" x14ac:dyDescent="0.2">
      <c r="A1411" t="s">
        <v>61</v>
      </c>
      <c r="B1411" s="45">
        <v>40504</v>
      </c>
      <c r="C1411" s="254">
        <v>0.53524305555555551</v>
      </c>
      <c r="D1411" s="59">
        <v>2.9470000000000001</v>
      </c>
      <c r="E1411" s="58">
        <v>18.41</v>
      </c>
      <c r="F1411" s="58">
        <v>6.84</v>
      </c>
      <c r="G1411" s="41">
        <v>92.2</v>
      </c>
      <c r="H1411" s="58">
        <v>62.04</v>
      </c>
      <c r="I1411" s="58">
        <v>7.96</v>
      </c>
      <c r="J1411">
        <v>102</v>
      </c>
      <c r="K1411" s="41">
        <v>10.1</v>
      </c>
      <c r="N1411" s="111"/>
      <c r="O1411" s="111"/>
    </row>
    <row r="1412" spans="1:17" x14ac:dyDescent="0.2">
      <c r="A1412" t="s">
        <v>61</v>
      </c>
      <c r="B1412" s="45">
        <v>40504</v>
      </c>
      <c r="C1412" s="254">
        <v>0.53469907407407413</v>
      </c>
      <c r="D1412" s="59">
        <v>3.9049999999999998</v>
      </c>
      <c r="E1412" s="58">
        <v>18.559999999999999</v>
      </c>
      <c r="F1412" s="58">
        <v>6.6</v>
      </c>
      <c r="G1412" s="41">
        <v>89.4</v>
      </c>
      <c r="H1412" s="58">
        <v>62.38</v>
      </c>
      <c r="I1412" s="58">
        <v>7.94</v>
      </c>
      <c r="J1412">
        <v>102</v>
      </c>
      <c r="K1412" s="41">
        <v>9.8000000000000007</v>
      </c>
      <c r="N1412" s="111"/>
      <c r="O1412" s="111"/>
    </row>
    <row r="1413" spans="1:17" x14ac:dyDescent="0.2">
      <c r="A1413" t="s">
        <v>61</v>
      </c>
      <c r="B1413" s="45">
        <v>40504</v>
      </c>
      <c r="C1413" s="254">
        <v>0.53438657407407408</v>
      </c>
      <c r="D1413" s="59">
        <v>4.9210000000000003</v>
      </c>
      <c r="E1413" s="58">
        <v>18.850000000000001</v>
      </c>
      <c r="F1413" s="58">
        <v>6.52</v>
      </c>
      <c r="G1413" s="41">
        <v>88.9</v>
      </c>
      <c r="H1413" s="58">
        <v>62.56</v>
      </c>
      <c r="I1413" s="58">
        <v>7.94</v>
      </c>
      <c r="J1413">
        <v>102</v>
      </c>
      <c r="K1413" s="41">
        <v>9.1999999999999993</v>
      </c>
      <c r="N1413" s="111"/>
      <c r="O1413" s="111"/>
    </row>
    <row r="1414" spans="1:17" x14ac:dyDescent="0.2">
      <c r="A1414" t="s">
        <v>61</v>
      </c>
      <c r="B1414" s="45">
        <v>40504</v>
      </c>
      <c r="C1414" s="254">
        <v>0.53416666666666668</v>
      </c>
      <c r="D1414" s="59">
        <v>6.016</v>
      </c>
      <c r="E1414" s="58">
        <v>18.920000000000002</v>
      </c>
      <c r="F1414" s="58">
        <v>6.5</v>
      </c>
      <c r="G1414" s="41">
        <v>88.7</v>
      </c>
      <c r="H1414" s="58">
        <v>62.66</v>
      </c>
      <c r="I1414" s="58">
        <v>7.94</v>
      </c>
      <c r="J1414">
        <v>102</v>
      </c>
      <c r="K1414" s="41">
        <v>9.1999999999999993</v>
      </c>
      <c r="N1414" s="111"/>
      <c r="O1414" s="111"/>
    </row>
    <row r="1415" spans="1:17" x14ac:dyDescent="0.2">
      <c r="A1415" t="s">
        <v>61</v>
      </c>
      <c r="B1415" s="45">
        <v>40504</v>
      </c>
      <c r="C1415" s="254">
        <v>0.53379629629629632</v>
      </c>
      <c r="D1415" s="59">
        <v>7.0640000000000001</v>
      </c>
      <c r="E1415" s="58">
        <v>19.05</v>
      </c>
      <c r="F1415" s="58">
        <v>6.49</v>
      </c>
      <c r="G1415" s="41">
        <v>88.9</v>
      </c>
      <c r="H1415" s="58">
        <v>62.73</v>
      </c>
      <c r="I1415" s="58">
        <v>7.93</v>
      </c>
      <c r="J1415">
        <v>102</v>
      </c>
      <c r="K1415" s="41">
        <v>9.1</v>
      </c>
      <c r="N1415" s="111"/>
      <c r="O1415" s="111"/>
    </row>
    <row r="1416" spans="1:17" x14ac:dyDescent="0.2">
      <c r="A1416" t="s">
        <v>61</v>
      </c>
      <c r="B1416" s="45">
        <v>40504</v>
      </c>
      <c r="C1416" s="254">
        <v>0.53358796296296296</v>
      </c>
      <c r="D1416" s="59">
        <v>7.9340000000000002</v>
      </c>
      <c r="E1416" s="58">
        <v>18.95</v>
      </c>
      <c r="F1416" s="58">
        <v>6.54</v>
      </c>
      <c r="G1416" s="41">
        <v>89.4</v>
      </c>
      <c r="H1416" s="58">
        <v>62.72</v>
      </c>
      <c r="I1416" s="58">
        <v>7.94</v>
      </c>
      <c r="J1416">
        <v>102</v>
      </c>
      <c r="K1416" s="41">
        <v>9</v>
      </c>
      <c r="N1416" s="111"/>
      <c r="O1416" s="111"/>
    </row>
    <row r="1417" spans="1:17" x14ac:dyDescent="0.2">
      <c r="A1417" t="s">
        <v>61</v>
      </c>
      <c r="B1417" s="45">
        <v>40504</v>
      </c>
      <c r="C1417" s="254">
        <v>0.53327546296296291</v>
      </c>
      <c r="D1417" s="59">
        <v>9.1150000000000002</v>
      </c>
      <c r="E1417" s="58">
        <v>18.93</v>
      </c>
      <c r="F1417" s="58">
        <v>6.55</v>
      </c>
      <c r="G1417" s="41">
        <v>89.5</v>
      </c>
      <c r="H1417" s="58">
        <v>62.76</v>
      </c>
      <c r="I1417" s="58">
        <v>7.94</v>
      </c>
      <c r="J1417">
        <v>101</v>
      </c>
      <c r="K1417" s="41">
        <v>9</v>
      </c>
      <c r="N1417" s="111"/>
      <c r="O1417" s="111"/>
    </row>
    <row r="1418" spans="1:17" x14ac:dyDescent="0.2">
      <c r="A1418" t="s">
        <v>61</v>
      </c>
      <c r="B1418" s="45">
        <v>40504</v>
      </c>
      <c r="C1418" s="254">
        <v>0.53306712962962965</v>
      </c>
      <c r="D1418" s="59">
        <v>10.083</v>
      </c>
      <c r="E1418" s="58">
        <v>18.97</v>
      </c>
      <c r="F1418" s="58">
        <v>6.52</v>
      </c>
      <c r="G1418" s="41">
        <v>89.2</v>
      </c>
      <c r="H1418" s="58">
        <v>62.81</v>
      </c>
      <c r="I1418" s="58">
        <v>7.94</v>
      </c>
      <c r="J1418">
        <v>101</v>
      </c>
      <c r="K1418" s="41">
        <v>9.1</v>
      </c>
      <c r="N1418" s="111"/>
      <c r="O1418" s="111"/>
    </row>
    <row r="1419" spans="1:17" x14ac:dyDescent="0.2">
      <c r="A1419" t="s">
        <v>61</v>
      </c>
      <c r="B1419" s="45">
        <v>40504</v>
      </c>
      <c r="C1419" s="254">
        <v>0.53287037037037044</v>
      </c>
      <c r="D1419" s="59">
        <v>11.074</v>
      </c>
      <c r="E1419" s="58">
        <v>19.079999999999998</v>
      </c>
      <c r="F1419" s="58">
        <v>6.52</v>
      </c>
      <c r="G1419" s="41">
        <v>89.3</v>
      </c>
      <c r="H1419" s="58">
        <v>62.89</v>
      </c>
      <c r="I1419" s="58">
        <v>7.93</v>
      </c>
      <c r="J1419">
        <v>101</v>
      </c>
      <c r="K1419" s="41">
        <v>9.1</v>
      </c>
      <c r="N1419" s="111"/>
      <c r="O1419" s="111"/>
    </row>
    <row r="1420" spans="1:17" x14ac:dyDescent="0.2">
      <c r="A1420" t="s">
        <v>61</v>
      </c>
      <c r="B1420" s="45">
        <v>40504</v>
      </c>
      <c r="C1420" s="254">
        <v>0.53258101851851858</v>
      </c>
      <c r="D1420" s="59">
        <v>12.023</v>
      </c>
      <c r="E1420" s="58">
        <v>19.09</v>
      </c>
      <c r="F1420" s="58">
        <v>6.59</v>
      </c>
      <c r="G1420" s="41">
        <v>90.3</v>
      </c>
      <c r="H1420" s="58">
        <v>62.9</v>
      </c>
      <c r="I1420" s="58">
        <v>7.93</v>
      </c>
      <c r="J1420">
        <v>100</v>
      </c>
      <c r="K1420" s="41">
        <v>9.1</v>
      </c>
      <c r="N1420" s="111"/>
      <c r="O1420" s="111"/>
    </row>
    <row r="1421" spans="1:17" x14ac:dyDescent="0.2">
      <c r="A1421" t="s">
        <v>61</v>
      </c>
      <c r="B1421" s="45">
        <v>40504</v>
      </c>
      <c r="C1421" s="254">
        <v>0.53232638888888884</v>
      </c>
      <c r="D1421" s="59">
        <v>12.929</v>
      </c>
      <c r="E1421" s="58">
        <v>19.09</v>
      </c>
      <c r="F1421" s="58">
        <v>6.66</v>
      </c>
      <c r="G1421" s="41">
        <v>91.3</v>
      </c>
      <c r="H1421" s="58">
        <v>62.9</v>
      </c>
      <c r="I1421" s="58">
        <v>7.94</v>
      </c>
      <c r="J1421">
        <v>100</v>
      </c>
      <c r="K1421" s="41">
        <v>9.1</v>
      </c>
      <c r="N1421" s="111"/>
      <c r="O1421" s="111"/>
    </row>
    <row r="1422" spans="1:17" x14ac:dyDescent="0.2">
      <c r="A1422" t="s">
        <v>61</v>
      </c>
      <c r="B1422" s="45">
        <v>40504</v>
      </c>
      <c r="C1422" s="254">
        <v>0.531712962962963</v>
      </c>
      <c r="D1422" s="59">
        <v>13.234</v>
      </c>
      <c r="E1422" s="58">
        <v>19.09</v>
      </c>
      <c r="F1422" s="58">
        <v>7.03</v>
      </c>
      <c r="G1422" s="41">
        <v>96.3</v>
      </c>
      <c r="H1422" s="58">
        <v>62.91</v>
      </c>
      <c r="I1422" s="58">
        <v>7.94</v>
      </c>
      <c r="J1422">
        <v>99</v>
      </c>
      <c r="K1422" s="41">
        <v>8.8000000000000007</v>
      </c>
      <c r="N1422" s="111"/>
      <c r="O1422" s="111"/>
    </row>
    <row r="1423" spans="1:17" x14ac:dyDescent="0.2">
      <c r="N1423" s="111"/>
      <c r="O1423" s="111"/>
    </row>
    <row r="1424" spans="1:17" x14ac:dyDescent="0.2">
      <c r="B1424" s="45"/>
      <c r="C1424" s="182"/>
      <c r="D1424" s="59"/>
      <c r="E1424" s="58"/>
      <c r="F1424" s="58"/>
      <c r="G1424" s="41"/>
      <c r="H1424"/>
      <c r="I1424" s="58"/>
      <c r="J1424"/>
      <c r="K1424" s="41"/>
      <c r="N1424" s="111"/>
      <c r="O1424" s="111"/>
    </row>
    <row r="1425" spans="1:17" x14ac:dyDescent="0.2">
      <c r="A1425" t="s">
        <v>7</v>
      </c>
      <c r="B1425" s="45">
        <v>40596</v>
      </c>
      <c r="C1425" s="254">
        <v>0.13364583333333332</v>
      </c>
      <c r="D1425">
        <v>0.14399999999999999</v>
      </c>
      <c r="E1425">
        <v>14.55</v>
      </c>
      <c r="F1425">
        <v>10.45</v>
      </c>
      <c r="G1425">
        <v>102.9</v>
      </c>
      <c r="H1425">
        <v>3.766</v>
      </c>
      <c r="I1425">
        <v>7.94</v>
      </c>
      <c r="J1425">
        <v>253</v>
      </c>
      <c r="K1425">
        <v>102.8</v>
      </c>
      <c r="M1425" s="67">
        <v>0.1</v>
      </c>
      <c r="N1425" s="111"/>
      <c r="O1425" s="111"/>
    </row>
    <row r="1426" spans="1:17" x14ac:dyDescent="0.2">
      <c r="B1426" s="45"/>
      <c r="D1426" s="59"/>
      <c r="E1426" s="58"/>
      <c r="F1426" s="58"/>
      <c r="G1426" s="41"/>
      <c r="H1426"/>
      <c r="I1426" s="58"/>
      <c r="J1426"/>
      <c r="K1426" s="41"/>
      <c r="N1426" s="111"/>
      <c r="O1426" s="111"/>
    </row>
    <row r="1427" spans="1:17" x14ac:dyDescent="0.2">
      <c r="A1427" t="s">
        <v>36</v>
      </c>
      <c r="B1427" s="45">
        <v>40596</v>
      </c>
      <c r="C1427" s="254">
        <v>0.15086805555555557</v>
      </c>
      <c r="D1427">
        <v>0.21099999999999999</v>
      </c>
      <c r="E1427">
        <v>15.35</v>
      </c>
      <c r="F1427">
        <v>8.76</v>
      </c>
      <c r="G1427">
        <v>87.7</v>
      </c>
      <c r="H1427">
        <v>3.75</v>
      </c>
      <c r="I1427">
        <v>7.61</v>
      </c>
      <c r="J1427">
        <v>254</v>
      </c>
      <c r="K1427">
        <v>104.1</v>
      </c>
      <c r="M1427" s="67">
        <v>0.15</v>
      </c>
      <c r="N1427" s="111"/>
      <c r="O1427" s="111"/>
    </row>
    <row r="1428" spans="1:17" x14ac:dyDescent="0.2">
      <c r="B1428" s="45"/>
      <c r="C1428" s="182"/>
      <c r="D1428" s="59"/>
      <c r="E1428" s="58"/>
      <c r="F1428" s="58"/>
      <c r="G1428" s="41"/>
      <c r="H1428"/>
      <c r="I1428" s="58"/>
      <c r="J1428"/>
      <c r="K1428" s="41"/>
      <c r="N1428" s="111"/>
      <c r="O1428" s="111"/>
    </row>
    <row r="1429" spans="1:17" x14ac:dyDescent="0.2">
      <c r="A1429" t="s">
        <v>72</v>
      </c>
      <c r="B1429" s="45">
        <v>40596</v>
      </c>
      <c r="C1429" s="254">
        <v>0.20964120370370368</v>
      </c>
      <c r="D1429">
        <v>3.5000000000000003E-2</v>
      </c>
      <c r="E1429">
        <v>17.71</v>
      </c>
      <c r="F1429">
        <v>7.86</v>
      </c>
      <c r="G1429">
        <v>82.2</v>
      </c>
      <c r="H1429">
        <v>1.732</v>
      </c>
      <c r="I1429">
        <v>7.77</v>
      </c>
      <c r="J1429">
        <v>241</v>
      </c>
      <c r="K1429">
        <v>74.599999999999994</v>
      </c>
      <c r="M1429" s="67">
        <v>0.15</v>
      </c>
      <c r="N1429" s="111"/>
      <c r="O1429" s="111"/>
    </row>
    <row r="1430" spans="1:17" x14ac:dyDescent="0.2">
      <c r="B1430" s="45"/>
      <c r="N1430" s="111"/>
      <c r="O1430" s="111"/>
    </row>
    <row r="1431" spans="1:17" x14ac:dyDescent="0.2">
      <c r="D1431" s="191" t="s">
        <v>166</v>
      </c>
      <c r="N1431" s="111"/>
      <c r="O1431" s="111"/>
    </row>
    <row r="1432" spans="1:17" x14ac:dyDescent="0.2">
      <c r="A1432" t="s">
        <v>55</v>
      </c>
      <c r="B1432" s="45">
        <v>40597</v>
      </c>
      <c r="C1432" s="254">
        <v>0.45774305555555556</v>
      </c>
      <c r="D1432" s="59">
        <v>0.21299999999999999</v>
      </c>
      <c r="E1432" s="58">
        <v>15.59</v>
      </c>
      <c r="F1432" s="58">
        <v>3.61</v>
      </c>
      <c r="G1432" s="41">
        <v>46.1</v>
      </c>
      <c r="H1432" s="58">
        <v>61.27</v>
      </c>
      <c r="I1432" s="58">
        <v>8.41</v>
      </c>
      <c r="J1432">
        <v>125</v>
      </c>
      <c r="K1432" s="41">
        <v>5.9</v>
      </c>
      <c r="M1432" s="209">
        <v>1.2</v>
      </c>
      <c r="N1432" s="111">
        <v>23.662759999999999</v>
      </c>
      <c r="O1432" s="111">
        <v>28.57536</v>
      </c>
      <c r="P1432" s="150">
        <v>4.9555199999999981</v>
      </c>
      <c r="Q1432" s="62">
        <v>4.9341599999999994</v>
      </c>
    </row>
    <row r="1433" spans="1:17" x14ac:dyDescent="0.2">
      <c r="A1433" t="s">
        <v>55</v>
      </c>
      <c r="B1433" s="45">
        <v>40597</v>
      </c>
      <c r="C1433" s="254">
        <v>0.45814814814814814</v>
      </c>
      <c r="D1433" s="59">
        <v>1.087</v>
      </c>
      <c r="E1433" s="58">
        <v>14.83</v>
      </c>
      <c r="F1433" s="58">
        <v>4</v>
      </c>
      <c r="G1433" s="41">
        <v>50.3</v>
      </c>
      <c r="H1433" s="58">
        <v>61.29</v>
      </c>
      <c r="I1433" s="58">
        <v>8.42</v>
      </c>
      <c r="J1433">
        <v>126</v>
      </c>
      <c r="K1433" s="41">
        <v>6.6</v>
      </c>
      <c r="N1433" s="111"/>
      <c r="O1433" s="111"/>
      <c r="Q1433" s="67"/>
    </row>
    <row r="1434" spans="1:17" x14ac:dyDescent="0.2">
      <c r="A1434" t="s">
        <v>55</v>
      </c>
      <c r="B1434" s="45">
        <v>40597</v>
      </c>
      <c r="C1434" s="254">
        <v>0.45844907407407409</v>
      </c>
      <c r="D1434" s="59">
        <v>1.992</v>
      </c>
      <c r="E1434" s="58">
        <v>14.61</v>
      </c>
      <c r="F1434" s="58">
        <v>4.41</v>
      </c>
      <c r="G1434" s="41">
        <v>55.3</v>
      </c>
      <c r="H1434" s="58">
        <v>61.28</v>
      </c>
      <c r="I1434" s="58">
        <v>8.41</v>
      </c>
      <c r="J1434">
        <v>127</v>
      </c>
      <c r="K1434" s="41">
        <v>6.3</v>
      </c>
      <c r="N1434" s="111"/>
      <c r="O1434" s="111"/>
    </row>
    <row r="1435" spans="1:17" x14ac:dyDescent="0.2">
      <c r="A1435" t="s">
        <v>55</v>
      </c>
      <c r="B1435" s="45">
        <v>40597</v>
      </c>
      <c r="C1435" s="254">
        <v>0.45883101851851849</v>
      </c>
      <c r="D1435" s="59">
        <v>3.0779999999999998</v>
      </c>
      <c r="E1435" s="58">
        <v>14.57</v>
      </c>
      <c r="F1435" s="58">
        <v>4.5</v>
      </c>
      <c r="G1435" s="41">
        <v>56.3</v>
      </c>
      <c r="H1435" s="58">
        <v>61.28</v>
      </c>
      <c r="I1435" s="58">
        <v>8.41</v>
      </c>
      <c r="J1435">
        <v>128</v>
      </c>
      <c r="K1435" s="41">
        <v>6.2</v>
      </c>
      <c r="N1435" s="111"/>
      <c r="O1435" s="111"/>
      <c r="Q1435" s="67"/>
    </row>
    <row r="1436" spans="1:17" x14ac:dyDescent="0.2">
      <c r="A1436" t="s">
        <v>55</v>
      </c>
      <c r="B1436" s="45">
        <v>40597</v>
      </c>
      <c r="C1436" s="254">
        <v>0.45935185185185184</v>
      </c>
      <c r="D1436" s="59">
        <v>4.0430000000000001</v>
      </c>
      <c r="E1436" s="58">
        <v>14.54</v>
      </c>
      <c r="F1436" s="58">
        <v>4.54</v>
      </c>
      <c r="G1436" s="41">
        <v>56.8</v>
      </c>
      <c r="H1436" s="58">
        <v>61.28</v>
      </c>
      <c r="I1436" s="58">
        <v>8.41</v>
      </c>
      <c r="J1436">
        <v>130</v>
      </c>
      <c r="K1436" s="41">
        <v>6.1</v>
      </c>
      <c r="N1436" s="111"/>
      <c r="O1436" s="111"/>
    </row>
    <row r="1437" spans="1:17" x14ac:dyDescent="0.2">
      <c r="A1437" t="s">
        <v>55</v>
      </c>
      <c r="B1437" s="45">
        <v>40597</v>
      </c>
      <c r="C1437" s="254">
        <v>0.45967592592592593</v>
      </c>
      <c r="D1437" s="59">
        <v>4.9370000000000003</v>
      </c>
      <c r="E1437" s="58">
        <v>14.54</v>
      </c>
      <c r="F1437" s="58">
        <v>4.28</v>
      </c>
      <c r="G1437" s="41">
        <v>53.5</v>
      </c>
      <c r="H1437" s="58">
        <v>61.28</v>
      </c>
      <c r="I1437" s="58">
        <v>8.4</v>
      </c>
      <c r="J1437">
        <v>131</v>
      </c>
      <c r="K1437" s="41">
        <v>6.1</v>
      </c>
      <c r="M1437" s="209"/>
      <c r="N1437" s="111"/>
      <c r="O1437" s="111"/>
      <c r="Q1437" s="67"/>
    </row>
    <row r="1438" spans="1:17" x14ac:dyDescent="0.2">
      <c r="A1438" t="s">
        <v>55</v>
      </c>
      <c r="B1438" s="45">
        <v>40597</v>
      </c>
      <c r="C1438" s="254">
        <v>0.46012731481481484</v>
      </c>
      <c r="D1438" s="59">
        <v>6.0049999999999999</v>
      </c>
      <c r="E1438" s="58">
        <v>14.53</v>
      </c>
      <c r="F1438" s="58">
        <v>4.18</v>
      </c>
      <c r="G1438" s="41">
        <v>52.3</v>
      </c>
      <c r="H1438" s="58">
        <v>61.28</v>
      </c>
      <c r="I1438" s="58">
        <v>8.4</v>
      </c>
      <c r="J1438">
        <v>132</v>
      </c>
      <c r="K1438" s="41">
        <v>5.9</v>
      </c>
      <c r="N1438" s="111"/>
      <c r="O1438" s="111"/>
      <c r="P1438" s="67"/>
      <c r="Q1438" s="67"/>
    </row>
    <row r="1439" spans="1:17" x14ac:dyDescent="0.2">
      <c r="A1439" t="s">
        <v>55</v>
      </c>
      <c r="B1439" s="45">
        <v>40597</v>
      </c>
      <c r="C1439" s="254">
        <v>0.46067129629629627</v>
      </c>
      <c r="D1439" s="59">
        <v>7.0430000000000001</v>
      </c>
      <c r="E1439" s="58">
        <v>14.5</v>
      </c>
      <c r="F1439" s="58">
        <v>3.95</v>
      </c>
      <c r="G1439" s="41">
        <v>49.5</v>
      </c>
      <c r="H1439" s="58">
        <v>61.29</v>
      </c>
      <c r="I1439" s="58">
        <v>8.4</v>
      </c>
      <c r="J1439">
        <v>134</v>
      </c>
      <c r="K1439" s="41">
        <v>6</v>
      </c>
      <c r="N1439" s="111"/>
      <c r="O1439" s="111"/>
      <c r="P1439" s="67"/>
      <c r="Q1439" s="67"/>
    </row>
    <row r="1440" spans="1:17" x14ac:dyDescent="0.2">
      <c r="A1440" t="s">
        <v>55</v>
      </c>
      <c r="B1440" s="45">
        <v>40597</v>
      </c>
      <c r="C1440" s="254">
        <v>0.46106481481481482</v>
      </c>
      <c r="D1440" s="59">
        <v>8.0950000000000006</v>
      </c>
      <c r="E1440" s="58">
        <v>14.49</v>
      </c>
      <c r="F1440" s="58">
        <v>3.57</v>
      </c>
      <c r="G1440" s="41">
        <v>44.7</v>
      </c>
      <c r="H1440" s="58">
        <v>61.28</v>
      </c>
      <c r="I1440" s="58">
        <v>8.4</v>
      </c>
      <c r="J1440">
        <v>134</v>
      </c>
      <c r="K1440" s="41">
        <v>6</v>
      </c>
      <c r="N1440" s="111"/>
      <c r="O1440" s="111"/>
      <c r="P1440" s="67"/>
      <c r="Q1440" s="67"/>
    </row>
    <row r="1441" spans="1:17" x14ac:dyDescent="0.2">
      <c r="A1441" t="s">
        <v>55</v>
      </c>
      <c r="B1441" s="45">
        <v>40597</v>
      </c>
      <c r="C1441" s="254">
        <v>0.46130787037037035</v>
      </c>
      <c r="D1441" s="59">
        <v>9.1370000000000005</v>
      </c>
      <c r="E1441" s="58">
        <v>14.49</v>
      </c>
      <c r="F1441" s="58">
        <v>3.73</v>
      </c>
      <c r="G1441" s="41">
        <v>46.6</v>
      </c>
      <c r="H1441" s="58">
        <v>61.29</v>
      </c>
      <c r="I1441" s="58">
        <v>8.39</v>
      </c>
      <c r="J1441">
        <v>135</v>
      </c>
      <c r="K1441" s="41">
        <v>5.9</v>
      </c>
      <c r="N1441" s="111"/>
      <c r="O1441" s="111"/>
      <c r="P1441" s="67"/>
      <c r="Q1441" s="67"/>
    </row>
    <row r="1442" spans="1:17" x14ac:dyDescent="0.2">
      <c r="A1442" t="s">
        <v>55</v>
      </c>
      <c r="B1442" s="45">
        <v>40597</v>
      </c>
      <c r="C1442" s="254">
        <v>0.46153935185185185</v>
      </c>
      <c r="D1442" s="59">
        <v>10.074999999999999</v>
      </c>
      <c r="E1442" s="58">
        <v>14.5</v>
      </c>
      <c r="F1442" s="58">
        <v>3.64</v>
      </c>
      <c r="G1442" s="41">
        <v>45.6</v>
      </c>
      <c r="H1442" s="58">
        <v>61.29</v>
      </c>
      <c r="I1442" s="58">
        <v>8.39</v>
      </c>
      <c r="J1442">
        <v>136</v>
      </c>
      <c r="K1442" s="41">
        <v>5.9</v>
      </c>
      <c r="N1442" s="111"/>
      <c r="O1442" s="111"/>
      <c r="P1442" s="67"/>
      <c r="Q1442" s="67"/>
    </row>
    <row r="1443" spans="1:17" x14ac:dyDescent="0.2">
      <c r="A1443" t="s">
        <v>55</v>
      </c>
      <c r="B1443" s="45">
        <v>40597</v>
      </c>
      <c r="C1443" s="254">
        <v>0.46187500000000004</v>
      </c>
      <c r="D1443" s="59">
        <v>11.077</v>
      </c>
      <c r="E1443" s="58">
        <v>14.51</v>
      </c>
      <c r="F1443" s="58">
        <v>3.49</v>
      </c>
      <c r="G1443" s="41">
        <v>43.7</v>
      </c>
      <c r="H1443" s="58">
        <v>61.3</v>
      </c>
      <c r="I1443" s="58">
        <v>8.39</v>
      </c>
      <c r="J1443">
        <v>136</v>
      </c>
      <c r="K1443" s="41">
        <v>5.8</v>
      </c>
      <c r="N1443" s="111"/>
      <c r="O1443" s="111"/>
      <c r="P1443" s="67"/>
      <c r="Q1443" s="67"/>
    </row>
    <row r="1444" spans="1:17" x14ac:dyDescent="0.2">
      <c r="A1444" t="s">
        <v>55</v>
      </c>
      <c r="B1444" s="45">
        <v>40597</v>
      </c>
      <c r="C1444" s="254">
        <v>0.46209490740740744</v>
      </c>
      <c r="D1444" s="59">
        <v>12.108000000000001</v>
      </c>
      <c r="E1444" s="58">
        <v>14.49</v>
      </c>
      <c r="F1444" s="58">
        <v>3.51</v>
      </c>
      <c r="G1444" s="41">
        <v>43.9</v>
      </c>
      <c r="H1444" s="58">
        <v>61.32</v>
      </c>
      <c r="I1444" s="58">
        <v>8.3800000000000008</v>
      </c>
      <c r="J1444">
        <v>137</v>
      </c>
      <c r="K1444" s="41">
        <v>6</v>
      </c>
      <c r="N1444" s="111"/>
      <c r="O1444" s="111"/>
      <c r="P1444" s="67"/>
      <c r="Q1444" s="67"/>
    </row>
    <row r="1445" spans="1:17" x14ac:dyDescent="0.2">
      <c r="A1445" t="s">
        <v>55</v>
      </c>
      <c r="B1445" s="45">
        <v>40597</v>
      </c>
      <c r="C1445" s="254">
        <v>0.46289351851851851</v>
      </c>
      <c r="D1445" s="59">
        <v>13.106</v>
      </c>
      <c r="E1445" s="58">
        <v>14.38</v>
      </c>
      <c r="F1445" s="58">
        <v>2.77</v>
      </c>
      <c r="G1445" s="41">
        <v>34.6</v>
      </c>
      <c r="H1445" s="58">
        <v>61.4</v>
      </c>
      <c r="I1445" s="58">
        <v>8.36</v>
      </c>
      <c r="J1445">
        <v>138</v>
      </c>
      <c r="K1445" s="41">
        <v>7.3</v>
      </c>
      <c r="N1445" s="111"/>
      <c r="O1445" s="111"/>
      <c r="P1445" s="67"/>
      <c r="Q1445" s="67"/>
    </row>
    <row r="1446" spans="1:17" x14ac:dyDescent="0.2">
      <c r="A1446" t="s">
        <v>55</v>
      </c>
      <c r="B1446" s="45">
        <v>40597</v>
      </c>
      <c r="C1446" s="254">
        <v>0.46353009259259265</v>
      </c>
      <c r="D1446" s="59">
        <v>13.92</v>
      </c>
      <c r="E1446" s="58">
        <v>14.37</v>
      </c>
      <c r="F1446" s="58">
        <v>2.4900000000000002</v>
      </c>
      <c r="G1446" s="41">
        <v>31</v>
      </c>
      <c r="H1446" s="58">
        <v>61.42</v>
      </c>
      <c r="I1446" s="58">
        <v>8.35</v>
      </c>
      <c r="J1446">
        <v>134</v>
      </c>
      <c r="K1446" s="41">
        <v>65.599999999999994</v>
      </c>
      <c r="N1446" s="111"/>
      <c r="O1446" s="111"/>
      <c r="P1446" s="67"/>
      <c r="Q1446" s="67"/>
    </row>
    <row r="1447" spans="1:17" x14ac:dyDescent="0.2">
      <c r="G1447" s="41"/>
      <c r="K1447" s="41"/>
      <c r="N1447" s="111"/>
      <c r="O1447" s="111"/>
      <c r="P1447" s="67"/>
      <c r="Q1447" s="67"/>
    </row>
    <row r="1448" spans="1:17" x14ac:dyDescent="0.2">
      <c r="A1448" t="s">
        <v>58</v>
      </c>
      <c r="B1448" s="45">
        <v>40597</v>
      </c>
      <c r="C1448" s="254">
        <v>0.42960648148148151</v>
      </c>
      <c r="D1448" s="59">
        <v>0.23200000000000001</v>
      </c>
      <c r="E1448" s="58">
        <v>15.32</v>
      </c>
      <c r="F1448" s="58">
        <v>4.32</v>
      </c>
      <c r="G1448" s="41">
        <v>53.1</v>
      </c>
      <c r="H1448" s="58"/>
      <c r="I1448" s="58">
        <v>8.57</v>
      </c>
      <c r="J1448">
        <v>127</v>
      </c>
      <c r="K1448" s="41">
        <v>8.4</v>
      </c>
      <c r="M1448" s="209">
        <v>0.7</v>
      </c>
      <c r="N1448" s="111">
        <v>39.994120000000002</v>
      </c>
      <c r="O1448" s="111">
        <v>30.025766666666666</v>
      </c>
      <c r="P1448" s="62">
        <v>8.5546800000000029</v>
      </c>
      <c r="Q1448" s="62">
        <v>7.6183999999999985</v>
      </c>
    </row>
    <row r="1449" spans="1:17" x14ac:dyDescent="0.2">
      <c r="A1449" t="s">
        <v>58</v>
      </c>
      <c r="B1449" s="45">
        <v>40597</v>
      </c>
      <c r="C1449" s="254">
        <v>0.43010416666666668</v>
      </c>
      <c r="D1449" s="59">
        <v>1.052</v>
      </c>
      <c r="E1449" s="58">
        <v>14.86</v>
      </c>
      <c r="F1449" s="58">
        <v>3.85</v>
      </c>
      <c r="G1449" s="41">
        <v>48.3</v>
      </c>
      <c r="H1449" s="58">
        <v>60.32</v>
      </c>
      <c r="I1449" s="58">
        <v>8.48</v>
      </c>
      <c r="J1449">
        <v>131</v>
      </c>
      <c r="K1449" s="41">
        <v>7.4</v>
      </c>
      <c r="N1449" s="58"/>
      <c r="O1449" s="58"/>
      <c r="P1449" s="67"/>
      <c r="Q1449" s="67"/>
    </row>
    <row r="1450" spans="1:17" x14ac:dyDescent="0.2">
      <c r="A1450" t="s">
        <v>58</v>
      </c>
      <c r="B1450" s="45">
        <v>40597</v>
      </c>
      <c r="C1450" s="254">
        <v>0.4303819444444445</v>
      </c>
      <c r="D1450" s="59">
        <v>2.0920000000000001</v>
      </c>
      <c r="E1450" s="58">
        <v>14.4</v>
      </c>
      <c r="F1450" s="58">
        <v>3.38</v>
      </c>
      <c r="G1450" s="41">
        <v>42.2</v>
      </c>
      <c r="H1450" s="58">
        <v>61.27</v>
      </c>
      <c r="I1450" s="58">
        <v>8.3800000000000008</v>
      </c>
      <c r="J1450">
        <v>132</v>
      </c>
      <c r="K1450" s="41">
        <v>6.1</v>
      </c>
      <c r="N1450" s="58"/>
      <c r="O1450" s="58"/>
      <c r="P1450" s="67"/>
      <c r="Q1450" s="67"/>
    </row>
    <row r="1451" spans="1:17" x14ac:dyDescent="0.2">
      <c r="A1451" t="s">
        <v>58</v>
      </c>
      <c r="B1451" s="45">
        <v>40597</v>
      </c>
      <c r="C1451" s="254">
        <v>0.43126157407407412</v>
      </c>
      <c r="D1451" s="59">
        <v>2.9449999999999998</v>
      </c>
      <c r="E1451" s="58">
        <v>14.32</v>
      </c>
      <c r="F1451" s="58">
        <v>2.4500000000000002</v>
      </c>
      <c r="G1451" s="41">
        <v>30.5</v>
      </c>
      <c r="H1451" s="58">
        <v>61.36</v>
      </c>
      <c r="I1451" s="58">
        <v>8.36</v>
      </c>
      <c r="J1451">
        <v>134</v>
      </c>
      <c r="K1451" s="41">
        <v>5.6</v>
      </c>
      <c r="N1451" s="58"/>
      <c r="O1451" s="58"/>
      <c r="P1451" s="67"/>
      <c r="Q1451" s="67"/>
    </row>
    <row r="1452" spans="1:17" x14ac:dyDescent="0.2">
      <c r="A1452" t="s">
        <v>58</v>
      </c>
      <c r="B1452" s="45">
        <v>40597</v>
      </c>
      <c r="C1452" s="254">
        <v>0.43162037037037032</v>
      </c>
      <c r="D1452" s="59">
        <v>4.0670000000000002</v>
      </c>
      <c r="E1452" s="58">
        <v>14.35</v>
      </c>
      <c r="F1452" s="58">
        <v>2.19</v>
      </c>
      <c r="G1452" s="41">
        <v>27.3</v>
      </c>
      <c r="H1452" s="58">
        <v>61.38</v>
      </c>
      <c r="I1452" s="58">
        <v>8.35</v>
      </c>
      <c r="J1452">
        <v>134</v>
      </c>
      <c r="K1452" s="41">
        <v>5.5</v>
      </c>
      <c r="N1452" s="58"/>
      <c r="O1452" s="58"/>
      <c r="P1452" s="67"/>
      <c r="Q1452" s="67"/>
    </row>
    <row r="1453" spans="1:17" x14ac:dyDescent="0.2">
      <c r="A1453" t="s">
        <v>58</v>
      </c>
      <c r="B1453" s="45">
        <v>40597</v>
      </c>
      <c r="C1453" s="254">
        <v>0.43247685185185186</v>
      </c>
      <c r="D1453" s="59">
        <v>5.1520000000000001</v>
      </c>
      <c r="E1453" s="58">
        <v>14.38</v>
      </c>
      <c r="F1453" s="58">
        <v>1.43</v>
      </c>
      <c r="G1453" s="41">
        <v>17.899999999999999</v>
      </c>
      <c r="H1453" s="58">
        <v>61.46</v>
      </c>
      <c r="I1453" s="58">
        <v>8.3000000000000007</v>
      </c>
      <c r="J1453">
        <v>135</v>
      </c>
      <c r="K1453" s="41">
        <v>5.7</v>
      </c>
      <c r="N1453" s="58"/>
      <c r="O1453" s="58"/>
      <c r="P1453" s="67"/>
      <c r="Q1453" s="67"/>
    </row>
    <row r="1454" spans="1:17" x14ac:dyDescent="0.2">
      <c r="A1454" t="s">
        <v>58</v>
      </c>
      <c r="B1454" s="45">
        <v>40597</v>
      </c>
      <c r="C1454" s="254">
        <v>0.43290509259259258</v>
      </c>
      <c r="D1454" s="59">
        <v>5.9889999999999999</v>
      </c>
      <c r="E1454" s="58">
        <v>14.35</v>
      </c>
      <c r="F1454" s="58">
        <v>1.33</v>
      </c>
      <c r="G1454" s="41">
        <v>16.600000000000001</v>
      </c>
      <c r="H1454" s="58">
        <v>61.49</v>
      </c>
      <c r="I1454" s="58">
        <v>8.2899999999999991</v>
      </c>
      <c r="J1454">
        <v>135</v>
      </c>
      <c r="K1454" s="41">
        <v>5.6</v>
      </c>
      <c r="N1454" s="58"/>
      <c r="O1454" s="58"/>
      <c r="P1454" s="67"/>
      <c r="Q1454" s="67"/>
    </row>
    <row r="1455" spans="1:17" x14ac:dyDescent="0.2">
      <c r="A1455" t="s">
        <v>58</v>
      </c>
      <c r="B1455" s="45">
        <v>40597</v>
      </c>
      <c r="C1455" s="254">
        <v>0.43321759259259257</v>
      </c>
      <c r="D1455" s="59">
        <v>6.9859999999999998</v>
      </c>
      <c r="E1455" s="58">
        <v>14.29</v>
      </c>
      <c r="F1455" s="58">
        <v>1.34</v>
      </c>
      <c r="G1455" s="41">
        <v>16.7</v>
      </c>
      <c r="H1455" s="58">
        <v>61.51</v>
      </c>
      <c r="I1455" s="58">
        <v>8.2899999999999991</v>
      </c>
      <c r="J1455">
        <v>135</v>
      </c>
      <c r="K1455" s="41">
        <v>5.6</v>
      </c>
      <c r="N1455" s="58"/>
      <c r="O1455" s="58"/>
      <c r="P1455" s="67"/>
      <c r="Q1455" s="67"/>
    </row>
    <row r="1456" spans="1:17" x14ac:dyDescent="0.2">
      <c r="A1456" t="s">
        <v>58</v>
      </c>
      <c r="B1456" s="45">
        <v>40597</v>
      </c>
      <c r="C1456" s="254">
        <v>0.4334722222222222</v>
      </c>
      <c r="D1456" s="59">
        <v>8.0069999999999997</v>
      </c>
      <c r="E1456" s="58">
        <v>14.27</v>
      </c>
      <c r="F1456" s="58">
        <v>1.31</v>
      </c>
      <c r="G1456" s="41">
        <v>16.399999999999999</v>
      </c>
      <c r="H1456" s="58">
        <v>61.57</v>
      </c>
      <c r="I1456" s="58">
        <v>8.2899999999999991</v>
      </c>
      <c r="J1456">
        <v>136</v>
      </c>
      <c r="K1456" s="41">
        <v>5.5</v>
      </c>
      <c r="N1456" s="58"/>
      <c r="O1456" s="58"/>
      <c r="P1456" s="67"/>
      <c r="Q1456" s="67"/>
    </row>
    <row r="1457" spans="1:17" x14ac:dyDescent="0.2">
      <c r="A1457" t="s">
        <v>58</v>
      </c>
      <c r="B1457" s="45">
        <v>40597</v>
      </c>
      <c r="C1457" s="254">
        <v>0.43386574074074075</v>
      </c>
      <c r="D1457" s="59">
        <v>8.9730000000000008</v>
      </c>
      <c r="E1457" s="58">
        <v>14.22</v>
      </c>
      <c r="F1457" s="58">
        <v>1.44</v>
      </c>
      <c r="G1457" s="41">
        <v>18</v>
      </c>
      <c r="H1457" s="58">
        <v>61.6</v>
      </c>
      <c r="I1457" s="58">
        <v>8.3000000000000007</v>
      </c>
      <c r="J1457">
        <v>136</v>
      </c>
      <c r="K1457" s="41">
        <v>5.4</v>
      </c>
      <c r="N1457" s="58"/>
      <c r="O1457" s="58"/>
      <c r="P1457" s="67"/>
      <c r="Q1457" s="67"/>
    </row>
    <row r="1458" spans="1:17" x14ac:dyDescent="0.2">
      <c r="A1458" t="s">
        <v>58</v>
      </c>
      <c r="B1458" s="45">
        <v>40597</v>
      </c>
      <c r="C1458" s="254">
        <v>0.43418981481481483</v>
      </c>
      <c r="D1458" s="59">
        <v>9.9260000000000002</v>
      </c>
      <c r="E1458" s="58">
        <v>14.21</v>
      </c>
      <c r="F1458" s="58">
        <v>1.22</v>
      </c>
      <c r="G1458" s="41">
        <v>15.2</v>
      </c>
      <c r="H1458" s="58">
        <v>61.59</v>
      </c>
      <c r="I1458" s="58">
        <v>8.3000000000000007</v>
      </c>
      <c r="J1458">
        <v>136</v>
      </c>
      <c r="K1458" s="41">
        <v>6.2</v>
      </c>
      <c r="N1458" s="58"/>
      <c r="O1458" s="58"/>
      <c r="P1458" s="67"/>
      <c r="Q1458" s="67"/>
    </row>
    <row r="1459" spans="1:17" x14ac:dyDescent="0.2">
      <c r="A1459" t="s">
        <v>58</v>
      </c>
      <c r="B1459" s="45">
        <v>40597</v>
      </c>
      <c r="C1459" s="254">
        <v>0.43449074074074073</v>
      </c>
      <c r="D1459" s="59">
        <v>11.051</v>
      </c>
      <c r="E1459" s="58">
        <v>14.21</v>
      </c>
      <c r="F1459" s="58">
        <v>1.23</v>
      </c>
      <c r="G1459" s="41">
        <v>15.3</v>
      </c>
      <c r="H1459" s="58">
        <v>61.6</v>
      </c>
      <c r="I1459" s="58">
        <v>8.3000000000000007</v>
      </c>
      <c r="J1459">
        <v>136</v>
      </c>
      <c r="K1459" s="41">
        <v>8.1999999999999993</v>
      </c>
      <c r="N1459" s="58"/>
      <c r="O1459" s="58"/>
      <c r="P1459" s="67"/>
      <c r="Q1459" s="67"/>
    </row>
    <row r="1460" spans="1:17" x14ac:dyDescent="0.2">
      <c r="A1460" t="s">
        <v>58</v>
      </c>
      <c r="B1460" s="45">
        <v>40597</v>
      </c>
      <c r="C1460" s="254">
        <v>0.43473379629629627</v>
      </c>
      <c r="D1460" s="59">
        <v>11.592000000000001</v>
      </c>
      <c r="E1460" s="58">
        <v>14.22</v>
      </c>
      <c r="F1460" s="58">
        <v>1.07</v>
      </c>
      <c r="G1460" s="41">
        <v>13.4</v>
      </c>
      <c r="H1460" s="58">
        <v>61.59</v>
      </c>
      <c r="I1460" s="58">
        <v>8.2899999999999991</v>
      </c>
      <c r="J1460">
        <v>5</v>
      </c>
      <c r="K1460" s="41">
        <v>31.6</v>
      </c>
      <c r="N1460" s="58"/>
      <c r="O1460" s="58"/>
      <c r="P1460" s="67"/>
      <c r="Q1460" s="67"/>
    </row>
    <row r="1461" spans="1:17" x14ac:dyDescent="0.2">
      <c r="G1461" s="41"/>
      <c r="K1461" s="41"/>
      <c r="N1461" s="58"/>
      <c r="O1461" s="58"/>
      <c r="P1461" s="67"/>
      <c r="Q1461" s="67"/>
    </row>
    <row r="1462" spans="1:17" x14ac:dyDescent="0.2">
      <c r="A1462" t="s">
        <v>61</v>
      </c>
      <c r="B1462" s="45">
        <v>40597</v>
      </c>
      <c r="C1462" s="254">
        <v>0.41267361111111112</v>
      </c>
      <c r="D1462" s="59">
        <v>0.20699999999999999</v>
      </c>
      <c r="E1462" s="58">
        <v>14.85</v>
      </c>
      <c r="F1462" s="58">
        <v>2.08</v>
      </c>
      <c r="G1462" s="41">
        <v>26.2</v>
      </c>
      <c r="H1462" s="58">
        <v>61.34</v>
      </c>
      <c r="I1462" s="58">
        <v>8.42</v>
      </c>
      <c r="J1462">
        <v>118</v>
      </c>
      <c r="K1462" s="41">
        <v>6.1</v>
      </c>
      <c r="M1462" s="209">
        <v>1.1000000000000001</v>
      </c>
      <c r="N1462" s="111">
        <v>25.131039999999992</v>
      </c>
      <c r="O1462" s="111">
        <v>27.18404</v>
      </c>
      <c r="P1462" s="62">
        <v>8.6187600000000018</v>
      </c>
      <c r="Q1462" s="62">
        <v>8.1808800000000002</v>
      </c>
    </row>
    <row r="1463" spans="1:17" x14ac:dyDescent="0.2">
      <c r="A1463" t="s">
        <v>61</v>
      </c>
      <c r="B1463" s="45">
        <v>40597</v>
      </c>
      <c r="C1463" s="254">
        <v>0.41241898148148143</v>
      </c>
      <c r="D1463" s="59">
        <v>1.1200000000000001</v>
      </c>
      <c r="E1463" s="58">
        <v>14.84</v>
      </c>
      <c r="F1463" s="58">
        <v>1.83</v>
      </c>
      <c r="G1463" s="41">
        <v>23.1</v>
      </c>
      <c r="H1463" s="58">
        <v>61.33</v>
      </c>
      <c r="I1463" s="58">
        <v>8.42</v>
      </c>
      <c r="J1463">
        <v>117</v>
      </c>
      <c r="K1463" s="41">
        <v>5.8</v>
      </c>
      <c r="N1463" s="111"/>
      <c r="O1463" s="149"/>
      <c r="P1463" s="67"/>
      <c r="Q1463" s="67"/>
    </row>
    <row r="1464" spans="1:17" x14ac:dyDescent="0.2">
      <c r="A1464" t="s">
        <v>61</v>
      </c>
      <c r="B1464" s="45">
        <v>40597</v>
      </c>
      <c r="C1464" s="254">
        <v>0.41210648148148149</v>
      </c>
      <c r="D1464" s="59">
        <v>2.0270000000000001</v>
      </c>
      <c r="E1464" s="58">
        <v>14.86</v>
      </c>
      <c r="F1464" s="58">
        <v>2.0499999999999998</v>
      </c>
      <c r="G1464" s="41">
        <v>25.9</v>
      </c>
      <c r="H1464" s="58">
        <v>61.33</v>
      </c>
      <c r="I1464" s="58">
        <v>8.42</v>
      </c>
      <c r="J1464">
        <v>115</v>
      </c>
      <c r="K1464" s="41">
        <v>6</v>
      </c>
      <c r="N1464" s="149"/>
      <c r="O1464" s="149"/>
      <c r="P1464" s="67"/>
      <c r="Q1464" s="67"/>
    </row>
    <row r="1465" spans="1:17" x14ac:dyDescent="0.2">
      <c r="A1465" t="s">
        <v>61</v>
      </c>
      <c r="B1465" s="45">
        <v>40597</v>
      </c>
      <c r="C1465" s="254">
        <v>0.41166666666666668</v>
      </c>
      <c r="D1465" s="59">
        <v>2.976</v>
      </c>
      <c r="E1465" s="58">
        <v>14.74</v>
      </c>
      <c r="F1465" s="58">
        <v>2.2200000000000002</v>
      </c>
      <c r="G1465" s="41">
        <v>27.9</v>
      </c>
      <c r="H1465" s="58">
        <v>61.35</v>
      </c>
      <c r="I1465" s="58">
        <v>8.41</v>
      </c>
      <c r="J1465">
        <v>112</v>
      </c>
      <c r="K1465" s="41">
        <v>5.9</v>
      </c>
      <c r="N1465" s="149"/>
      <c r="O1465" s="149"/>
      <c r="P1465" s="67"/>
      <c r="Q1465" s="67"/>
    </row>
    <row r="1466" spans="1:17" x14ac:dyDescent="0.2">
      <c r="A1466" t="s">
        <v>61</v>
      </c>
      <c r="B1466" s="45">
        <v>40597</v>
      </c>
      <c r="C1466" s="254">
        <v>0.41138888888888886</v>
      </c>
      <c r="D1466" s="59">
        <v>4.0789999999999997</v>
      </c>
      <c r="E1466" s="58">
        <v>14.7</v>
      </c>
      <c r="F1466" s="58">
        <v>1.96</v>
      </c>
      <c r="G1466" s="41">
        <v>24.6</v>
      </c>
      <c r="H1466" s="58">
        <v>61.35</v>
      </c>
      <c r="I1466" s="58">
        <v>8.41</v>
      </c>
      <c r="J1466">
        <v>110</v>
      </c>
      <c r="K1466" s="41">
        <v>5.9</v>
      </c>
      <c r="N1466" s="149"/>
      <c r="O1466" s="149"/>
      <c r="P1466" s="67"/>
      <c r="Q1466" s="67"/>
    </row>
    <row r="1467" spans="1:17" x14ac:dyDescent="0.2">
      <c r="A1467" t="s">
        <v>61</v>
      </c>
      <c r="B1467" s="45">
        <v>40597</v>
      </c>
      <c r="C1467" s="254">
        <v>0.41090277777777778</v>
      </c>
      <c r="D1467" s="59">
        <v>5.0890000000000004</v>
      </c>
      <c r="E1467" s="58">
        <v>14.49</v>
      </c>
      <c r="F1467" s="58">
        <v>1.88</v>
      </c>
      <c r="G1467" s="41">
        <v>23.5</v>
      </c>
      <c r="H1467" s="58">
        <v>61.42</v>
      </c>
      <c r="I1467" s="58">
        <v>8.3800000000000008</v>
      </c>
      <c r="J1467">
        <v>106</v>
      </c>
      <c r="K1467" s="41">
        <v>5.5</v>
      </c>
      <c r="N1467" s="149"/>
      <c r="O1467" s="149"/>
      <c r="P1467" s="67"/>
      <c r="Q1467" s="67"/>
    </row>
    <row r="1468" spans="1:17" x14ac:dyDescent="0.2">
      <c r="A1468" t="s">
        <v>61</v>
      </c>
      <c r="B1468" s="45">
        <v>40597</v>
      </c>
      <c r="C1468" s="254">
        <v>0.41041666666666665</v>
      </c>
      <c r="D1468" s="59">
        <v>6.0090000000000003</v>
      </c>
      <c r="E1468" s="58">
        <v>14.39</v>
      </c>
      <c r="F1468" s="58">
        <v>1.81</v>
      </c>
      <c r="G1468" s="41">
        <v>22.6</v>
      </c>
      <c r="H1468" s="58">
        <v>61.44</v>
      </c>
      <c r="I1468" s="58">
        <v>8.3699999999999992</v>
      </c>
      <c r="J1468">
        <v>102</v>
      </c>
      <c r="K1468" s="41">
        <v>5.4</v>
      </c>
      <c r="N1468" s="149"/>
      <c r="O1468" s="149"/>
      <c r="P1468" s="67"/>
      <c r="Q1468" s="67"/>
    </row>
    <row r="1469" spans="1:17" x14ac:dyDescent="0.2">
      <c r="A1469" t="s">
        <v>61</v>
      </c>
      <c r="B1469" s="45">
        <v>40597</v>
      </c>
      <c r="C1469" s="254">
        <v>0.41002314814814816</v>
      </c>
      <c r="D1469" s="59">
        <v>6.97</v>
      </c>
      <c r="E1469" s="58">
        <v>14.38</v>
      </c>
      <c r="F1469" s="58">
        <v>1.86</v>
      </c>
      <c r="G1469" s="41">
        <v>23.3</v>
      </c>
      <c r="H1469" s="58">
        <v>61.44</v>
      </c>
      <c r="I1469" s="58">
        <v>8.3699999999999992</v>
      </c>
      <c r="J1469">
        <v>98</v>
      </c>
      <c r="K1469" s="41">
        <v>5.4</v>
      </c>
      <c r="N1469" s="149"/>
      <c r="O1469" s="149"/>
      <c r="P1469" s="67"/>
      <c r="Q1469" s="67"/>
    </row>
    <row r="1470" spans="1:17" x14ac:dyDescent="0.2">
      <c r="A1470" t="s">
        <v>61</v>
      </c>
      <c r="B1470" s="45">
        <v>40597</v>
      </c>
      <c r="C1470" s="254">
        <v>0.40969907407407408</v>
      </c>
      <c r="D1470" s="59">
        <v>8.0009999999999994</v>
      </c>
      <c r="E1470" s="58">
        <v>14.38</v>
      </c>
      <c r="F1470" s="58">
        <v>1.55</v>
      </c>
      <c r="G1470" s="41">
        <v>19.3</v>
      </c>
      <c r="H1470" s="58">
        <v>61.45</v>
      </c>
      <c r="I1470" s="58">
        <v>8.36</v>
      </c>
      <c r="J1470">
        <v>95</v>
      </c>
      <c r="K1470" s="41">
        <v>5.4</v>
      </c>
      <c r="N1470" s="149"/>
      <c r="O1470" s="149"/>
      <c r="P1470" s="67"/>
      <c r="Q1470" s="67"/>
    </row>
    <row r="1471" spans="1:17" x14ac:dyDescent="0.2">
      <c r="A1471" t="s">
        <v>61</v>
      </c>
      <c r="B1471" s="45">
        <v>40597</v>
      </c>
      <c r="C1471" s="254">
        <v>0.40925925925925927</v>
      </c>
      <c r="D1471" s="59">
        <v>9.1829999999999998</v>
      </c>
      <c r="E1471" s="58">
        <v>14.32</v>
      </c>
      <c r="F1471" s="58">
        <v>1.24</v>
      </c>
      <c r="G1471" s="41">
        <v>15.5</v>
      </c>
      <c r="H1471" s="58">
        <v>61.49</v>
      </c>
      <c r="I1471" s="58">
        <v>8.35</v>
      </c>
      <c r="J1471">
        <v>89</v>
      </c>
      <c r="K1471" s="41">
        <v>5.3</v>
      </c>
      <c r="N1471" s="149"/>
      <c r="O1471" s="149"/>
      <c r="P1471" s="67"/>
      <c r="Q1471" s="67"/>
    </row>
    <row r="1472" spans="1:17" x14ac:dyDescent="0.2">
      <c r="A1472" t="s">
        <v>61</v>
      </c>
      <c r="B1472" s="45">
        <v>40597</v>
      </c>
      <c r="C1472" s="254">
        <v>0.40885416666666669</v>
      </c>
      <c r="D1472" s="59">
        <v>10.093999999999999</v>
      </c>
      <c r="E1472" s="58">
        <v>14.26</v>
      </c>
      <c r="F1472" s="58">
        <v>1.07</v>
      </c>
      <c r="G1472" s="41">
        <v>13.3</v>
      </c>
      <c r="H1472" s="58">
        <v>61.54</v>
      </c>
      <c r="I1472" s="58">
        <v>8.31</v>
      </c>
      <c r="J1472">
        <v>83</v>
      </c>
      <c r="K1472" s="41">
        <v>5.5</v>
      </c>
      <c r="M1472" s="188"/>
      <c r="N1472" s="149"/>
      <c r="O1472" s="149"/>
      <c r="P1472" s="67"/>
      <c r="Q1472" s="67"/>
    </row>
    <row r="1473" spans="1:17" x14ac:dyDescent="0.2">
      <c r="A1473" t="s">
        <v>61</v>
      </c>
      <c r="B1473" s="45">
        <v>40597</v>
      </c>
      <c r="C1473" s="254">
        <v>0.4082986111111111</v>
      </c>
      <c r="D1473" s="59">
        <v>11.087999999999999</v>
      </c>
      <c r="E1473" s="58">
        <v>14.24</v>
      </c>
      <c r="F1473" s="58">
        <v>1.1299999999999999</v>
      </c>
      <c r="G1473" s="41">
        <v>14.1</v>
      </c>
      <c r="H1473" s="58">
        <v>61.55</v>
      </c>
      <c r="I1473" s="58">
        <v>8.3000000000000007</v>
      </c>
      <c r="J1473">
        <v>74</v>
      </c>
      <c r="K1473" s="41">
        <v>5.6</v>
      </c>
      <c r="N1473" s="149"/>
      <c r="O1473" s="149"/>
      <c r="P1473" s="67"/>
      <c r="Q1473" s="67"/>
    </row>
    <row r="1474" spans="1:17" x14ac:dyDescent="0.2">
      <c r="A1474" t="s">
        <v>61</v>
      </c>
      <c r="B1474" s="45">
        <v>40597</v>
      </c>
      <c r="C1474" s="254">
        <v>0.40792824074074074</v>
      </c>
      <c r="D1474" s="59">
        <v>12.045999999999999</v>
      </c>
      <c r="E1474" s="58">
        <v>14.24</v>
      </c>
      <c r="F1474" s="58">
        <v>1.18</v>
      </c>
      <c r="G1474" s="41">
        <v>14.7</v>
      </c>
      <c r="H1474" s="58">
        <v>61.6</v>
      </c>
      <c r="I1474" s="58">
        <v>8.32</v>
      </c>
      <c r="J1474">
        <v>67</v>
      </c>
      <c r="K1474" s="41">
        <v>5.6</v>
      </c>
      <c r="N1474" s="149"/>
      <c r="O1474" s="149"/>
      <c r="P1474" s="67"/>
      <c r="Q1474" s="67"/>
    </row>
    <row r="1475" spans="1:17" x14ac:dyDescent="0.2">
      <c r="A1475" t="s">
        <v>61</v>
      </c>
      <c r="B1475" s="45">
        <v>40597</v>
      </c>
      <c r="C1475" s="254">
        <v>0.40699074074074071</v>
      </c>
      <c r="D1475" s="59">
        <v>12.081</v>
      </c>
      <c r="E1475" s="58">
        <v>14.24</v>
      </c>
      <c r="F1475" s="58">
        <v>1.22</v>
      </c>
      <c r="G1475" s="41">
        <v>15.2</v>
      </c>
      <c r="H1475" s="58">
        <v>61.59</v>
      </c>
      <c r="I1475" s="58">
        <v>8.32</v>
      </c>
      <c r="J1475">
        <v>28</v>
      </c>
      <c r="K1475" s="41">
        <v>5.8</v>
      </c>
      <c r="N1475" s="149"/>
      <c r="O1475" s="149"/>
      <c r="P1475" s="67"/>
      <c r="Q1475" s="67"/>
    </row>
    <row r="1476" spans="1:17" x14ac:dyDescent="0.2">
      <c r="A1476" t="s">
        <v>61</v>
      </c>
      <c r="B1476" s="45">
        <v>40597</v>
      </c>
      <c r="C1476" s="254">
        <v>0.40667824074074077</v>
      </c>
      <c r="D1476" s="59">
        <v>13.002000000000001</v>
      </c>
      <c r="E1476" s="58">
        <v>14.24</v>
      </c>
      <c r="F1476" s="58">
        <v>1.33</v>
      </c>
      <c r="G1476" s="41">
        <v>16.600000000000001</v>
      </c>
      <c r="H1476" s="58">
        <v>61.59</v>
      </c>
      <c r="I1476" s="58">
        <v>8.32</v>
      </c>
      <c r="J1476">
        <v>-14</v>
      </c>
      <c r="K1476" s="41">
        <v>7.8</v>
      </c>
      <c r="N1476" s="149"/>
      <c r="O1476" s="149"/>
      <c r="P1476" s="67"/>
      <c r="Q1476" s="67"/>
    </row>
    <row r="1477" spans="1:17" x14ac:dyDescent="0.2">
      <c r="A1477" t="s">
        <v>61</v>
      </c>
      <c r="B1477" s="45">
        <v>40597</v>
      </c>
      <c r="C1477" s="254">
        <v>0.40644675925925927</v>
      </c>
      <c r="D1477" s="59">
        <v>13.65</v>
      </c>
      <c r="E1477" s="58">
        <v>14.26</v>
      </c>
      <c r="F1477" s="58">
        <v>1.42</v>
      </c>
      <c r="G1477" s="41">
        <v>17.8</v>
      </c>
      <c r="H1477" s="58">
        <v>61.58</v>
      </c>
      <c r="I1477" s="58">
        <v>8.31</v>
      </c>
      <c r="J1477">
        <v>-87</v>
      </c>
      <c r="K1477" s="41">
        <v>48.3</v>
      </c>
      <c r="N1477" s="149"/>
      <c r="O1477" s="149"/>
      <c r="P1477" s="67"/>
      <c r="Q1477" s="67"/>
    </row>
    <row r="1478" spans="1:17" x14ac:dyDescent="0.2">
      <c r="N1478" s="149"/>
      <c r="O1478" s="149"/>
      <c r="P1478" s="67"/>
      <c r="Q1478" s="67"/>
    </row>
    <row r="1479" spans="1:17" x14ac:dyDescent="0.2">
      <c r="F1479" s="58"/>
      <c r="G1479" s="41"/>
      <c r="K1479" s="41"/>
      <c r="N1479" s="149"/>
      <c r="O1479" s="149"/>
      <c r="P1479" s="67"/>
      <c r="Q1479" s="67"/>
    </row>
    <row r="1480" spans="1:17" x14ac:dyDescent="0.2">
      <c r="A1480" t="s">
        <v>7</v>
      </c>
      <c r="B1480" s="45">
        <v>40694</v>
      </c>
      <c r="C1480" s="254">
        <v>0.13679398148148147</v>
      </c>
      <c r="D1480" s="59">
        <v>0.127</v>
      </c>
      <c r="E1480" s="58">
        <v>22.25</v>
      </c>
      <c r="F1480" s="58">
        <v>7.93</v>
      </c>
      <c r="G1480" s="41">
        <v>90.9</v>
      </c>
      <c r="H1480">
        <v>2.2149999999999999</v>
      </c>
      <c r="I1480" s="58">
        <v>7.51</v>
      </c>
      <c r="J1480">
        <v>157</v>
      </c>
      <c r="K1480" s="41">
        <v>189.1</v>
      </c>
      <c r="M1480" s="67">
        <v>0.1</v>
      </c>
      <c r="N1480" s="149"/>
      <c r="O1480" s="149"/>
      <c r="P1480" s="67"/>
      <c r="Q1480" s="67"/>
    </row>
    <row r="1481" spans="1:17" x14ac:dyDescent="0.2">
      <c r="F1481" s="58"/>
      <c r="G1481" s="41"/>
      <c r="K1481" s="41"/>
      <c r="N1481" s="149"/>
      <c r="O1481" s="149"/>
      <c r="P1481" s="67"/>
      <c r="Q1481" s="67"/>
    </row>
    <row r="1482" spans="1:17" x14ac:dyDescent="0.2">
      <c r="A1482" t="s">
        <v>36</v>
      </c>
      <c r="B1482" s="45">
        <v>40694</v>
      </c>
      <c r="C1482" s="254">
        <v>0.17164351851851853</v>
      </c>
      <c r="D1482" s="59">
        <v>0.27500000000000002</v>
      </c>
      <c r="E1482" s="58">
        <v>23.28</v>
      </c>
      <c r="F1482" s="58">
        <v>7.03</v>
      </c>
      <c r="G1482" s="41">
        <v>82.5</v>
      </c>
      <c r="H1482">
        <v>3.302</v>
      </c>
      <c r="I1482" s="58">
        <v>7.49</v>
      </c>
      <c r="J1482">
        <v>160</v>
      </c>
      <c r="K1482" s="41">
        <v>152.1</v>
      </c>
      <c r="M1482" s="67">
        <v>0.2</v>
      </c>
      <c r="N1482" s="149"/>
      <c r="O1482" s="149"/>
      <c r="P1482" s="67"/>
      <c r="Q1482" s="67"/>
    </row>
    <row r="1483" spans="1:17" x14ac:dyDescent="0.2">
      <c r="B1483" s="45"/>
      <c r="C1483" s="182"/>
      <c r="D1483" s="59"/>
      <c r="E1483" s="58"/>
      <c r="F1483" s="58"/>
      <c r="G1483" s="41"/>
      <c r="H1483"/>
      <c r="I1483" s="58"/>
      <c r="J1483"/>
      <c r="K1483" s="41"/>
      <c r="N1483" s="149"/>
      <c r="O1483" s="149"/>
      <c r="P1483" s="67"/>
      <c r="Q1483" s="67"/>
    </row>
    <row r="1484" spans="1:17" x14ac:dyDescent="0.2">
      <c r="A1484" t="s">
        <v>72</v>
      </c>
      <c r="B1484" s="45">
        <v>40695</v>
      </c>
      <c r="C1484" s="254">
        <v>9.4699074074074074E-2</v>
      </c>
      <c r="D1484" s="59">
        <v>0.629</v>
      </c>
      <c r="E1484" s="58">
        <v>24.99</v>
      </c>
      <c r="F1484" s="58">
        <v>6.96</v>
      </c>
      <c r="G1484" s="41">
        <v>84.7</v>
      </c>
      <c r="H1484">
        <v>1.329</v>
      </c>
      <c r="I1484" s="58">
        <v>7.71</v>
      </c>
      <c r="J1484">
        <v>161</v>
      </c>
      <c r="K1484" s="41">
        <v>46</v>
      </c>
      <c r="M1484" s="67">
        <v>0.3</v>
      </c>
      <c r="N1484" s="149"/>
      <c r="O1484" s="149"/>
      <c r="P1484" s="67"/>
      <c r="Q1484" s="67"/>
    </row>
    <row r="1485" spans="1:17" x14ac:dyDescent="0.2">
      <c r="F1485" s="58"/>
      <c r="G1485" s="41"/>
      <c r="K1485" s="41"/>
      <c r="N1485" s="149"/>
      <c r="O1485" s="149"/>
      <c r="P1485" s="67"/>
      <c r="Q1485" s="67"/>
    </row>
    <row r="1486" spans="1:17" x14ac:dyDescent="0.2">
      <c r="A1486" t="s">
        <v>55</v>
      </c>
      <c r="B1486" s="45">
        <v>40696</v>
      </c>
      <c r="C1486" s="254">
        <v>0.47932870370370373</v>
      </c>
      <c r="D1486" s="59">
        <v>0.14099999999999999</v>
      </c>
      <c r="E1486" s="58">
        <v>23.18</v>
      </c>
      <c r="F1486" s="58">
        <v>4.07</v>
      </c>
      <c r="G1486" s="41">
        <v>61.9</v>
      </c>
      <c r="H1486" s="58">
        <v>69.150000000000006</v>
      </c>
      <c r="I1486" s="58">
        <v>8.15</v>
      </c>
      <c r="J1486">
        <v>110</v>
      </c>
      <c r="K1486" s="41">
        <v>4.9000000000000004</v>
      </c>
      <c r="M1486" s="67">
        <v>2.2000000000000002</v>
      </c>
      <c r="N1486" s="111">
        <v>10.404833333333334</v>
      </c>
      <c r="O1486" s="111">
        <v>10.720833333333333</v>
      </c>
      <c r="P1486" s="62">
        <v>8.6241000000000021</v>
      </c>
      <c r="Q1486" s="62">
        <v>7.9388000000000032</v>
      </c>
    </row>
    <row r="1487" spans="1:17" x14ac:dyDescent="0.2">
      <c r="A1487" t="s">
        <v>55</v>
      </c>
      <c r="B1487" s="45">
        <v>40696</v>
      </c>
      <c r="C1487" s="254">
        <v>0.47939814814814818</v>
      </c>
      <c r="D1487" s="59">
        <v>1.109</v>
      </c>
      <c r="E1487" s="58">
        <v>23.19</v>
      </c>
      <c r="F1487" s="58">
        <v>4.0599999999999996</v>
      </c>
      <c r="G1487" s="41">
        <v>61.8</v>
      </c>
      <c r="H1487" s="58">
        <v>69.2</v>
      </c>
      <c r="I1487" s="58">
        <v>8.15</v>
      </c>
      <c r="J1487">
        <v>110</v>
      </c>
      <c r="K1487" s="41">
        <v>4.8</v>
      </c>
      <c r="N1487" s="111"/>
      <c r="O1487" s="149"/>
      <c r="Q1487" s="67"/>
    </row>
    <row r="1488" spans="1:17" x14ac:dyDescent="0.2">
      <c r="A1488" t="s">
        <v>55</v>
      </c>
      <c r="B1488" s="45">
        <v>40696</v>
      </c>
      <c r="C1488" s="254">
        <v>0.47973379629629626</v>
      </c>
      <c r="D1488" s="59">
        <v>2.032</v>
      </c>
      <c r="E1488" s="58">
        <v>22.7</v>
      </c>
      <c r="F1488" s="58">
        <v>3.97</v>
      </c>
      <c r="G1488" s="41">
        <v>60</v>
      </c>
      <c r="H1488" s="58">
        <v>69.33</v>
      </c>
      <c r="I1488" s="58">
        <v>8.15</v>
      </c>
      <c r="J1488">
        <v>110</v>
      </c>
      <c r="K1488" s="41">
        <v>4.9000000000000004</v>
      </c>
      <c r="N1488" s="149"/>
      <c r="O1488" s="149"/>
    </row>
    <row r="1489" spans="1:17" x14ac:dyDescent="0.2">
      <c r="A1489" t="s">
        <v>55</v>
      </c>
      <c r="B1489" s="45">
        <v>40696</v>
      </c>
      <c r="C1489" s="254">
        <v>0.48006944444444444</v>
      </c>
      <c r="D1489" s="59">
        <v>3.1640000000000001</v>
      </c>
      <c r="E1489" s="58">
        <v>22.13</v>
      </c>
      <c r="F1489" s="58">
        <v>4.17</v>
      </c>
      <c r="G1489" s="41">
        <v>58.2</v>
      </c>
      <c r="H1489" s="58">
        <v>53.91</v>
      </c>
      <c r="I1489" s="58">
        <v>8.15</v>
      </c>
      <c r="J1489">
        <v>109</v>
      </c>
      <c r="K1489" s="41">
        <v>5</v>
      </c>
      <c r="N1489" s="149"/>
      <c r="O1489" s="149"/>
      <c r="Q1489" s="67"/>
    </row>
    <row r="1490" spans="1:17" x14ac:dyDescent="0.2">
      <c r="A1490" t="s">
        <v>55</v>
      </c>
      <c r="B1490" s="45">
        <v>40696</v>
      </c>
      <c r="C1490" s="254">
        <v>0.48031249999999998</v>
      </c>
      <c r="D1490" s="59">
        <v>4.194</v>
      </c>
      <c r="E1490" s="58">
        <v>22</v>
      </c>
      <c r="F1490" s="58">
        <v>3.85</v>
      </c>
      <c r="G1490" s="41">
        <v>57.3</v>
      </c>
      <c r="H1490" s="58">
        <v>69.12</v>
      </c>
      <c r="I1490" s="58">
        <v>8.15</v>
      </c>
      <c r="J1490">
        <v>109</v>
      </c>
      <c r="K1490" s="41">
        <v>5.2</v>
      </c>
      <c r="N1490" s="149"/>
      <c r="O1490" s="149"/>
    </row>
    <row r="1491" spans="1:17" x14ac:dyDescent="0.2">
      <c r="A1491" t="s">
        <v>55</v>
      </c>
      <c r="B1491" s="45">
        <v>40696</v>
      </c>
      <c r="C1491" s="254">
        <v>0.4808101851851852</v>
      </c>
      <c r="D1491" s="59">
        <v>5.3639999999999999</v>
      </c>
      <c r="E1491" s="58">
        <v>21.98</v>
      </c>
      <c r="F1491" s="58">
        <v>3.83</v>
      </c>
      <c r="G1491" s="41">
        <v>53.3</v>
      </c>
      <c r="H1491" s="58">
        <v>53.6</v>
      </c>
      <c r="I1491" s="58">
        <v>8.15</v>
      </c>
      <c r="J1491">
        <v>109</v>
      </c>
      <c r="K1491" s="41">
        <v>5.0999999999999996</v>
      </c>
      <c r="N1491" s="149"/>
      <c r="O1491" s="149"/>
      <c r="Q1491" s="67"/>
    </row>
    <row r="1492" spans="1:17" x14ac:dyDescent="0.2">
      <c r="A1492" t="s">
        <v>55</v>
      </c>
      <c r="B1492" s="45">
        <v>40696</v>
      </c>
      <c r="C1492" s="254">
        <v>0.48107638888888887</v>
      </c>
      <c r="D1492" s="59">
        <v>6.1319999999999997</v>
      </c>
      <c r="E1492" s="58">
        <v>21.97</v>
      </c>
      <c r="F1492" s="58">
        <v>3.52</v>
      </c>
      <c r="G1492" s="41">
        <v>52.3</v>
      </c>
      <c r="H1492" s="58">
        <v>69.11</v>
      </c>
      <c r="I1492" s="58">
        <v>8.15</v>
      </c>
      <c r="J1492">
        <v>109</v>
      </c>
      <c r="K1492" s="41">
        <v>5</v>
      </c>
      <c r="N1492" s="149"/>
      <c r="O1492" s="149"/>
      <c r="P1492" s="67"/>
      <c r="Q1492" s="67"/>
    </row>
    <row r="1493" spans="1:17" x14ac:dyDescent="0.2">
      <c r="A1493" t="s">
        <v>55</v>
      </c>
      <c r="B1493" s="45">
        <v>40696</v>
      </c>
      <c r="C1493" s="254">
        <v>0.48131944444444441</v>
      </c>
      <c r="D1493" s="59">
        <v>7.1340000000000003</v>
      </c>
      <c r="E1493" s="58">
        <v>21.95</v>
      </c>
      <c r="F1493" s="58">
        <v>3.66</v>
      </c>
      <c r="G1493" s="41">
        <v>50.8</v>
      </c>
      <c r="H1493" s="58">
        <v>53.32</v>
      </c>
      <c r="I1493" s="58">
        <v>8.14</v>
      </c>
      <c r="J1493">
        <v>109</v>
      </c>
      <c r="K1493" s="41">
        <v>5.2</v>
      </c>
      <c r="N1493" s="149"/>
      <c r="O1493" s="149"/>
      <c r="P1493" s="67"/>
      <c r="Q1493" s="67"/>
    </row>
    <row r="1494" spans="1:17" x14ac:dyDescent="0.2">
      <c r="A1494" t="s">
        <v>55</v>
      </c>
      <c r="B1494" s="45">
        <v>40696</v>
      </c>
      <c r="C1494" s="254">
        <v>0.48153935185185182</v>
      </c>
      <c r="D1494" s="59">
        <v>8.141</v>
      </c>
      <c r="E1494" s="58">
        <v>21.95</v>
      </c>
      <c r="F1494" s="58">
        <v>3.36</v>
      </c>
      <c r="G1494" s="41">
        <v>50</v>
      </c>
      <c r="H1494" s="58">
        <v>69.12</v>
      </c>
      <c r="I1494" s="58">
        <v>8.14</v>
      </c>
      <c r="J1494">
        <v>109</v>
      </c>
      <c r="K1494" s="41">
        <v>4.9000000000000004</v>
      </c>
      <c r="N1494" s="149"/>
      <c r="O1494" s="149"/>
      <c r="P1494" s="67"/>
      <c r="Q1494" s="67"/>
    </row>
    <row r="1495" spans="1:17" x14ac:dyDescent="0.2">
      <c r="A1495" t="s">
        <v>55</v>
      </c>
      <c r="B1495" s="45">
        <v>40696</v>
      </c>
      <c r="C1495" s="254">
        <v>0.48170138888888886</v>
      </c>
      <c r="D1495" s="59">
        <v>9.2080000000000002</v>
      </c>
      <c r="E1495" s="58">
        <v>21.95</v>
      </c>
      <c r="F1495" s="58">
        <v>3.34</v>
      </c>
      <c r="G1495" s="41">
        <v>49.7</v>
      </c>
      <c r="H1495" s="58">
        <v>69.14</v>
      </c>
      <c r="I1495" s="58">
        <v>8.14</v>
      </c>
      <c r="J1495">
        <v>109</v>
      </c>
      <c r="K1495" s="41">
        <v>5.0999999999999996</v>
      </c>
      <c r="N1495" s="149"/>
      <c r="O1495" s="149"/>
      <c r="P1495" s="67"/>
      <c r="Q1495" s="67"/>
    </row>
    <row r="1496" spans="1:17" x14ac:dyDescent="0.2">
      <c r="A1496" t="s">
        <v>55</v>
      </c>
      <c r="B1496" s="45">
        <v>40696</v>
      </c>
      <c r="C1496" s="254">
        <v>0.48188657407407409</v>
      </c>
      <c r="D1496" s="59">
        <v>10.071</v>
      </c>
      <c r="E1496" s="58">
        <v>21.95</v>
      </c>
      <c r="F1496" s="58">
        <v>3.32</v>
      </c>
      <c r="G1496" s="41">
        <v>49.4</v>
      </c>
      <c r="H1496" s="58">
        <v>69.069999999999993</v>
      </c>
      <c r="I1496" s="58">
        <v>8.14</v>
      </c>
      <c r="J1496">
        <v>109</v>
      </c>
      <c r="K1496" s="41">
        <v>5.0999999999999996</v>
      </c>
      <c r="N1496" s="149"/>
      <c r="O1496" s="149"/>
      <c r="P1496" s="67"/>
      <c r="Q1496" s="67"/>
    </row>
    <row r="1497" spans="1:17" x14ac:dyDescent="0.2">
      <c r="A1497" t="s">
        <v>55</v>
      </c>
      <c r="B1497" s="45">
        <v>40696</v>
      </c>
      <c r="C1497" s="254">
        <v>0.48214120370370367</v>
      </c>
      <c r="D1497" s="59">
        <v>11.218999999999999</v>
      </c>
      <c r="E1497" s="58">
        <v>21.95</v>
      </c>
      <c r="F1497" s="58">
        <v>3.32</v>
      </c>
      <c r="G1497" s="41">
        <v>49.3</v>
      </c>
      <c r="H1497" s="58">
        <v>69.13</v>
      </c>
      <c r="I1497" s="58">
        <v>8.14</v>
      </c>
      <c r="J1497">
        <v>108</v>
      </c>
      <c r="K1497" s="41">
        <v>5.0999999999999996</v>
      </c>
      <c r="N1497" s="149"/>
      <c r="O1497" s="149"/>
      <c r="P1497" s="67"/>
      <c r="Q1497" s="67"/>
    </row>
    <row r="1498" spans="1:17" x14ac:dyDescent="0.2">
      <c r="A1498" t="s">
        <v>55</v>
      </c>
      <c r="B1498" s="45">
        <v>40696</v>
      </c>
      <c r="C1498" s="254">
        <v>0.4823263888888889</v>
      </c>
      <c r="D1498" s="59">
        <v>12.242000000000001</v>
      </c>
      <c r="E1498" s="58">
        <v>21.93</v>
      </c>
      <c r="F1498" s="58">
        <v>3.3</v>
      </c>
      <c r="G1498" s="41">
        <v>49.1</v>
      </c>
      <c r="H1498" s="58">
        <v>69.13</v>
      </c>
      <c r="I1498" s="58">
        <v>8.14</v>
      </c>
      <c r="J1498">
        <v>108</v>
      </c>
      <c r="K1498" s="41">
        <v>5.0999999999999996</v>
      </c>
      <c r="N1498" s="149"/>
      <c r="O1498" s="149"/>
      <c r="P1498" s="67"/>
      <c r="Q1498" s="67"/>
    </row>
    <row r="1499" spans="1:17" x14ac:dyDescent="0.2">
      <c r="A1499" t="s">
        <v>55</v>
      </c>
      <c r="B1499" s="45">
        <v>40696</v>
      </c>
      <c r="C1499" s="254">
        <v>0.48258101851851848</v>
      </c>
      <c r="D1499" s="59">
        <v>13.003</v>
      </c>
      <c r="E1499" s="58">
        <v>21.92</v>
      </c>
      <c r="F1499" s="58">
        <v>3.25</v>
      </c>
      <c r="G1499" s="41">
        <v>48.3</v>
      </c>
      <c r="H1499" s="58">
        <v>69.08</v>
      </c>
      <c r="I1499" s="58">
        <v>8.14</v>
      </c>
      <c r="J1499">
        <v>108</v>
      </c>
      <c r="K1499" s="41">
        <v>5.0999999999999996</v>
      </c>
      <c r="N1499" s="149"/>
      <c r="O1499" s="149"/>
      <c r="P1499" s="67"/>
      <c r="Q1499" s="67"/>
    </row>
    <row r="1500" spans="1:17" x14ac:dyDescent="0.2">
      <c r="A1500" t="s">
        <v>55</v>
      </c>
      <c r="B1500" s="45">
        <v>40696</v>
      </c>
      <c r="C1500" s="254">
        <v>0.48288194444444449</v>
      </c>
      <c r="D1500" s="59">
        <v>13.557</v>
      </c>
      <c r="E1500" s="58">
        <v>21.91</v>
      </c>
      <c r="F1500" s="58">
        <v>3.16</v>
      </c>
      <c r="G1500" s="41">
        <v>47.1</v>
      </c>
      <c r="H1500" s="58">
        <v>69.14</v>
      </c>
      <c r="I1500" s="58">
        <v>8.14</v>
      </c>
      <c r="J1500">
        <v>103</v>
      </c>
      <c r="K1500" s="41">
        <v>5.0999999999999996</v>
      </c>
      <c r="N1500" s="149"/>
      <c r="O1500" s="149"/>
      <c r="P1500" s="67"/>
      <c r="Q1500" s="67"/>
    </row>
    <row r="1501" spans="1:17" x14ac:dyDescent="0.2">
      <c r="D1501" s="59"/>
      <c r="E1501" s="58"/>
      <c r="F1501" s="58"/>
      <c r="G1501" s="41"/>
      <c r="H1501" s="58"/>
      <c r="I1501" s="58"/>
      <c r="K1501" s="41"/>
      <c r="N1501" s="149"/>
      <c r="O1501" s="149"/>
      <c r="P1501" s="67"/>
      <c r="Q1501" s="67"/>
    </row>
    <row r="1502" spans="1:17" x14ac:dyDescent="0.2">
      <c r="A1502" t="s">
        <v>58</v>
      </c>
      <c r="B1502" s="45">
        <v>40696</v>
      </c>
      <c r="C1502" s="254">
        <v>0.42481481481481481</v>
      </c>
      <c r="D1502" s="59">
        <v>0.125</v>
      </c>
      <c r="E1502" s="58">
        <v>21.34</v>
      </c>
      <c r="F1502" s="58">
        <v>4.37</v>
      </c>
      <c r="G1502" s="41">
        <v>64.599999999999994</v>
      </c>
      <c r="H1502" s="58">
        <v>69.23</v>
      </c>
      <c r="I1502" s="58">
        <v>8.15</v>
      </c>
      <c r="J1502">
        <v>132</v>
      </c>
      <c r="K1502" s="41">
        <v>5.5</v>
      </c>
      <c r="M1502" s="67">
        <v>1.3</v>
      </c>
      <c r="N1502" s="111">
        <v>16.003500000000003</v>
      </c>
      <c r="O1502" s="111">
        <v>19.12926666666667</v>
      </c>
      <c r="P1502" s="62">
        <v>5.6425999999999989</v>
      </c>
      <c r="Q1502" s="62">
        <v>4.5479000000000038</v>
      </c>
    </row>
    <row r="1503" spans="1:17" x14ac:dyDescent="0.2">
      <c r="A1503" t="s">
        <v>58</v>
      </c>
      <c r="B1503" s="45">
        <v>40696</v>
      </c>
      <c r="C1503" s="254">
        <v>0.45071759259259259</v>
      </c>
      <c r="D1503" s="59">
        <v>1.123</v>
      </c>
      <c r="E1503" s="58">
        <v>23.32</v>
      </c>
      <c r="F1503" s="58">
        <v>5.53</v>
      </c>
      <c r="G1503" s="41">
        <v>84.6</v>
      </c>
      <c r="H1503" s="58">
        <v>69.2</v>
      </c>
      <c r="I1503" s="58">
        <v>8.16</v>
      </c>
      <c r="J1503">
        <v>101</v>
      </c>
      <c r="K1503" s="41">
        <v>5.7</v>
      </c>
      <c r="N1503" s="111"/>
      <c r="O1503" s="149"/>
      <c r="P1503" s="67"/>
      <c r="Q1503" s="67"/>
    </row>
    <row r="1504" spans="1:17" x14ac:dyDescent="0.2">
      <c r="A1504" t="s">
        <v>58</v>
      </c>
      <c r="B1504" s="45">
        <v>40696</v>
      </c>
      <c r="C1504" s="254">
        <v>0.45109953703703703</v>
      </c>
      <c r="D1504" s="59">
        <v>2.2730000000000001</v>
      </c>
      <c r="E1504" s="58">
        <v>21.84</v>
      </c>
      <c r="F1504" s="58">
        <v>5.93</v>
      </c>
      <c r="G1504" s="41">
        <v>82.3</v>
      </c>
      <c r="H1504" s="58">
        <v>52.88</v>
      </c>
      <c r="I1504" s="58">
        <v>8.17</v>
      </c>
      <c r="J1504">
        <v>102</v>
      </c>
      <c r="K1504" s="41">
        <v>5.4</v>
      </c>
      <c r="N1504" s="149"/>
      <c r="O1504" s="149"/>
      <c r="P1504" s="67"/>
      <c r="Q1504" s="67"/>
    </row>
    <row r="1505" spans="1:17" x14ac:dyDescent="0.2">
      <c r="A1505" t="s">
        <v>58</v>
      </c>
      <c r="B1505" s="45">
        <v>40696</v>
      </c>
      <c r="C1505" s="254">
        <v>0.45133101851851848</v>
      </c>
      <c r="D1505" s="59">
        <v>3.96</v>
      </c>
      <c r="E1505" s="58">
        <v>21.71</v>
      </c>
      <c r="F1505" s="58">
        <v>5.41</v>
      </c>
      <c r="G1505" s="41">
        <v>80.5</v>
      </c>
      <c r="H1505" s="58">
        <v>69.06</v>
      </c>
      <c r="I1505" s="58">
        <v>8.17</v>
      </c>
      <c r="J1505">
        <v>102</v>
      </c>
      <c r="K1505" s="41">
        <v>5.4</v>
      </c>
      <c r="N1505" s="149"/>
      <c r="O1505" s="149"/>
      <c r="P1505" s="67"/>
      <c r="Q1505" s="67"/>
    </row>
    <row r="1506" spans="1:17" x14ac:dyDescent="0.2">
      <c r="A1506" t="s">
        <v>58</v>
      </c>
      <c r="B1506" s="45">
        <v>40696</v>
      </c>
      <c r="C1506" s="254">
        <v>0.45184027777777774</v>
      </c>
      <c r="D1506" s="59">
        <v>5.109</v>
      </c>
      <c r="E1506" s="58">
        <v>21.59</v>
      </c>
      <c r="F1506" s="58">
        <v>5.13</v>
      </c>
      <c r="G1506" s="41">
        <v>76.2</v>
      </c>
      <c r="H1506" s="58">
        <v>69.040000000000006</v>
      </c>
      <c r="I1506" s="58">
        <v>8.17</v>
      </c>
      <c r="J1506">
        <v>103</v>
      </c>
      <c r="K1506" s="41">
        <v>5.5</v>
      </c>
      <c r="N1506" s="149"/>
      <c r="O1506" s="149"/>
      <c r="P1506" s="67"/>
      <c r="Q1506" s="67"/>
    </row>
    <row r="1507" spans="1:17" x14ac:dyDescent="0.2">
      <c r="A1507" t="s">
        <v>58</v>
      </c>
      <c r="B1507" s="45">
        <v>40696</v>
      </c>
      <c r="C1507" s="254">
        <v>0.45228009259259255</v>
      </c>
      <c r="D1507" s="59">
        <v>6.2060000000000004</v>
      </c>
      <c r="E1507" s="58">
        <v>21.51</v>
      </c>
      <c r="F1507" s="58">
        <v>4.99</v>
      </c>
      <c r="G1507" s="41">
        <v>74</v>
      </c>
      <c r="H1507" s="58">
        <v>69.08</v>
      </c>
      <c r="I1507" s="58">
        <v>8.16</v>
      </c>
      <c r="J1507">
        <v>103</v>
      </c>
      <c r="K1507" s="41">
        <v>5.4</v>
      </c>
      <c r="N1507" s="149"/>
      <c r="O1507" s="149"/>
      <c r="P1507" s="67"/>
      <c r="Q1507" s="67"/>
    </row>
    <row r="1508" spans="1:17" x14ac:dyDescent="0.2">
      <c r="A1508" t="s">
        <v>58</v>
      </c>
      <c r="B1508" s="45">
        <v>40696</v>
      </c>
      <c r="C1508" s="254">
        <v>0.45246527777777779</v>
      </c>
      <c r="D1508" s="59">
        <v>7.06</v>
      </c>
      <c r="E1508" s="58">
        <v>21.46</v>
      </c>
      <c r="F1508" s="58">
        <v>4.97</v>
      </c>
      <c r="G1508" s="41">
        <v>73.599999999999994</v>
      </c>
      <c r="H1508" s="58">
        <v>69.069999999999993</v>
      </c>
      <c r="I1508" s="58">
        <v>8.16</v>
      </c>
      <c r="J1508">
        <v>103</v>
      </c>
      <c r="K1508" s="41">
        <v>5.5</v>
      </c>
      <c r="N1508" s="149"/>
      <c r="O1508" s="149"/>
      <c r="P1508" s="67"/>
      <c r="Q1508" s="67"/>
    </row>
    <row r="1509" spans="1:17" x14ac:dyDescent="0.2">
      <c r="A1509" t="s">
        <v>58</v>
      </c>
      <c r="B1509" s="45">
        <v>40696</v>
      </c>
      <c r="C1509" s="254">
        <v>0.45273148148148151</v>
      </c>
      <c r="D1509" s="59">
        <v>8.1170000000000009</v>
      </c>
      <c r="E1509" s="58">
        <v>21.44</v>
      </c>
      <c r="F1509" s="58">
        <v>4.88</v>
      </c>
      <c r="G1509" s="41">
        <v>72.3</v>
      </c>
      <c r="H1509" s="58">
        <v>69.08</v>
      </c>
      <c r="I1509" s="58">
        <v>8.16</v>
      </c>
      <c r="J1509">
        <v>103</v>
      </c>
      <c r="K1509" s="41">
        <v>5.4</v>
      </c>
      <c r="N1509" s="149"/>
      <c r="O1509" s="149"/>
      <c r="P1509" s="67"/>
      <c r="Q1509" s="67"/>
    </row>
    <row r="1510" spans="1:17" x14ac:dyDescent="0.2">
      <c r="A1510" t="s">
        <v>58</v>
      </c>
      <c r="B1510" s="45">
        <v>40696</v>
      </c>
      <c r="C1510" s="254">
        <v>0.45298611111111109</v>
      </c>
      <c r="D1510" s="59">
        <v>9.1560000000000006</v>
      </c>
      <c r="E1510" s="58">
        <v>21.43</v>
      </c>
      <c r="F1510" s="58">
        <v>4.82</v>
      </c>
      <c r="G1510" s="41">
        <v>71.400000000000006</v>
      </c>
      <c r="H1510" s="58">
        <v>69.09</v>
      </c>
      <c r="I1510" s="58">
        <v>8.15</v>
      </c>
      <c r="J1510">
        <v>103</v>
      </c>
      <c r="K1510" s="41">
        <v>5.4</v>
      </c>
      <c r="N1510" s="149"/>
      <c r="O1510" s="149"/>
      <c r="P1510" s="67"/>
      <c r="Q1510" s="67"/>
    </row>
    <row r="1511" spans="1:17" x14ac:dyDescent="0.2">
      <c r="A1511" t="s">
        <v>58</v>
      </c>
      <c r="B1511" s="45">
        <v>40696</v>
      </c>
      <c r="C1511" s="254">
        <v>0.45325231481481482</v>
      </c>
      <c r="D1511" s="59">
        <v>9.9529999999999994</v>
      </c>
      <c r="E1511" s="58">
        <v>21.42</v>
      </c>
      <c r="F1511" s="58">
        <v>4.7300000000000004</v>
      </c>
      <c r="G1511" s="41">
        <v>70.099999999999994</v>
      </c>
      <c r="H1511" s="58">
        <v>69.09</v>
      </c>
      <c r="I1511" s="58">
        <v>8.15</v>
      </c>
      <c r="J1511">
        <v>104</v>
      </c>
      <c r="K1511" s="41">
        <v>5.3</v>
      </c>
      <c r="N1511" s="149"/>
      <c r="O1511" s="149"/>
      <c r="P1511" s="67"/>
      <c r="Q1511" s="67"/>
    </row>
    <row r="1512" spans="1:17" x14ac:dyDescent="0.2">
      <c r="A1512" t="s">
        <v>58</v>
      </c>
      <c r="B1512" s="45">
        <v>40696</v>
      </c>
      <c r="C1512" s="254">
        <v>0.45361111111111113</v>
      </c>
      <c r="D1512" s="59">
        <v>11.071</v>
      </c>
      <c r="E1512" s="58">
        <v>21.41</v>
      </c>
      <c r="F1512" s="58">
        <v>4.68</v>
      </c>
      <c r="G1512" s="41">
        <v>69.3</v>
      </c>
      <c r="H1512" s="58">
        <v>69.099999999999994</v>
      </c>
      <c r="I1512" s="58">
        <v>8.15</v>
      </c>
      <c r="J1512">
        <v>104</v>
      </c>
      <c r="K1512" s="41">
        <v>5.4</v>
      </c>
      <c r="N1512" s="149"/>
      <c r="O1512" s="149"/>
      <c r="P1512" s="67"/>
      <c r="Q1512" s="67"/>
    </row>
    <row r="1513" spans="1:17" x14ac:dyDescent="0.2">
      <c r="A1513" t="s">
        <v>58</v>
      </c>
      <c r="B1513" s="45">
        <v>40696</v>
      </c>
      <c r="C1513" s="254">
        <v>0.4539583333333333</v>
      </c>
      <c r="D1513" s="59">
        <v>11.619</v>
      </c>
      <c r="E1513" s="58">
        <v>21.4</v>
      </c>
      <c r="F1513" s="58">
        <v>4.6100000000000003</v>
      </c>
      <c r="G1513" s="41">
        <v>68.3</v>
      </c>
      <c r="H1513" s="58">
        <v>69.099999999999994</v>
      </c>
      <c r="I1513" s="58">
        <v>8.15</v>
      </c>
      <c r="J1513">
        <v>102</v>
      </c>
      <c r="K1513" s="41">
        <v>5.5</v>
      </c>
      <c r="N1513" s="149"/>
      <c r="O1513" s="149"/>
      <c r="P1513" s="67"/>
      <c r="Q1513" s="67"/>
    </row>
    <row r="1514" spans="1:17" x14ac:dyDescent="0.2">
      <c r="D1514" s="59"/>
      <c r="E1514" s="58"/>
      <c r="F1514" s="58"/>
      <c r="G1514" s="41"/>
      <c r="H1514" s="58"/>
      <c r="I1514" s="58"/>
      <c r="K1514" s="41"/>
      <c r="N1514" s="149"/>
      <c r="O1514" s="149"/>
      <c r="P1514" s="67"/>
      <c r="Q1514" s="67"/>
    </row>
    <row r="1515" spans="1:17" x14ac:dyDescent="0.2">
      <c r="A1515" t="s">
        <v>61</v>
      </c>
      <c r="B1515" s="45">
        <v>40696</v>
      </c>
      <c r="C1515" s="254">
        <v>0.41967592592592595</v>
      </c>
      <c r="D1515" s="59">
        <v>0.13</v>
      </c>
      <c r="E1515" s="58">
        <v>22.44</v>
      </c>
      <c r="F1515" s="58">
        <v>5.13</v>
      </c>
      <c r="G1515" s="41">
        <v>77.3</v>
      </c>
      <c r="H1515" s="58">
        <v>69.290000000000006</v>
      </c>
      <c r="I1515" s="58">
        <v>8.15</v>
      </c>
      <c r="J1515">
        <v>135</v>
      </c>
      <c r="K1515" s="41">
        <v>5</v>
      </c>
      <c r="M1515" s="67">
        <v>1.8</v>
      </c>
      <c r="N1515" s="111">
        <v>11.212733333333334</v>
      </c>
      <c r="O1515" s="111">
        <v>10.925099999999999</v>
      </c>
      <c r="P1515" s="62">
        <v>3.7557999999999954</v>
      </c>
      <c r="Q1515" s="62">
        <v>6.4702999999999991</v>
      </c>
    </row>
    <row r="1516" spans="1:17" x14ac:dyDescent="0.2">
      <c r="A1516" t="s">
        <v>61</v>
      </c>
      <c r="B1516" s="45">
        <v>40696</v>
      </c>
      <c r="C1516" s="254">
        <v>0.42091435185185189</v>
      </c>
      <c r="D1516" s="59">
        <v>0.98399999999999999</v>
      </c>
      <c r="E1516" s="58">
        <v>21.87</v>
      </c>
      <c r="F1516" s="58">
        <v>5.0999999999999996</v>
      </c>
      <c r="G1516" s="41">
        <v>76.2</v>
      </c>
      <c r="H1516" s="58">
        <v>69.25</v>
      </c>
      <c r="I1516" s="58">
        <v>8.16</v>
      </c>
      <c r="J1516">
        <v>135</v>
      </c>
      <c r="K1516" s="41">
        <v>5.0999999999999996</v>
      </c>
      <c r="N1516" s="111"/>
      <c r="O1516" s="149"/>
      <c r="P1516" s="67"/>
      <c r="Q1516" s="67"/>
    </row>
    <row r="1517" spans="1:17" x14ac:dyDescent="0.2">
      <c r="A1517" t="s">
        <v>61</v>
      </c>
      <c r="B1517" s="45">
        <v>40696</v>
      </c>
      <c r="C1517" s="254">
        <v>0.42115740740740742</v>
      </c>
      <c r="D1517" s="59">
        <v>2.2090000000000001</v>
      </c>
      <c r="E1517" s="58">
        <v>21.71</v>
      </c>
      <c r="F1517" s="58">
        <v>5.1100000000000003</v>
      </c>
      <c r="G1517" s="41">
        <v>76.099999999999994</v>
      </c>
      <c r="H1517" s="58">
        <v>69.239999999999995</v>
      </c>
      <c r="I1517" s="58">
        <v>8.16</v>
      </c>
      <c r="J1517">
        <v>135</v>
      </c>
      <c r="K1517" s="41">
        <v>5.2</v>
      </c>
      <c r="N1517" s="149"/>
      <c r="O1517" s="149"/>
      <c r="P1517" s="67"/>
      <c r="Q1517" s="67"/>
    </row>
    <row r="1518" spans="1:17" x14ac:dyDescent="0.2">
      <c r="A1518" t="s">
        <v>61</v>
      </c>
      <c r="B1518" s="45">
        <v>40696</v>
      </c>
      <c r="C1518" s="254">
        <v>0.42143518518518519</v>
      </c>
      <c r="D1518" s="59">
        <v>3.1179999999999999</v>
      </c>
      <c r="E1518" s="58">
        <v>21.66</v>
      </c>
      <c r="F1518" s="58">
        <v>5.01</v>
      </c>
      <c r="G1518" s="41">
        <v>74.599999999999994</v>
      </c>
      <c r="H1518" s="58">
        <v>69.239999999999995</v>
      </c>
      <c r="I1518" s="58">
        <v>8.15</v>
      </c>
      <c r="J1518">
        <v>135</v>
      </c>
      <c r="K1518" s="41">
        <v>5.2</v>
      </c>
      <c r="N1518" s="149"/>
      <c r="O1518" s="149"/>
      <c r="P1518" s="67"/>
      <c r="Q1518" s="67"/>
    </row>
    <row r="1519" spans="1:17" x14ac:dyDescent="0.2">
      <c r="A1519" t="s">
        <v>61</v>
      </c>
      <c r="B1519" s="45">
        <v>40696</v>
      </c>
      <c r="C1519" s="254">
        <v>0.42179398148148151</v>
      </c>
      <c r="D1519" s="59">
        <v>3.94</v>
      </c>
      <c r="E1519" s="58">
        <v>21.64</v>
      </c>
      <c r="F1519" s="58">
        <v>4.8099999999999996</v>
      </c>
      <c r="G1519" s="41">
        <v>71.599999999999994</v>
      </c>
      <c r="H1519" s="58">
        <v>69.239999999999995</v>
      </c>
      <c r="I1519" s="58">
        <v>8.15</v>
      </c>
      <c r="J1519">
        <v>136</v>
      </c>
      <c r="K1519" s="41">
        <v>5.2</v>
      </c>
      <c r="N1519" s="149"/>
      <c r="O1519" s="149"/>
      <c r="P1519" s="67"/>
      <c r="Q1519" s="67"/>
    </row>
    <row r="1520" spans="1:17" x14ac:dyDescent="0.2">
      <c r="A1520" t="s">
        <v>61</v>
      </c>
      <c r="B1520" s="45">
        <v>40696</v>
      </c>
      <c r="C1520" s="254">
        <v>0.42221064814814818</v>
      </c>
      <c r="D1520" s="59">
        <v>5.0490000000000004</v>
      </c>
      <c r="E1520" s="58">
        <v>21.61</v>
      </c>
      <c r="F1520" s="58">
        <v>4.63</v>
      </c>
      <c r="G1520" s="41">
        <v>68.900000000000006</v>
      </c>
      <c r="H1520" s="58">
        <v>69.23</v>
      </c>
      <c r="I1520" s="58">
        <v>8.15</v>
      </c>
      <c r="J1520">
        <v>136</v>
      </c>
      <c r="K1520" s="41">
        <v>5.0999999999999996</v>
      </c>
      <c r="N1520" s="149"/>
      <c r="O1520" s="149"/>
      <c r="P1520" s="67"/>
      <c r="Q1520" s="67"/>
    </row>
    <row r="1521" spans="1:17" x14ac:dyDescent="0.2">
      <c r="A1521" t="s">
        <v>61</v>
      </c>
      <c r="B1521" s="45">
        <v>40696</v>
      </c>
      <c r="C1521" s="254">
        <v>0.42258101851851854</v>
      </c>
      <c r="D1521" s="59">
        <v>6.141</v>
      </c>
      <c r="E1521" s="58">
        <v>21.59</v>
      </c>
      <c r="F1521" s="58">
        <v>4.54</v>
      </c>
      <c r="G1521" s="41">
        <v>67.400000000000006</v>
      </c>
      <c r="H1521" s="58">
        <v>69.23</v>
      </c>
      <c r="I1521" s="58">
        <v>8.15</v>
      </c>
      <c r="J1521">
        <v>136</v>
      </c>
      <c r="K1521" s="41">
        <v>5</v>
      </c>
      <c r="N1521" s="149"/>
      <c r="O1521" s="149"/>
      <c r="P1521" s="67"/>
      <c r="Q1521" s="67"/>
    </row>
    <row r="1522" spans="1:17" x14ac:dyDescent="0.2">
      <c r="A1522" t="s">
        <v>61</v>
      </c>
      <c r="B1522" s="45">
        <v>40696</v>
      </c>
      <c r="C1522" s="254">
        <v>0.4228703703703704</v>
      </c>
      <c r="D1522" s="59">
        <v>6.9850000000000003</v>
      </c>
      <c r="E1522" s="58">
        <v>21.58</v>
      </c>
      <c r="F1522" s="58">
        <v>4.47</v>
      </c>
      <c r="G1522" s="41">
        <v>66.400000000000006</v>
      </c>
      <c r="H1522" s="58">
        <v>69.23</v>
      </c>
      <c r="I1522" s="58">
        <v>8.15</v>
      </c>
      <c r="J1522">
        <v>136</v>
      </c>
      <c r="K1522" s="41">
        <v>5.2</v>
      </c>
      <c r="N1522" s="149"/>
      <c r="O1522" s="149"/>
      <c r="P1522" s="67"/>
      <c r="Q1522" s="67"/>
    </row>
    <row r="1523" spans="1:17" x14ac:dyDescent="0.2">
      <c r="A1523" t="s">
        <v>61</v>
      </c>
      <c r="B1523" s="45">
        <v>40696</v>
      </c>
      <c r="C1523" s="254">
        <v>0.42314814814814811</v>
      </c>
      <c r="D1523" s="59">
        <v>8.1029999999999998</v>
      </c>
      <c r="E1523" s="58">
        <v>21.56</v>
      </c>
      <c r="F1523" s="58">
        <v>4.43</v>
      </c>
      <c r="G1523" s="41">
        <v>65.7</v>
      </c>
      <c r="H1523" s="58">
        <v>69.23</v>
      </c>
      <c r="I1523" s="58">
        <v>8.15</v>
      </c>
      <c r="J1523">
        <v>136</v>
      </c>
      <c r="K1523" s="41">
        <v>5.0999999999999996</v>
      </c>
      <c r="N1523" s="149"/>
      <c r="O1523" s="149"/>
      <c r="P1523" s="67"/>
      <c r="Q1523" s="67"/>
    </row>
    <row r="1524" spans="1:17" x14ac:dyDescent="0.2">
      <c r="A1524" t="s">
        <v>61</v>
      </c>
      <c r="B1524" s="45">
        <v>40696</v>
      </c>
      <c r="C1524" s="254">
        <v>0.42346064814814816</v>
      </c>
      <c r="D1524" s="59">
        <v>9.0690000000000008</v>
      </c>
      <c r="E1524" s="58">
        <v>21.54</v>
      </c>
      <c r="F1524" s="58">
        <v>4.4000000000000004</v>
      </c>
      <c r="G1524" s="41">
        <v>65.3</v>
      </c>
      <c r="H1524" s="58">
        <v>69.23</v>
      </c>
      <c r="I1524" s="58">
        <v>8.15</v>
      </c>
      <c r="J1524">
        <v>137</v>
      </c>
      <c r="K1524" s="41">
        <v>5.2</v>
      </c>
      <c r="N1524" s="149"/>
      <c r="O1524" s="149"/>
      <c r="P1524" s="67"/>
      <c r="Q1524" s="67"/>
    </row>
    <row r="1525" spans="1:17" x14ac:dyDescent="0.2">
      <c r="A1525" t="s">
        <v>61</v>
      </c>
      <c r="B1525" s="45">
        <v>40696</v>
      </c>
      <c r="C1525" s="254">
        <v>0.42366898148148152</v>
      </c>
      <c r="D1525" s="59">
        <v>10.182</v>
      </c>
      <c r="E1525" s="58">
        <v>21.52</v>
      </c>
      <c r="F1525" s="58">
        <v>4.38</v>
      </c>
      <c r="G1525" s="41">
        <v>65</v>
      </c>
      <c r="H1525" s="58">
        <v>69.2</v>
      </c>
      <c r="I1525" s="58">
        <v>8.15</v>
      </c>
      <c r="J1525">
        <v>137</v>
      </c>
      <c r="K1525" s="41">
        <v>5.2</v>
      </c>
      <c r="N1525" s="149"/>
      <c r="O1525" s="149"/>
      <c r="P1525" s="67"/>
      <c r="Q1525" s="67"/>
    </row>
    <row r="1526" spans="1:17" x14ac:dyDescent="0.2">
      <c r="A1526" t="s">
        <v>61</v>
      </c>
      <c r="B1526" s="45">
        <v>40696</v>
      </c>
      <c r="C1526" s="254">
        <v>0.42383101851851851</v>
      </c>
      <c r="D1526" s="59">
        <v>11.098000000000001</v>
      </c>
      <c r="E1526" s="58">
        <v>21.52</v>
      </c>
      <c r="F1526" s="58">
        <v>4.37</v>
      </c>
      <c r="G1526" s="41">
        <v>64.900000000000006</v>
      </c>
      <c r="H1526" s="58">
        <v>69.239999999999995</v>
      </c>
      <c r="I1526" s="58">
        <v>8.15</v>
      </c>
      <c r="J1526">
        <v>137</v>
      </c>
      <c r="K1526" s="41">
        <v>5.0999999999999996</v>
      </c>
      <c r="N1526" s="149"/>
      <c r="O1526" s="149"/>
      <c r="P1526" s="67"/>
      <c r="Q1526" s="67"/>
    </row>
    <row r="1527" spans="1:17" x14ac:dyDescent="0.2">
      <c r="A1527" t="s">
        <v>61</v>
      </c>
      <c r="B1527" s="45">
        <v>40696</v>
      </c>
      <c r="C1527" s="254">
        <v>0.42412037037037037</v>
      </c>
      <c r="D1527" s="59">
        <v>12.137</v>
      </c>
      <c r="E1527" s="58">
        <v>21.49</v>
      </c>
      <c r="F1527" s="58">
        <v>4.3499999999999996</v>
      </c>
      <c r="G1527" s="41">
        <v>64.599999999999994</v>
      </c>
      <c r="H1527" s="58">
        <v>69.25</v>
      </c>
      <c r="I1527" s="58">
        <v>8.15</v>
      </c>
      <c r="J1527">
        <v>137</v>
      </c>
      <c r="K1527" s="41">
        <v>5.0999999999999996</v>
      </c>
      <c r="N1527" s="149"/>
      <c r="O1527" s="149"/>
      <c r="P1527" s="67"/>
      <c r="Q1527" s="67"/>
    </row>
    <row r="1528" spans="1:17" x14ac:dyDescent="0.2">
      <c r="A1528" t="s">
        <v>61</v>
      </c>
      <c r="B1528" s="45">
        <v>40696</v>
      </c>
      <c r="C1528" s="254">
        <v>0.42434027777777777</v>
      </c>
      <c r="D1528" s="59">
        <v>13.186999999999999</v>
      </c>
      <c r="E1528" s="58">
        <v>21.41</v>
      </c>
      <c r="F1528" s="58">
        <v>4.3600000000000003</v>
      </c>
      <c r="G1528" s="41">
        <v>64.599999999999994</v>
      </c>
      <c r="H1528" s="58">
        <v>69.23</v>
      </c>
      <c r="I1528" s="58">
        <v>8.15</v>
      </c>
      <c r="J1528">
        <v>137</v>
      </c>
      <c r="K1528" s="41">
        <v>5.2</v>
      </c>
      <c r="N1528" s="149"/>
      <c r="O1528" s="149"/>
      <c r="P1528" s="67"/>
      <c r="Q1528" s="67"/>
    </row>
    <row r="1529" spans="1:17" x14ac:dyDescent="0.2">
      <c r="A1529" t="s">
        <v>61</v>
      </c>
      <c r="B1529" s="45">
        <v>40696</v>
      </c>
      <c r="C1529" s="254">
        <v>0.42452546296296295</v>
      </c>
      <c r="D1529" s="59">
        <v>13.619</v>
      </c>
      <c r="E1529" s="58">
        <v>21.34</v>
      </c>
      <c r="F1529" s="58">
        <v>4.41</v>
      </c>
      <c r="G1529" s="41">
        <v>65.2</v>
      </c>
      <c r="H1529" s="58">
        <v>69.22</v>
      </c>
      <c r="I1529" s="58">
        <v>8.15</v>
      </c>
      <c r="J1529">
        <v>135</v>
      </c>
      <c r="K1529" s="41">
        <v>5.3</v>
      </c>
      <c r="N1529" s="149"/>
      <c r="O1529" s="149"/>
      <c r="P1529" s="67"/>
      <c r="Q1529" s="67"/>
    </row>
    <row r="1530" spans="1:17" x14ac:dyDescent="0.2">
      <c r="N1530" s="149"/>
      <c r="O1530" s="149"/>
      <c r="P1530" s="67"/>
      <c r="Q1530" s="67"/>
    </row>
    <row r="1531" spans="1:17" x14ac:dyDescent="0.2">
      <c r="N1531" s="149"/>
      <c r="O1531" s="149"/>
      <c r="P1531" s="67"/>
      <c r="Q1531" s="67"/>
    </row>
    <row r="1532" spans="1:17" x14ac:dyDescent="0.2">
      <c r="A1532" t="s">
        <v>7</v>
      </c>
      <c r="B1532" s="45">
        <v>40764</v>
      </c>
      <c r="C1532" s="254">
        <v>9.6018518518518517E-2</v>
      </c>
      <c r="D1532" s="59">
        <v>0.90100000000000002</v>
      </c>
      <c r="E1532" s="58">
        <v>30.32</v>
      </c>
      <c r="F1532" s="58">
        <v>5.05</v>
      </c>
      <c r="G1532" s="41">
        <v>67.2</v>
      </c>
      <c r="H1532">
        <v>1.397</v>
      </c>
      <c r="I1532" s="58">
        <v>7.38</v>
      </c>
      <c r="J1532">
        <v>84</v>
      </c>
      <c r="K1532" s="41">
        <v>123.4</v>
      </c>
      <c r="L1532" s="41"/>
      <c r="M1532" s="67">
        <v>0.15</v>
      </c>
      <c r="N1532" s="149"/>
      <c r="O1532" s="149"/>
      <c r="P1532" s="67"/>
      <c r="Q1532" s="67"/>
    </row>
    <row r="1533" spans="1:17" x14ac:dyDescent="0.2">
      <c r="N1533" s="149"/>
      <c r="O1533" s="149"/>
      <c r="P1533" s="67"/>
      <c r="Q1533" s="67"/>
    </row>
    <row r="1534" spans="1:17" x14ac:dyDescent="0.2">
      <c r="A1534" t="s">
        <v>36</v>
      </c>
      <c r="B1534" s="45">
        <v>40764</v>
      </c>
      <c r="C1534" s="254">
        <v>7.7534722222222227E-2</v>
      </c>
      <c r="D1534" s="59">
        <v>0.38100000000000001</v>
      </c>
      <c r="E1534" s="58">
        <v>29.62</v>
      </c>
      <c r="F1534" s="58">
        <v>5.51</v>
      </c>
      <c r="G1534" s="41">
        <v>72.5</v>
      </c>
      <c r="H1534">
        <v>2.105</v>
      </c>
      <c r="I1534" s="58">
        <v>7.47</v>
      </c>
      <c r="J1534">
        <v>98</v>
      </c>
      <c r="K1534" s="41">
        <v>100.9</v>
      </c>
      <c r="L1534" s="41"/>
      <c r="M1534" s="67">
        <v>0.15</v>
      </c>
      <c r="N1534" s="149"/>
      <c r="O1534" s="149"/>
      <c r="P1534" s="67"/>
      <c r="Q1534" s="67"/>
    </row>
    <row r="1535" spans="1:17" x14ac:dyDescent="0.2">
      <c r="B1535" s="45"/>
      <c r="C1535" s="182"/>
      <c r="D1535" s="59"/>
      <c r="E1535" s="58"/>
      <c r="F1535" s="58"/>
      <c r="G1535" s="41"/>
      <c r="H1535"/>
      <c r="I1535" s="58"/>
      <c r="J1535"/>
      <c r="K1535" s="165" t="s">
        <v>173</v>
      </c>
      <c r="L1535" s="41"/>
      <c r="N1535" s="149"/>
      <c r="O1535" s="149"/>
      <c r="P1535" s="67"/>
      <c r="Q1535" s="67"/>
    </row>
    <row r="1536" spans="1:17" x14ac:dyDescent="0.2">
      <c r="A1536" t="s">
        <v>72</v>
      </c>
      <c r="B1536" s="45">
        <v>40764</v>
      </c>
      <c r="C1536" s="254">
        <v>0.14603009259259259</v>
      </c>
      <c r="D1536" s="59">
        <v>6.6000000000000003E-2</v>
      </c>
      <c r="E1536" s="58">
        <v>29.71</v>
      </c>
      <c r="F1536" s="58">
        <v>7.7</v>
      </c>
      <c r="G1536" s="41">
        <v>101.2</v>
      </c>
      <c r="H1536">
        <v>0.91500000000000004</v>
      </c>
      <c r="I1536" s="58">
        <v>7.52</v>
      </c>
      <c r="J1536">
        <v>99</v>
      </c>
      <c r="L1536" s="41"/>
      <c r="M1536" s="67">
        <v>0.3</v>
      </c>
      <c r="N1536" s="149"/>
      <c r="O1536" s="149"/>
      <c r="P1536" s="67"/>
      <c r="Q1536" s="67"/>
    </row>
    <row r="1537" spans="1:17" x14ac:dyDescent="0.2">
      <c r="N1537" s="149"/>
      <c r="O1537" s="149"/>
      <c r="P1537" s="67"/>
      <c r="Q1537" s="67"/>
    </row>
    <row r="1538" spans="1:17" x14ac:dyDescent="0.2">
      <c r="A1538" t="s">
        <v>55</v>
      </c>
      <c r="B1538" s="45">
        <v>40764</v>
      </c>
      <c r="C1538" s="254">
        <v>0.45851851851851855</v>
      </c>
      <c r="D1538" s="59">
        <v>8.2000000000000003E-2</v>
      </c>
      <c r="E1538" s="58">
        <v>31.24</v>
      </c>
      <c r="F1538" s="58">
        <v>7.12</v>
      </c>
      <c r="G1538" s="41">
        <v>119.2</v>
      </c>
      <c r="H1538">
        <v>65.16</v>
      </c>
      <c r="I1538" s="58">
        <v>8.1</v>
      </c>
      <c r="J1538">
        <v>91</v>
      </c>
      <c r="K1538" s="202" t="s">
        <v>97</v>
      </c>
      <c r="L1538" s="41"/>
      <c r="M1538" s="67">
        <v>1.9</v>
      </c>
      <c r="N1538" s="187">
        <v>28.261933333333332</v>
      </c>
      <c r="O1538" s="187">
        <v>24.263500000000001</v>
      </c>
      <c r="P1538" s="150">
        <v>3.9248999999999974</v>
      </c>
      <c r="Q1538" s="62">
        <v>3.2129000000000021</v>
      </c>
    </row>
    <row r="1539" spans="1:17" x14ac:dyDescent="0.2">
      <c r="A1539" t="s">
        <v>55</v>
      </c>
      <c r="B1539" s="45">
        <v>40764</v>
      </c>
      <c r="C1539" s="254">
        <v>0.45887731481481481</v>
      </c>
      <c r="D1539" s="59">
        <v>1.1299999999999999</v>
      </c>
      <c r="E1539" s="58">
        <v>30.69</v>
      </c>
      <c r="F1539" s="58">
        <v>6.71</v>
      </c>
      <c r="G1539" s="41">
        <v>111.4</v>
      </c>
      <c r="H1539">
        <v>65.099999999999994</v>
      </c>
      <c r="I1539" s="58">
        <v>8.1</v>
      </c>
      <c r="J1539">
        <v>86</v>
      </c>
      <c r="K1539" s="202" t="s">
        <v>97</v>
      </c>
      <c r="L1539" s="41"/>
      <c r="N1539" s="111"/>
      <c r="O1539" s="149"/>
      <c r="Q1539" s="67"/>
    </row>
    <row r="1540" spans="1:17" x14ac:dyDescent="0.2">
      <c r="A1540" t="s">
        <v>55</v>
      </c>
      <c r="B1540" s="45">
        <v>40764</v>
      </c>
      <c r="C1540" s="254">
        <v>0.4592013888888889</v>
      </c>
      <c r="D1540" s="59">
        <v>2.008</v>
      </c>
      <c r="E1540" s="58">
        <v>30.63</v>
      </c>
      <c r="F1540" s="58">
        <v>6.14</v>
      </c>
      <c r="G1540" s="41">
        <v>101.8</v>
      </c>
      <c r="H1540">
        <v>65.09</v>
      </c>
      <c r="I1540" s="58">
        <v>8.09</v>
      </c>
      <c r="J1540">
        <v>82</v>
      </c>
      <c r="K1540" s="202" t="s">
        <v>97</v>
      </c>
      <c r="L1540" s="41"/>
      <c r="N1540" s="149"/>
      <c r="O1540" s="149"/>
    </row>
    <row r="1541" spans="1:17" x14ac:dyDescent="0.2">
      <c r="A1541" t="s">
        <v>55</v>
      </c>
      <c r="B1541" s="45">
        <v>40764</v>
      </c>
      <c r="C1541" s="254">
        <v>0.45987268518518515</v>
      </c>
      <c r="D1541" s="59">
        <v>3.0230000000000001</v>
      </c>
      <c r="E1541" s="58">
        <v>30.59</v>
      </c>
      <c r="F1541" s="58">
        <v>5.84</v>
      </c>
      <c r="G1541" s="41">
        <v>96.8</v>
      </c>
      <c r="H1541">
        <v>65.09</v>
      </c>
      <c r="I1541" s="58">
        <v>8.08</v>
      </c>
      <c r="J1541">
        <v>76</v>
      </c>
      <c r="K1541" s="202" t="s">
        <v>97</v>
      </c>
      <c r="L1541" s="41"/>
      <c r="N1541" s="149"/>
      <c r="O1541" s="149"/>
      <c r="Q1541" s="67"/>
    </row>
    <row r="1542" spans="1:17" x14ac:dyDescent="0.2">
      <c r="A1542" t="s">
        <v>55</v>
      </c>
      <c r="B1542" s="45">
        <v>40764</v>
      </c>
      <c r="C1542" s="254">
        <v>0.46020833333333333</v>
      </c>
      <c r="D1542" s="59">
        <v>3.9889999999999999</v>
      </c>
      <c r="E1542" s="58">
        <v>30.34</v>
      </c>
      <c r="F1542" s="58">
        <v>3.99</v>
      </c>
      <c r="G1542" s="41">
        <v>65.900000000000006</v>
      </c>
      <c r="H1542">
        <v>65.08</v>
      </c>
      <c r="I1542" s="58">
        <v>8.0299999999999994</v>
      </c>
      <c r="J1542">
        <v>-189</v>
      </c>
      <c r="K1542" s="202" t="s">
        <v>97</v>
      </c>
      <c r="L1542" s="41"/>
      <c r="N1542" s="149"/>
      <c r="O1542" s="149"/>
    </row>
    <row r="1543" spans="1:17" x14ac:dyDescent="0.2">
      <c r="A1543" t="s">
        <v>55</v>
      </c>
      <c r="B1543" s="45">
        <v>40764</v>
      </c>
      <c r="C1543" s="254">
        <v>0.46043981481481483</v>
      </c>
      <c r="D1543" s="59">
        <v>5.0590000000000002</v>
      </c>
      <c r="E1543" s="58">
        <v>30</v>
      </c>
      <c r="F1543" s="58">
        <v>4.03</v>
      </c>
      <c r="G1543" s="41">
        <v>66.2</v>
      </c>
      <c r="H1543">
        <v>65.05</v>
      </c>
      <c r="I1543" s="58">
        <v>7.89</v>
      </c>
      <c r="J1543">
        <v>-260</v>
      </c>
      <c r="K1543" s="202" t="s">
        <v>97</v>
      </c>
      <c r="L1543" s="41"/>
      <c r="N1543" s="149"/>
      <c r="O1543" s="149"/>
      <c r="Q1543" s="67"/>
    </row>
    <row r="1544" spans="1:17" x14ac:dyDescent="0.2">
      <c r="A1544" t="s">
        <v>55</v>
      </c>
      <c r="B1544" s="45">
        <v>40764</v>
      </c>
      <c r="C1544" s="254">
        <v>0.46078703703703705</v>
      </c>
      <c r="D1544" s="59">
        <v>6.0670000000000002</v>
      </c>
      <c r="E1544" s="58">
        <v>29.72</v>
      </c>
      <c r="F1544" s="58">
        <v>0.41</v>
      </c>
      <c r="G1544" s="41">
        <v>6.7</v>
      </c>
      <c r="H1544">
        <v>65.09</v>
      </c>
      <c r="I1544" s="58">
        <v>7.82</v>
      </c>
      <c r="J1544">
        <v>-315</v>
      </c>
      <c r="K1544" s="202" t="s">
        <v>97</v>
      </c>
      <c r="L1544" s="41"/>
      <c r="N1544" s="149"/>
      <c r="O1544" s="149"/>
      <c r="P1544" s="67"/>
      <c r="Q1544" s="67"/>
    </row>
    <row r="1545" spans="1:17" x14ac:dyDescent="0.2">
      <c r="A1545" t="s">
        <v>55</v>
      </c>
      <c r="B1545" s="45">
        <v>40764</v>
      </c>
      <c r="C1545" s="254">
        <v>0.46101851851851849</v>
      </c>
      <c r="D1545" s="59">
        <v>7.2060000000000004</v>
      </c>
      <c r="E1545" s="58">
        <v>29.56</v>
      </c>
      <c r="F1545" s="58">
        <v>0.28000000000000003</v>
      </c>
      <c r="G1545" s="41">
        <v>4.5999999999999996</v>
      </c>
      <c r="H1545">
        <v>65.010000000000005</v>
      </c>
      <c r="I1545" s="58">
        <v>7.78</v>
      </c>
      <c r="J1545">
        <v>-330</v>
      </c>
      <c r="K1545" s="202" t="s">
        <v>97</v>
      </c>
      <c r="L1545" s="41"/>
      <c r="N1545" s="149"/>
      <c r="O1545" s="149"/>
      <c r="P1545" s="67"/>
      <c r="Q1545" s="67"/>
    </row>
    <row r="1546" spans="1:17" x14ac:dyDescent="0.2">
      <c r="A1546" t="s">
        <v>55</v>
      </c>
      <c r="B1546" s="45">
        <v>40764</v>
      </c>
      <c r="C1546" s="254">
        <v>0.46124999999999999</v>
      </c>
      <c r="D1546" s="59">
        <v>8</v>
      </c>
      <c r="E1546" s="58">
        <v>29.23</v>
      </c>
      <c r="F1546" s="58">
        <v>0.23</v>
      </c>
      <c r="G1546" s="41">
        <v>3.7</v>
      </c>
      <c r="H1546">
        <v>64.930000000000007</v>
      </c>
      <c r="I1546" s="58">
        <v>7.76</v>
      </c>
      <c r="J1546">
        <v>-340</v>
      </c>
      <c r="K1546" s="202" t="s">
        <v>97</v>
      </c>
      <c r="L1546" s="41"/>
      <c r="N1546" s="149"/>
      <c r="O1546" s="149"/>
      <c r="P1546" s="67"/>
      <c r="Q1546" s="67"/>
    </row>
    <row r="1547" spans="1:17" x14ac:dyDescent="0.2">
      <c r="A1547" t="s">
        <v>55</v>
      </c>
      <c r="B1547" s="45">
        <v>40764</v>
      </c>
      <c r="C1547" s="254">
        <v>0.46152777777777776</v>
      </c>
      <c r="D1547" s="59">
        <v>9.0150000000000006</v>
      </c>
      <c r="E1547" s="58">
        <v>28.89</v>
      </c>
      <c r="F1547" s="58">
        <v>0.2</v>
      </c>
      <c r="G1547" s="41">
        <v>3.2</v>
      </c>
      <c r="H1547">
        <v>64.83</v>
      </c>
      <c r="I1547" s="58">
        <v>7.7</v>
      </c>
      <c r="J1547">
        <v>-350</v>
      </c>
      <c r="K1547" s="202" t="s">
        <v>97</v>
      </c>
      <c r="L1547" s="41"/>
      <c r="N1547" s="149"/>
      <c r="O1547" s="149"/>
      <c r="P1547" s="67"/>
      <c r="Q1547" s="67"/>
    </row>
    <row r="1548" spans="1:17" x14ac:dyDescent="0.2">
      <c r="A1548" t="s">
        <v>55</v>
      </c>
      <c r="B1548" s="45">
        <v>40764</v>
      </c>
      <c r="C1548" s="254">
        <v>0.46171296296296299</v>
      </c>
      <c r="D1548" s="59">
        <v>10.021000000000001</v>
      </c>
      <c r="E1548" s="58">
        <v>28.62</v>
      </c>
      <c r="F1548" s="58">
        <v>0.18</v>
      </c>
      <c r="G1548" s="41">
        <v>2.9</v>
      </c>
      <c r="H1548">
        <v>64.73</v>
      </c>
      <c r="I1548" s="58">
        <v>7.65</v>
      </c>
      <c r="J1548">
        <v>-355</v>
      </c>
      <c r="K1548" s="202" t="s">
        <v>97</v>
      </c>
      <c r="L1548" s="41"/>
      <c r="N1548" s="149"/>
      <c r="O1548" s="149"/>
      <c r="P1548" s="67"/>
      <c r="Q1548" s="67"/>
    </row>
    <row r="1549" spans="1:17" x14ac:dyDescent="0.2">
      <c r="A1549" t="s">
        <v>55</v>
      </c>
      <c r="B1549" s="45">
        <v>40764</v>
      </c>
      <c r="C1549" s="254">
        <v>0.4619328703703704</v>
      </c>
      <c r="D1549" s="59">
        <v>11.016999999999999</v>
      </c>
      <c r="E1549" s="58">
        <v>28.34</v>
      </c>
      <c r="F1549" s="58">
        <v>0.16</v>
      </c>
      <c r="G1549" s="41">
        <v>2.6</v>
      </c>
      <c r="H1549">
        <v>64.61</v>
      </c>
      <c r="I1549" s="58">
        <v>7.58</v>
      </c>
      <c r="J1549">
        <v>-362</v>
      </c>
      <c r="K1549" s="202" t="s">
        <v>97</v>
      </c>
      <c r="L1549" s="41"/>
      <c r="N1549" s="149"/>
      <c r="O1549" s="149"/>
      <c r="P1549" s="67"/>
      <c r="Q1549" s="67"/>
    </row>
    <row r="1550" spans="1:17" x14ac:dyDescent="0.2">
      <c r="A1550" t="s">
        <v>55</v>
      </c>
      <c r="B1550" s="45">
        <v>40764</v>
      </c>
      <c r="C1550" s="254">
        <v>0.46217592592592593</v>
      </c>
      <c r="D1550" s="59">
        <v>12.038</v>
      </c>
      <c r="E1550" s="58">
        <v>27.53</v>
      </c>
      <c r="F1550" s="58">
        <v>0.14000000000000001</v>
      </c>
      <c r="G1550" s="41">
        <v>2.2000000000000002</v>
      </c>
      <c r="H1550">
        <v>64.28</v>
      </c>
      <c r="I1550" s="58">
        <v>7.42</v>
      </c>
      <c r="J1550">
        <v>-368</v>
      </c>
      <c r="K1550" s="202" t="s">
        <v>97</v>
      </c>
      <c r="L1550" s="41"/>
      <c r="N1550" s="149"/>
      <c r="O1550" s="149"/>
      <c r="P1550" s="67"/>
      <c r="Q1550" s="67"/>
    </row>
    <row r="1551" spans="1:17" x14ac:dyDescent="0.2">
      <c r="A1551" t="s">
        <v>55</v>
      </c>
      <c r="B1551" s="45">
        <v>40764</v>
      </c>
      <c r="C1551" s="254">
        <v>0.46243055555555551</v>
      </c>
      <c r="D1551" s="59">
        <v>13.058</v>
      </c>
      <c r="E1551" s="58">
        <v>25.87</v>
      </c>
      <c r="F1551" s="58">
        <v>0.11</v>
      </c>
      <c r="G1551" s="41">
        <v>1.7</v>
      </c>
      <c r="H1551">
        <v>63.77</v>
      </c>
      <c r="I1551" s="58">
        <v>7.15</v>
      </c>
      <c r="J1551">
        <v>-374</v>
      </c>
      <c r="K1551" s="202" t="s">
        <v>97</v>
      </c>
      <c r="L1551" s="41"/>
      <c r="N1551" s="149"/>
      <c r="O1551" s="149"/>
      <c r="P1551" s="67"/>
      <c r="Q1551" s="67"/>
    </row>
    <row r="1552" spans="1:17" x14ac:dyDescent="0.2">
      <c r="A1552" t="s">
        <v>55</v>
      </c>
      <c r="B1552" s="45">
        <v>40764</v>
      </c>
      <c r="C1552" s="254">
        <v>0.46278935185185183</v>
      </c>
      <c r="D1552" s="59">
        <v>13.584</v>
      </c>
      <c r="E1552" s="58">
        <v>25.68</v>
      </c>
      <c r="F1552" s="58">
        <v>0.09</v>
      </c>
      <c r="G1552" s="41">
        <v>1.3</v>
      </c>
      <c r="H1552">
        <v>63.62</v>
      </c>
      <c r="I1552" s="58">
        <v>7.05</v>
      </c>
      <c r="J1552">
        <v>-380</v>
      </c>
      <c r="K1552" s="202" t="s">
        <v>97</v>
      </c>
      <c r="L1552" s="41"/>
      <c r="N1552" s="149"/>
      <c r="O1552" s="149"/>
      <c r="P1552" s="67"/>
      <c r="Q1552" s="67"/>
    </row>
    <row r="1553" spans="1:17" x14ac:dyDescent="0.2">
      <c r="N1553" s="149"/>
      <c r="O1553" s="149"/>
      <c r="P1553" s="67"/>
      <c r="Q1553" s="67"/>
    </row>
    <row r="1554" spans="1:17" x14ac:dyDescent="0.2">
      <c r="A1554" t="s">
        <v>58</v>
      </c>
      <c r="B1554" s="45">
        <v>40764</v>
      </c>
      <c r="C1554" s="254">
        <v>0.42971064814814813</v>
      </c>
      <c r="D1554" s="59">
        <v>2.3E-2</v>
      </c>
      <c r="E1554" s="58">
        <v>31.12</v>
      </c>
      <c r="F1554" s="58">
        <v>8.23</v>
      </c>
      <c r="G1554" s="41">
        <v>137.69999999999999</v>
      </c>
      <c r="H1554">
        <v>65.430000000000007</v>
      </c>
      <c r="I1554" s="58">
        <v>8.09</v>
      </c>
      <c r="J1554">
        <v>71</v>
      </c>
      <c r="K1554" s="202" t="s">
        <v>97</v>
      </c>
      <c r="M1554" s="67">
        <v>2.5</v>
      </c>
      <c r="N1554" s="187">
        <v>19.658466666666669</v>
      </c>
      <c r="O1554" s="187">
        <v>20.58026666666667</v>
      </c>
      <c r="P1554" s="62">
        <v>4.5390000000000059</v>
      </c>
      <c r="Q1554" s="62">
        <v>6.0964999999999954</v>
      </c>
    </row>
    <row r="1555" spans="1:17" x14ac:dyDescent="0.2">
      <c r="A1555" t="s">
        <v>58</v>
      </c>
      <c r="B1555" s="45">
        <v>40764</v>
      </c>
      <c r="C1555" s="254">
        <v>0.43008101851851849</v>
      </c>
      <c r="D1555" s="59">
        <v>1.054</v>
      </c>
      <c r="E1555" s="58">
        <v>31.1</v>
      </c>
      <c r="F1555" s="58">
        <v>8.2200000000000006</v>
      </c>
      <c r="G1555" s="41">
        <v>137.6</v>
      </c>
      <c r="H1555">
        <v>65.430000000000007</v>
      </c>
      <c r="I1555" s="58">
        <v>8.09</v>
      </c>
      <c r="J1555">
        <v>67</v>
      </c>
      <c r="K1555" s="202" t="s">
        <v>97</v>
      </c>
      <c r="N1555" s="111"/>
      <c r="O1555" s="149"/>
      <c r="P1555" s="67"/>
      <c r="Q1555" s="67"/>
    </row>
    <row r="1556" spans="1:17" x14ac:dyDescent="0.2">
      <c r="A1556" t="s">
        <v>58</v>
      </c>
      <c r="B1556" s="45">
        <v>40764</v>
      </c>
      <c r="C1556" s="254">
        <v>0.4303819444444445</v>
      </c>
      <c r="D1556" s="59">
        <v>2.1040000000000001</v>
      </c>
      <c r="E1556" s="58">
        <v>31.08</v>
      </c>
      <c r="F1556" s="58">
        <v>8.14</v>
      </c>
      <c r="G1556" s="41">
        <v>136.1</v>
      </c>
      <c r="H1556">
        <v>65.42</v>
      </c>
      <c r="I1556" s="58">
        <v>8.09</v>
      </c>
      <c r="J1556">
        <v>64</v>
      </c>
      <c r="K1556" s="202" t="s">
        <v>97</v>
      </c>
      <c r="N1556" s="149"/>
      <c r="O1556" s="149"/>
      <c r="P1556" s="67"/>
      <c r="Q1556" s="67"/>
    </row>
    <row r="1557" spans="1:17" x14ac:dyDescent="0.2">
      <c r="A1557" t="s">
        <v>58</v>
      </c>
      <c r="B1557" s="45">
        <v>40764</v>
      </c>
      <c r="C1557" s="254">
        <v>0.43081018518518516</v>
      </c>
      <c r="D1557" s="59">
        <v>3.0350000000000001</v>
      </c>
      <c r="E1557" s="58">
        <v>31.04</v>
      </c>
      <c r="F1557" s="58">
        <v>7.87</v>
      </c>
      <c r="G1557" s="41">
        <v>131.5</v>
      </c>
      <c r="H1557">
        <v>65.42</v>
      </c>
      <c r="I1557" s="58">
        <v>8.09</v>
      </c>
      <c r="J1557">
        <v>61</v>
      </c>
      <c r="K1557" s="202" t="s">
        <v>97</v>
      </c>
      <c r="N1557" s="149"/>
      <c r="O1557" s="149"/>
      <c r="P1557" s="67"/>
      <c r="Q1557" s="67"/>
    </row>
    <row r="1558" spans="1:17" x14ac:dyDescent="0.2">
      <c r="A1558" t="s">
        <v>58</v>
      </c>
      <c r="B1558" s="45">
        <v>40764</v>
      </c>
      <c r="C1558" s="254">
        <v>0.43121527777777779</v>
      </c>
      <c r="D1558" s="59">
        <v>3.9990000000000001</v>
      </c>
      <c r="E1558" s="58">
        <v>30.98</v>
      </c>
      <c r="F1558" s="58">
        <v>7.56</v>
      </c>
      <c r="G1558" s="41">
        <v>126.2</v>
      </c>
      <c r="H1558">
        <v>65.41</v>
      </c>
      <c r="I1558" s="58">
        <v>8.09</v>
      </c>
      <c r="J1558">
        <v>59</v>
      </c>
      <c r="K1558" s="202" t="s">
        <v>97</v>
      </c>
      <c r="N1558" s="149"/>
      <c r="O1558" s="149"/>
      <c r="P1558" s="67"/>
      <c r="Q1558" s="67"/>
    </row>
    <row r="1559" spans="1:17" x14ac:dyDescent="0.2">
      <c r="A1559" t="s">
        <v>58</v>
      </c>
      <c r="B1559" s="45">
        <v>40764</v>
      </c>
      <c r="C1559" s="254">
        <v>0.43167824074074074</v>
      </c>
      <c r="D1559" s="59">
        <v>5.04</v>
      </c>
      <c r="E1559" s="58">
        <v>30.92</v>
      </c>
      <c r="F1559" s="58">
        <v>7.41</v>
      </c>
      <c r="G1559" s="41">
        <v>123.6</v>
      </c>
      <c r="H1559">
        <v>65.400000000000006</v>
      </c>
      <c r="I1559" s="58">
        <v>8.09</v>
      </c>
      <c r="J1559">
        <v>57</v>
      </c>
      <c r="K1559" s="202" t="s">
        <v>97</v>
      </c>
      <c r="N1559" s="149"/>
      <c r="O1559" s="149"/>
      <c r="P1559" s="67"/>
      <c r="Q1559" s="67"/>
    </row>
    <row r="1560" spans="1:17" x14ac:dyDescent="0.2">
      <c r="A1560" t="s">
        <v>58</v>
      </c>
      <c r="B1560" s="45">
        <v>40764</v>
      </c>
      <c r="C1560" s="254">
        <v>0.43209490740740741</v>
      </c>
      <c r="D1560" s="59">
        <v>6.0629999999999997</v>
      </c>
      <c r="E1560" s="58">
        <v>30.87</v>
      </c>
      <c r="F1560" s="58">
        <v>7.79</v>
      </c>
      <c r="G1560" s="41">
        <v>129.9</v>
      </c>
      <c r="H1560">
        <v>65.400000000000006</v>
      </c>
      <c r="I1560" s="58">
        <v>8.1</v>
      </c>
      <c r="J1560">
        <v>55</v>
      </c>
      <c r="K1560" s="202" t="s">
        <v>97</v>
      </c>
      <c r="N1560" s="149"/>
      <c r="O1560" s="149"/>
      <c r="P1560" s="67"/>
      <c r="Q1560" s="67"/>
    </row>
    <row r="1561" spans="1:17" x14ac:dyDescent="0.2">
      <c r="A1561" t="s">
        <v>58</v>
      </c>
      <c r="B1561" s="45">
        <v>40764</v>
      </c>
      <c r="C1561" s="254">
        <v>0.43233796296296295</v>
      </c>
      <c r="D1561" s="59">
        <v>7.0629999999999997</v>
      </c>
      <c r="E1561" s="58">
        <v>30.46</v>
      </c>
      <c r="F1561" s="58">
        <v>7.89</v>
      </c>
      <c r="G1561" s="41">
        <v>130.69999999999999</v>
      </c>
      <c r="H1561">
        <v>65.72</v>
      </c>
      <c r="I1561" s="58">
        <v>7.99</v>
      </c>
      <c r="J1561">
        <v>57</v>
      </c>
      <c r="K1561" s="202" t="s">
        <v>97</v>
      </c>
      <c r="N1561" s="149"/>
      <c r="O1561" s="149"/>
      <c r="P1561" s="67"/>
      <c r="Q1561" s="67"/>
    </row>
    <row r="1562" spans="1:17" x14ac:dyDescent="0.2">
      <c r="A1562" t="s">
        <v>58</v>
      </c>
      <c r="B1562" s="45">
        <v>40764</v>
      </c>
      <c r="C1562" s="254">
        <v>0.43269675925925927</v>
      </c>
      <c r="D1562" s="59">
        <v>8.0250000000000004</v>
      </c>
      <c r="E1562" s="58">
        <v>30.4</v>
      </c>
      <c r="F1562" s="58">
        <v>2.67</v>
      </c>
      <c r="G1562" s="41">
        <v>44.1</v>
      </c>
      <c r="H1562">
        <v>65.33</v>
      </c>
      <c r="I1562" s="58">
        <v>8</v>
      </c>
      <c r="J1562">
        <v>55</v>
      </c>
      <c r="K1562" s="202" t="s">
        <v>97</v>
      </c>
      <c r="N1562" s="149"/>
      <c r="O1562" s="149"/>
      <c r="P1562" s="67"/>
      <c r="Q1562" s="67"/>
    </row>
    <row r="1563" spans="1:17" x14ac:dyDescent="0.2">
      <c r="A1563" t="s">
        <v>58</v>
      </c>
      <c r="B1563" s="45">
        <v>40764</v>
      </c>
      <c r="C1563" s="254">
        <v>0.43303240740740739</v>
      </c>
      <c r="D1563" s="59">
        <v>9.0009999999999994</v>
      </c>
      <c r="E1563" s="58">
        <v>30.34</v>
      </c>
      <c r="F1563" s="58">
        <v>1.67</v>
      </c>
      <c r="G1563" s="41">
        <v>27.6</v>
      </c>
      <c r="H1563">
        <v>65.31</v>
      </c>
      <c r="I1563" s="58">
        <v>7.98</v>
      </c>
      <c r="J1563">
        <v>54</v>
      </c>
      <c r="K1563" s="202" t="s">
        <v>97</v>
      </c>
      <c r="N1563" s="149"/>
      <c r="O1563" s="149"/>
      <c r="P1563" s="67"/>
      <c r="Q1563" s="67"/>
    </row>
    <row r="1564" spans="1:17" x14ac:dyDescent="0.2">
      <c r="A1564" t="s">
        <v>58</v>
      </c>
      <c r="B1564" s="45">
        <v>40764</v>
      </c>
      <c r="C1564" s="254">
        <v>0.43363425925925925</v>
      </c>
      <c r="D1564" s="59">
        <v>10.034000000000001</v>
      </c>
      <c r="E1564" s="58">
        <v>30.21</v>
      </c>
      <c r="F1564" s="58">
        <v>0.26</v>
      </c>
      <c r="G1564" s="41">
        <v>4.4000000000000004</v>
      </c>
      <c r="H1564">
        <v>65.27</v>
      </c>
      <c r="I1564" s="58">
        <v>7.95</v>
      </c>
      <c r="J1564">
        <v>-74</v>
      </c>
      <c r="K1564" s="202" t="s">
        <v>97</v>
      </c>
      <c r="N1564" s="149"/>
      <c r="O1564" s="149"/>
      <c r="P1564" s="67"/>
      <c r="Q1564" s="67"/>
    </row>
    <row r="1565" spans="1:17" x14ac:dyDescent="0.2">
      <c r="A1565" t="s">
        <v>58</v>
      </c>
      <c r="B1565" s="45">
        <v>40764</v>
      </c>
      <c r="C1565" s="254">
        <v>0.4339351851851852</v>
      </c>
      <c r="D1565" s="59">
        <v>11.054</v>
      </c>
      <c r="E1565" s="58">
        <v>29.71</v>
      </c>
      <c r="F1565" s="58">
        <v>0.21</v>
      </c>
      <c r="G1565" s="41">
        <v>3.4</v>
      </c>
      <c r="H1565">
        <v>65.319999999999993</v>
      </c>
      <c r="I1565" s="58">
        <v>7.9</v>
      </c>
      <c r="J1565">
        <v>-288</v>
      </c>
      <c r="K1565" s="202" t="s">
        <v>97</v>
      </c>
      <c r="N1565" s="149"/>
      <c r="O1565" s="149"/>
      <c r="P1565" s="67"/>
      <c r="Q1565" s="67"/>
    </row>
    <row r="1566" spans="1:17" x14ac:dyDescent="0.2">
      <c r="A1566" t="s">
        <v>58</v>
      </c>
      <c r="B1566" s="45">
        <v>40764</v>
      </c>
      <c r="C1566" s="254">
        <v>0.43412037037037038</v>
      </c>
      <c r="D1566" s="59">
        <v>11.483000000000001</v>
      </c>
      <c r="E1566" s="58">
        <v>29.23</v>
      </c>
      <c r="F1566" s="58">
        <v>0.19</v>
      </c>
      <c r="G1566" s="41">
        <v>3.1</v>
      </c>
      <c r="H1566">
        <v>65.209999999999994</v>
      </c>
      <c r="I1566" s="58">
        <v>7.67</v>
      </c>
      <c r="J1566">
        <v>-325</v>
      </c>
      <c r="K1566" s="202" t="s">
        <v>97</v>
      </c>
      <c r="N1566" s="149"/>
      <c r="O1566" s="149"/>
      <c r="P1566" s="67"/>
      <c r="Q1566" s="67"/>
    </row>
    <row r="1567" spans="1:17" x14ac:dyDescent="0.2">
      <c r="N1567" s="149"/>
      <c r="O1567" s="149"/>
      <c r="P1567" s="67"/>
      <c r="Q1567" s="67"/>
    </row>
    <row r="1568" spans="1:17" x14ac:dyDescent="0.2">
      <c r="A1568" t="s">
        <v>61</v>
      </c>
      <c r="B1568" s="45">
        <v>40764</v>
      </c>
      <c r="C1568" s="254">
        <v>0.40121527777777777</v>
      </c>
      <c r="D1568" s="59">
        <v>1.2E-2</v>
      </c>
      <c r="E1568" s="58">
        <v>30.85</v>
      </c>
      <c r="F1568" s="58">
        <v>6.73</v>
      </c>
      <c r="G1568" s="41">
        <v>112.3</v>
      </c>
      <c r="H1568">
        <v>65.709999999999994</v>
      </c>
      <c r="I1568" s="58">
        <v>8.0500000000000007</v>
      </c>
      <c r="J1568">
        <v>55</v>
      </c>
      <c r="K1568" s="202" t="s">
        <v>97</v>
      </c>
      <c r="M1568" s="67">
        <v>2.7</v>
      </c>
      <c r="N1568" s="150">
        <v>7.1549666666666676</v>
      </c>
      <c r="O1568" s="150">
        <v>9.1077000000000012</v>
      </c>
      <c r="P1568" s="62">
        <v>0.68529999999999691</v>
      </c>
      <c r="Q1568" s="62">
        <v>1.5664000000000009</v>
      </c>
    </row>
    <row r="1569" spans="1:17" x14ac:dyDescent="0.2">
      <c r="A1569" t="s">
        <v>61</v>
      </c>
      <c r="B1569" s="45">
        <v>40764</v>
      </c>
      <c r="C1569" s="254">
        <v>0.40146990740740746</v>
      </c>
      <c r="D1569" s="59">
        <v>1.081</v>
      </c>
      <c r="E1569" s="58">
        <v>30.84</v>
      </c>
      <c r="F1569" s="58">
        <v>6.73</v>
      </c>
      <c r="G1569" s="41">
        <v>112.3</v>
      </c>
      <c r="H1569">
        <v>65.73</v>
      </c>
      <c r="I1569" s="58">
        <v>8.0399999999999991</v>
      </c>
      <c r="J1569">
        <v>56</v>
      </c>
      <c r="K1569" s="202" t="s">
        <v>97</v>
      </c>
      <c r="N1569" s="111"/>
      <c r="O1569" s="149"/>
      <c r="P1569" s="67"/>
      <c r="Q1569" s="67"/>
    </row>
    <row r="1570" spans="1:17" x14ac:dyDescent="0.2">
      <c r="A1570" t="s">
        <v>61</v>
      </c>
      <c r="B1570" s="45">
        <v>40764</v>
      </c>
      <c r="C1570" s="254">
        <v>0.40178240740740739</v>
      </c>
      <c r="D1570" s="59">
        <v>2.0790000000000002</v>
      </c>
      <c r="E1570" s="58">
        <v>30.82</v>
      </c>
      <c r="F1570" s="58">
        <v>6.53</v>
      </c>
      <c r="G1570" s="41">
        <v>108.8</v>
      </c>
      <c r="H1570">
        <v>65.73</v>
      </c>
      <c r="I1570" s="58">
        <v>8.0399999999999991</v>
      </c>
      <c r="J1570">
        <v>56</v>
      </c>
      <c r="K1570" s="202" t="s">
        <v>97</v>
      </c>
      <c r="N1570" s="149"/>
      <c r="O1570" s="149"/>
      <c r="P1570" s="67"/>
      <c r="Q1570" s="67"/>
    </row>
    <row r="1571" spans="1:17" x14ac:dyDescent="0.2">
      <c r="A1571" t="s">
        <v>61</v>
      </c>
      <c r="B1571" s="45">
        <v>40764</v>
      </c>
      <c r="C1571" s="254">
        <v>0.40252314814814816</v>
      </c>
      <c r="D1571" s="59">
        <v>3.081</v>
      </c>
      <c r="E1571" s="58">
        <v>30.78</v>
      </c>
      <c r="F1571" s="58">
        <v>5.77</v>
      </c>
      <c r="G1571" s="41">
        <v>96.2</v>
      </c>
      <c r="H1571">
        <v>65.709999999999994</v>
      </c>
      <c r="I1571" s="58">
        <v>8.0399999999999991</v>
      </c>
      <c r="J1571">
        <v>56</v>
      </c>
      <c r="K1571" s="202" t="s">
        <v>97</v>
      </c>
      <c r="N1571" s="149"/>
      <c r="O1571" s="149"/>
      <c r="P1571" s="67"/>
      <c r="Q1571" s="67"/>
    </row>
    <row r="1572" spans="1:17" x14ac:dyDescent="0.2">
      <c r="A1572" t="s">
        <v>61</v>
      </c>
      <c r="B1572" s="45">
        <v>40764</v>
      </c>
      <c r="C1572" s="254">
        <v>0.40299768518518514</v>
      </c>
      <c r="D1572" s="59">
        <v>4.1109999999999998</v>
      </c>
      <c r="E1572" s="58">
        <v>30.5</v>
      </c>
      <c r="F1572" s="58">
        <v>3.6</v>
      </c>
      <c r="G1572" s="41">
        <v>59.8</v>
      </c>
      <c r="H1572">
        <v>65.67</v>
      </c>
      <c r="I1572" s="58">
        <v>8</v>
      </c>
      <c r="J1572">
        <v>56</v>
      </c>
      <c r="K1572" s="202" t="s">
        <v>97</v>
      </c>
      <c r="N1572" s="149"/>
      <c r="O1572" s="149"/>
      <c r="P1572" s="67"/>
      <c r="Q1572" s="67"/>
    </row>
    <row r="1573" spans="1:17" x14ac:dyDescent="0.2">
      <c r="A1573" t="s">
        <v>61</v>
      </c>
      <c r="B1573" s="45">
        <v>40764</v>
      </c>
      <c r="C1573" s="254">
        <v>0.4034490740740741</v>
      </c>
      <c r="D1573" s="59">
        <v>5.0830000000000002</v>
      </c>
      <c r="E1573" s="58">
        <v>30.15</v>
      </c>
      <c r="F1573" s="58">
        <v>0.45</v>
      </c>
      <c r="G1573" s="41">
        <v>7.4</v>
      </c>
      <c r="H1573">
        <v>65.47</v>
      </c>
      <c r="I1573" s="58">
        <v>7.94</v>
      </c>
      <c r="J1573">
        <v>-147</v>
      </c>
      <c r="K1573" s="202" t="s">
        <v>97</v>
      </c>
      <c r="N1573" s="149"/>
      <c r="O1573" s="149"/>
      <c r="P1573" s="67"/>
      <c r="Q1573" s="67"/>
    </row>
    <row r="1574" spans="1:17" x14ac:dyDescent="0.2">
      <c r="A1574" t="s">
        <v>61</v>
      </c>
      <c r="B1574" s="45">
        <v>40764</v>
      </c>
      <c r="C1574" s="254">
        <v>0.40386574074074072</v>
      </c>
      <c r="D1574" s="59">
        <v>6.157</v>
      </c>
      <c r="E1574" s="58">
        <v>29.88</v>
      </c>
      <c r="F1574" s="58">
        <v>0.24</v>
      </c>
      <c r="G1574" s="41">
        <v>3.9</v>
      </c>
      <c r="H1574">
        <v>65.61</v>
      </c>
      <c r="I1574" s="58">
        <v>7.92</v>
      </c>
      <c r="J1574">
        <v>-282</v>
      </c>
      <c r="K1574" s="202" t="s">
        <v>97</v>
      </c>
      <c r="N1574" s="149"/>
      <c r="O1574" s="149"/>
      <c r="P1574" s="67"/>
      <c r="Q1574" s="67"/>
    </row>
    <row r="1575" spans="1:17" x14ac:dyDescent="0.2">
      <c r="A1575" t="s">
        <v>61</v>
      </c>
      <c r="B1575" s="45">
        <v>40764</v>
      </c>
      <c r="C1575" s="254">
        <v>0.40408564814814812</v>
      </c>
      <c r="D1575" s="59">
        <v>6.992</v>
      </c>
      <c r="E1575" s="58">
        <v>29.85</v>
      </c>
      <c r="F1575" s="58">
        <v>0.21</v>
      </c>
      <c r="G1575" s="41">
        <v>3.4</v>
      </c>
      <c r="H1575">
        <v>65.61</v>
      </c>
      <c r="I1575" s="58">
        <v>7.91</v>
      </c>
      <c r="J1575">
        <v>-299</v>
      </c>
      <c r="K1575" s="202" t="s">
        <v>97</v>
      </c>
      <c r="N1575" s="149"/>
      <c r="O1575" s="149"/>
      <c r="P1575" s="67"/>
      <c r="Q1575" s="67"/>
    </row>
    <row r="1576" spans="1:17" x14ac:dyDescent="0.2">
      <c r="A1576" t="s">
        <v>61</v>
      </c>
      <c r="B1576" s="45">
        <v>40764</v>
      </c>
      <c r="C1576" s="254">
        <v>0.40427083333333336</v>
      </c>
      <c r="D1576" s="59">
        <v>8.0399999999999991</v>
      </c>
      <c r="E1576" s="58">
        <v>29.84</v>
      </c>
      <c r="F1576" s="58">
        <v>0.19</v>
      </c>
      <c r="G1576" s="41">
        <v>3.1</v>
      </c>
      <c r="H1576">
        <v>65.61</v>
      </c>
      <c r="I1576" s="58">
        <v>7.91</v>
      </c>
      <c r="J1576">
        <v>-309</v>
      </c>
      <c r="K1576" s="202" t="s">
        <v>97</v>
      </c>
      <c r="N1576" s="149"/>
      <c r="O1576" s="149"/>
      <c r="P1576" s="67"/>
      <c r="Q1576" s="67"/>
    </row>
    <row r="1577" spans="1:17" x14ac:dyDescent="0.2">
      <c r="A1577" t="s">
        <v>61</v>
      </c>
      <c r="B1577" s="45">
        <v>40764</v>
      </c>
      <c r="C1577" s="254">
        <v>0.40444444444444444</v>
      </c>
      <c r="D1577" s="59">
        <v>8.99</v>
      </c>
      <c r="E1577" s="58">
        <v>29.8</v>
      </c>
      <c r="F1577" s="58">
        <v>0.18</v>
      </c>
      <c r="G1577" s="41">
        <v>2.9</v>
      </c>
      <c r="H1577">
        <v>65.599999999999994</v>
      </c>
      <c r="I1577" s="58">
        <v>7.9</v>
      </c>
      <c r="J1577">
        <v>-318</v>
      </c>
      <c r="K1577" s="202" t="s">
        <v>97</v>
      </c>
      <c r="N1577" s="149"/>
      <c r="O1577" s="149"/>
      <c r="P1577" s="67"/>
      <c r="Q1577" s="67"/>
    </row>
    <row r="1578" spans="1:17" x14ac:dyDescent="0.2">
      <c r="A1578" t="s">
        <v>61</v>
      </c>
      <c r="B1578" s="45">
        <v>40764</v>
      </c>
      <c r="C1578" s="254">
        <v>0.40465277777777775</v>
      </c>
      <c r="D1578" s="59">
        <v>9.9689999999999994</v>
      </c>
      <c r="E1578" s="58">
        <v>29.71</v>
      </c>
      <c r="F1578" s="58">
        <v>0.17</v>
      </c>
      <c r="G1578" s="41">
        <v>2.8</v>
      </c>
      <c r="H1578">
        <v>65.48</v>
      </c>
      <c r="I1578" s="58">
        <v>7.89</v>
      </c>
      <c r="J1578">
        <v>-330</v>
      </c>
      <c r="K1578" s="202" t="s">
        <v>97</v>
      </c>
      <c r="N1578" s="149"/>
      <c r="O1578" s="149"/>
      <c r="P1578" s="67"/>
      <c r="Q1578" s="67"/>
    </row>
    <row r="1579" spans="1:17" x14ac:dyDescent="0.2">
      <c r="A1579" t="s">
        <v>61</v>
      </c>
      <c r="B1579" s="45">
        <v>40764</v>
      </c>
      <c r="C1579" s="254">
        <v>0.40500000000000003</v>
      </c>
      <c r="D1579" s="59">
        <v>11.071999999999999</v>
      </c>
      <c r="E1579" s="58">
        <v>29.23</v>
      </c>
      <c r="F1579" s="58">
        <v>0.17</v>
      </c>
      <c r="G1579" s="41">
        <v>2.8</v>
      </c>
      <c r="H1579">
        <v>65.510000000000005</v>
      </c>
      <c r="I1579" s="58">
        <v>7.75</v>
      </c>
      <c r="J1579">
        <v>-356</v>
      </c>
      <c r="K1579" s="202" t="s">
        <v>97</v>
      </c>
      <c r="N1579" s="149"/>
      <c r="O1579" s="149"/>
      <c r="P1579" s="67"/>
      <c r="Q1579" s="67"/>
    </row>
    <row r="1580" spans="1:17" x14ac:dyDescent="0.2">
      <c r="A1580" t="s">
        <v>61</v>
      </c>
      <c r="B1580" s="45">
        <v>40764</v>
      </c>
      <c r="C1580" s="254">
        <v>0.4052546296296296</v>
      </c>
      <c r="D1580" s="59">
        <v>12.098000000000001</v>
      </c>
      <c r="E1580" s="58">
        <v>29</v>
      </c>
      <c r="F1580" s="58">
        <v>0.14000000000000001</v>
      </c>
      <c r="G1580" s="41">
        <v>2.2000000000000002</v>
      </c>
      <c r="H1580">
        <v>65.19</v>
      </c>
      <c r="I1580" s="58">
        <v>7.68</v>
      </c>
      <c r="J1580">
        <v>-367</v>
      </c>
      <c r="K1580" s="202" t="s">
        <v>97</v>
      </c>
      <c r="N1580" s="149"/>
      <c r="O1580" s="149"/>
      <c r="P1580" s="67"/>
      <c r="Q1580" s="67"/>
    </row>
    <row r="1581" spans="1:17" x14ac:dyDescent="0.2">
      <c r="A1581" t="s">
        <v>61</v>
      </c>
      <c r="B1581" s="45">
        <v>40764</v>
      </c>
      <c r="C1581" s="254">
        <v>0.4054976851851852</v>
      </c>
      <c r="D1581" s="59">
        <v>13.074999999999999</v>
      </c>
      <c r="E1581" s="58">
        <v>28.39</v>
      </c>
      <c r="F1581" s="58">
        <v>0.12</v>
      </c>
      <c r="G1581" s="41">
        <v>1.9</v>
      </c>
      <c r="H1581">
        <v>64.83</v>
      </c>
      <c r="I1581" s="58">
        <v>7.49</v>
      </c>
      <c r="J1581">
        <v>-378</v>
      </c>
      <c r="K1581" s="202" t="s">
        <v>97</v>
      </c>
      <c r="N1581" s="149"/>
      <c r="O1581" s="149"/>
      <c r="P1581" s="67"/>
      <c r="Q1581" s="67"/>
    </row>
    <row r="1582" spans="1:17" x14ac:dyDescent="0.2">
      <c r="A1582" t="s">
        <v>61</v>
      </c>
      <c r="B1582" s="45">
        <v>40764</v>
      </c>
      <c r="C1582" s="254">
        <v>0.40569444444444441</v>
      </c>
      <c r="D1582" s="59">
        <v>13.303000000000001</v>
      </c>
      <c r="E1582" s="58">
        <v>28.34</v>
      </c>
      <c r="F1582" s="58">
        <v>0.11</v>
      </c>
      <c r="G1582" s="41">
        <v>1.8</v>
      </c>
      <c r="H1582">
        <v>64.86</v>
      </c>
      <c r="I1582" s="58">
        <v>7.45</v>
      </c>
      <c r="J1582">
        <v>-384</v>
      </c>
      <c r="K1582" s="202" t="s">
        <v>97</v>
      </c>
      <c r="N1582" s="149"/>
      <c r="O1582" s="149"/>
      <c r="P1582" s="67"/>
      <c r="Q1582" s="67"/>
    </row>
    <row r="1583" spans="1:17" x14ac:dyDescent="0.2">
      <c r="N1583" s="149"/>
      <c r="O1583" s="149"/>
      <c r="P1583" s="67"/>
      <c r="Q1583" s="67"/>
    </row>
    <row r="1584" spans="1:17" x14ac:dyDescent="0.2">
      <c r="N1584" s="149"/>
      <c r="O1584" s="149"/>
      <c r="P1584" s="67"/>
      <c r="Q1584" s="67"/>
    </row>
    <row r="1585" spans="1:17" x14ac:dyDescent="0.2">
      <c r="A1585" t="s">
        <v>7</v>
      </c>
      <c r="B1585" s="45">
        <v>40865</v>
      </c>
      <c r="C1585" s="254">
        <v>0.14876157407407406</v>
      </c>
      <c r="D1585" s="59">
        <v>0.18099999999999999</v>
      </c>
      <c r="E1585" s="58">
        <v>15.84</v>
      </c>
      <c r="F1585" s="58">
        <v>10.42</v>
      </c>
      <c r="G1585" s="41">
        <v>105.7</v>
      </c>
      <c r="H1585" s="59">
        <v>2.9990000000000001</v>
      </c>
      <c r="I1585" s="58">
        <v>7.84</v>
      </c>
      <c r="J1585">
        <v>144</v>
      </c>
      <c r="K1585" s="202" t="s">
        <v>97</v>
      </c>
      <c r="L1585" s="59"/>
      <c r="M1585">
        <v>0.1</v>
      </c>
      <c r="N1585" s="149"/>
      <c r="O1585" s="149"/>
      <c r="P1585" s="67"/>
      <c r="Q1585" s="67"/>
    </row>
    <row r="1586" spans="1:17" x14ac:dyDescent="0.2">
      <c r="B1586" s="45">
        <v>40865</v>
      </c>
      <c r="C1586" s="254">
        <v>0.15019675925925927</v>
      </c>
      <c r="D1586" s="59">
        <v>0.92400000000000004</v>
      </c>
      <c r="E1586" s="58">
        <v>15.83</v>
      </c>
      <c r="F1586" s="58">
        <v>9.6</v>
      </c>
      <c r="G1586" s="41">
        <v>97.3</v>
      </c>
      <c r="H1586" s="59">
        <v>2.996</v>
      </c>
      <c r="I1586" s="58">
        <v>7.86</v>
      </c>
      <c r="J1586">
        <v>143</v>
      </c>
      <c r="K1586" s="41">
        <v>156.9</v>
      </c>
      <c r="L1586" s="59"/>
      <c r="M1586"/>
      <c r="N1586" s="149"/>
      <c r="O1586" s="149"/>
      <c r="P1586" s="67"/>
      <c r="Q1586" s="67"/>
    </row>
    <row r="1587" spans="1:17" x14ac:dyDescent="0.2">
      <c r="B1587" s="45">
        <v>40865</v>
      </c>
      <c r="C1587" s="254">
        <v>0.14982638888888888</v>
      </c>
      <c r="D1587" s="59">
        <v>1.883</v>
      </c>
      <c r="E1587" s="58">
        <v>15.83</v>
      </c>
      <c r="F1587" s="58">
        <v>9.61</v>
      </c>
      <c r="G1587" s="41">
        <v>97.4</v>
      </c>
      <c r="H1587" s="59">
        <v>2.9980000000000002</v>
      </c>
      <c r="I1587" s="58">
        <v>7.86</v>
      </c>
      <c r="J1587">
        <v>143</v>
      </c>
      <c r="K1587" s="41">
        <v>160.30000000000001</v>
      </c>
      <c r="L1587" s="59"/>
      <c r="M1587"/>
      <c r="N1587" s="149"/>
      <c r="O1587" s="149"/>
      <c r="P1587" s="67"/>
      <c r="Q1587" s="67"/>
    </row>
    <row r="1588" spans="1:17" x14ac:dyDescent="0.2">
      <c r="B1588" s="45">
        <v>40865</v>
      </c>
      <c r="C1588" s="254">
        <v>0.14917824074074074</v>
      </c>
      <c r="D1588" s="59">
        <v>2.9910000000000001</v>
      </c>
      <c r="E1588" s="58">
        <v>15.84</v>
      </c>
      <c r="F1588" s="58">
        <v>9.59</v>
      </c>
      <c r="G1588" s="41">
        <v>97.2</v>
      </c>
      <c r="H1588" s="59">
        <v>2.9969999999999999</v>
      </c>
      <c r="I1588" s="58">
        <v>7.86</v>
      </c>
      <c r="J1588">
        <v>142</v>
      </c>
      <c r="K1588" s="41">
        <v>162.6</v>
      </c>
      <c r="L1588" s="59"/>
    </row>
    <row r="1589" spans="1:17" x14ac:dyDescent="0.2">
      <c r="B1589" s="45">
        <v>40865</v>
      </c>
      <c r="C1589" s="254">
        <v>0.14932870370370369</v>
      </c>
      <c r="D1589" s="59">
        <v>3.2909999999999999</v>
      </c>
      <c r="E1589" s="58">
        <v>15.84</v>
      </c>
      <c r="F1589" s="58">
        <v>9.58</v>
      </c>
      <c r="G1589" s="41">
        <v>97.2</v>
      </c>
      <c r="H1589" s="59">
        <v>2.9969999999999999</v>
      </c>
      <c r="I1589" s="58">
        <v>7.86</v>
      </c>
      <c r="J1589">
        <v>142</v>
      </c>
      <c r="K1589" s="41">
        <v>162.5</v>
      </c>
      <c r="L1589" s="59"/>
    </row>
    <row r="1590" spans="1:17" x14ac:dyDescent="0.2">
      <c r="B1590" s="45"/>
      <c r="C1590" s="182"/>
      <c r="D1590" s="59"/>
      <c r="E1590" s="58"/>
      <c r="F1590" s="58"/>
      <c r="G1590" s="41"/>
      <c r="H1590" s="41"/>
      <c r="I1590" s="58"/>
      <c r="J1590"/>
      <c r="K1590" s="41"/>
    </row>
    <row r="1591" spans="1:17" x14ac:dyDescent="0.2">
      <c r="A1591" t="s">
        <v>36</v>
      </c>
      <c r="B1591" s="45">
        <v>40865</v>
      </c>
      <c r="C1591" s="254">
        <v>0.1733564814814815</v>
      </c>
      <c r="D1591" s="59">
        <v>0.19400000000000001</v>
      </c>
      <c r="E1591" s="58">
        <v>16.190000000000001</v>
      </c>
      <c r="F1591" s="58">
        <v>8.6199999999999992</v>
      </c>
      <c r="G1591" s="41">
        <v>88.6</v>
      </c>
      <c r="H1591" s="59">
        <v>4.7540000000000004</v>
      </c>
      <c r="I1591" s="58">
        <v>7.79</v>
      </c>
      <c r="J1591">
        <v>153</v>
      </c>
      <c r="K1591" s="41">
        <v>124.4</v>
      </c>
      <c r="L1591" s="59"/>
      <c r="M1591" s="67">
        <v>0.2</v>
      </c>
      <c r="N1591" s="149"/>
      <c r="O1591" s="149"/>
      <c r="P1591" s="67"/>
      <c r="Q1591" s="67"/>
    </row>
    <row r="1592" spans="1:17" x14ac:dyDescent="0.2">
      <c r="B1592" s="45">
        <v>40865</v>
      </c>
      <c r="C1592" s="254">
        <v>0.17344907407407406</v>
      </c>
      <c r="D1592" s="59">
        <v>0.36699999999999999</v>
      </c>
      <c r="E1592" s="58">
        <v>16.190000000000001</v>
      </c>
      <c r="F1592" s="58">
        <v>8.59</v>
      </c>
      <c r="G1592" s="41">
        <v>88.3</v>
      </c>
      <c r="H1592" s="59">
        <v>4.7540000000000004</v>
      </c>
      <c r="I1592" s="58">
        <v>7.8</v>
      </c>
      <c r="J1592">
        <v>153</v>
      </c>
      <c r="K1592" s="41">
        <v>123.4</v>
      </c>
      <c r="L1592" s="59"/>
      <c r="N1592" s="149"/>
      <c r="O1592" s="149"/>
      <c r="P1592" s="67"/>
      <c r="Q1592" s="67"/>
    </row>
    <row r="1593" spans="1:17" x14ac:dyDescent="0.2">
      <c r="B1593" s="45"/>
      <c r="C1593"/>
      <c r="H1593" s="71"/>
      <c r="N1593" s="149"/>
      <c r="O1593" s="149"/>
      <c r="P1593" s="67"/>
      <c r="Q1593" s="67"/>
    </row>
    <row r="1594" spans="1:17" x14ac:dyDescent="0.2">
      <c r="A1594" t="s">
        <v>72</v>
      </c>
      <c r="B1594" s="45">
        <v>40865</v>
      </c>
      <c r="C1594" s="254">
        <v>9.5196759259259259E-2</v>
      </c>
      <c r="D1594" s="59">
        <v>2.3E-2</v>
      </c>
      <c r="E1594" s="58">
        <v>17.25</v>
      </c>
      <c r="F1594" s="58">
        <v>6.3</v>
      </c>
      <c r="G1594" s="41">
        <v>65.5</v>
      </c>
      <c r="H1594" s="59">
        <v>1.615</v>
      </c>
      <c r="I1594" s="58">
        <v>7.57</v>
      </c>
      <c r="J1594">
        <v>153</v>
      </c>
      <c r="K1594" s="41">
        <v>13.1</v>
      </c>
      <c r="L1594" s="59"/>
      <c r="M1594" s="41">
        <v>0.7</v>
      </c>
      <c r="N1594" s="149"/>
      <c r="O1594" s="149"/>
      <c r="P1594" s="67"/>
      <c r="Q1594" s="67"/>
    </row>
    <row r="1595" spans="1:17" x14ac:dyDescent="0.2">
      <c r="B1595" s="45">
        <v>40865</v>
      </c>
      <c r="C1595" s="254">
        <v>9.5636574074074068E-2</v>
      </c>
      <c r="D1595" s="59">
        <v>0.65500000000000003</v>
      </c>
      <c r="E1595" s="58">
        <v>17.25</v>
      </c>
      <c r="F1595" s="58">
        <v>6.26</v>
      </c>
      <c r="G1595" s="41">
        <v>65.099999999999994</v>
      </c>
      <c r="H1595" s="59">
        <v>1.611</v>
      </c>
      <c r="I1595" s="58">
        <v>7.56</v>
      </c>
      <c r="J1595">
        <v>153</v>
      </c>
      <c r="K1595" s="41">
        <v>13.7</v>
      </c>
      <c r="L1595" s="59"/>
      <c r="N1595" s="149"/>
      <c r="O1595" s="149"/>
      <c r="P1595" s="67"/>
      <c r="Q1595" s="67"/>
    </row>
    <row r="1596" spans="1:17" x14ac:dyDescent="0.2">
      <c r="B1596" s="45"/>
      <c r="C1596"/>
      <c r="D1596" s="59"/>
      <c r="E1596" s="58"/>
      <c r="F1596" s="58"/>
      <c r="G1596" s="41"/>
      <c r="H1596" s="41"/>
      <c r="I1596" s="58"/>
      <c r="J1596"/>
      <c r="K1596" s="165" t="s">
        <v>173</v>
      </c>
      <c r="L1596" s="41"/>
      <c r="N1596" s="149"/>
      <c r="O1596" s="149"/>
      <c r="P1596" s="67"/>
      <c r="Q1596" s="67"/>
    </row>
    <row r="1597" spans="1:17" x14ac:dyDescent="0.2">
      <c r="A1597" t="s">
        <v>55</v>
      </c>
      <c r="B1597" s="45">
        <v>40866</v>
      </c>
      <c r="C1597" s="254">
        <v>0.42780092592592595</v>
      </c>
      <c r="D1597" s="59">
        <v>0.113</v>
      </c>
      <c r="E1597" s="58">
        <v>17.739999999999998</v>
      </c>
      <c r="F1597" s="58">
        <v>6.01</v>
      </c>
      <c r="G1597" s="41">
        <v>82.9</v>
      </c>
      <c r="H1597" s="58">
        <v>67.948000000000008</v>
      </c>
      <c r="I1597" s="58">
        <v>7.96</v>
      </c>
      <c r="J1597">
        <v>187</v>
      </c>
      <c r="K1597" s="202" t="s">
        <v>97</v>
      </c>
      <c r="L1597" s="58"/>
      <c r="M1597" s="41">
        <v>2</v>
      </c>
      <c r="N1597" s="150">
        <v>9.3834</v>
      </c>
      <c r="O1597" s="187">
        <v>15.668933333333333</v>
      </c>
      <c r="P1597" s="150">
        <v>7.09152</v>
      </c>
      <c r="Q1597" s="62">
        <v>6.2537333333333383</v>
      </c>
    </row>
    <row r="1598" spans="1:17" x14ac:dyDescent="0.2">
      <c r="A1598" t="s">
        <v>55</v>
      </c>
      <c r="B1598" s="45">
        <v>40866</v>
      </c>
      <c r="C1598" s="254">
        <v>0.42747685185185186</v>
      </c>
      <c r="D1598" s="59">
        <v>0.97799999999999998</v>
      </c>
      <c r="E1598" s="58">
        <v>17.489999999999998</v>
      </c>
      <c r="F1598" s="58">
        <v>6.06</v>
      </c>
      <c r="G1598" s="41">
        <v>83.2</v>
      </c>
      <c r="H1598" s="58">
        <v>67.995000000000005</v>
      </c>
      <c r="I1598" s="58">
        <v>7.96</v>
      </c>
      <c r="J1598">
        <v>187</v>
      </c>
      <c r="K1598" s="202" t="s">
        <v>97</v>
      </c>
      <c r="L1598" s="58"/>
      <c r="N1598" s="149"/>
      <c r="O1598" s="149"/>
      <c r="Q1598" s="67"/>
    </row>
    <row r="1599" spans="1:17" x14ac:dyDescent="0.2">
      <c r="A1599" t="s">
        <v>55</v>
      </c>
      <c r="B1599" s="45">
        <v>40866</v>
      </c>
      <c r="C1599" s="254">
        <v>0.4271064814814815</v>
      </c>
      <c r="D1599" s="59">
        <v>1.988</v>
      </c>
      <c r="E1599" s="58">
        <v>17.39</v>
      </c>
      <c r="F1599" s="58">
        <v>5.98</v>
      </c>
      <c r="G1599" s="41">
        <v>82</v>
      </c>
      <c r="H1599" s="58">
        <v>67.977999999999994</v>
      </c>
      <c r="I1599" s="58">
        <v>7.96</v>
      </c>
      <c r="J1599">
        <v>186</v>
      </c>
      <c r="K1599" s="202" t="s">
        <v>97</v>
      </c>
      <c r="L1599" s="58"/>
      <c r="N1599" s="149"/>
      <c r="O1599" s="149"/>
    </row>
    <row r="1600" spans="1:17" x14ac:dyDescent="0.2">
      <c r="A1600" t="s">
        <v>55</v>
      </c>
      <c r="B1600" s="45">
        <v>40866</v>
      </c>
      <c r="C1600" s="254">
        <v>0.42679398148148145</v>
      </c>
      <c r="D1600" s="59">
        <v>3.0219999999999998</v>
      </c>
      <c r="E1600" s="58">
        <v>17.34</v>
      </c>
      <c r="F1600" s="58">
        <v>5.89</v>
      </c>
      <c r="G1600" s="41">
        <v>80.7</v>
      </c>
      <c r="H1600" s="58">
        <v>67.97</v>
      </c>
      <c r="I1600" s="58">
        <v>7.96</v>
      </c>
      <c r="J1600">
        <v>185</v>
      </c>
      <c r="K1600" s="202" t="s">
        <v>97</v>
      </c>
      <c r="L1600" s="58"/>
      <c r="M1600" s="209"/>
      <c r="N1600" s="149"/>
      <c r="O1600" s="149"/>
      <c r="Q1600" s="67"/>
    </row>
    <row r="1601" spans="1:17" x14ac:dyDescent="0.2">
      <c r="A1601" t="s">
        <v>55</v>
      </c>
      <c r="B1601" s="45">
        <v>40866</v>
      </c>
      <c r="C1601" s="254">
        <v>0.42644675925925929</v>
      </c>
      <c r="D1601" s="59">
        <v>4.01</v>
      </c>
      <c r="E1601" s="58">
        <v>17.34</v>
      </c>
      <c r="F1601" s="58">
        <v>5.84</v>
      </c>
      <c r="G1601" s="41">
        <v>80</v>
      </c>
      <c r="H1601" s="58">
        <v>67.969000000000008</v>
      </c>
      <c r="I1601" s="58">
        <v>7.95</v>
      </c>
      <c r="J1601">
        <v>183</v>
      </c>
      <c r="K1601" s="202" t="s">
        <v>97</v>
      </c>
      <c r="L1601" s="58"/>
      <c r="N1601" s="149"/>
      <c r="O1601" s="149"/>
    </row>
    <row r="1602" spans="1:17" x14ac:dyDescent="0.2">
      <c r="A1602" t="s">
        <v>55</v>
      </c>
      <c r="B1602" s="45">
        <v>40866</v>
      </c>
      <c r="C1602" s="254">
        <v>0.42604166666666665</v>
      </c>
      <c r="D1602" s="59">
        <v>4.9989999999999997</v>
      </c>
      <c r="E1602" s="58">
        <v>17.350000000000001</v>
      </c>
      <c r="F1602" s="58">
        <v>5.79</v>
      </c>
      <c r="G1602" s="41">
        <v>79.400000000000006</v>
      </c>
      <c r="H1602" s="58">
        <v>67.989000000000004</v>
      </c>
      <c r="I1602" s="58">
        <v>7.95</v>
      </c>
      <c r="J1602">
        <v>182</v>
      </c>
      <c r="K1602" s="202" t="s">
        <v>97</v>
      </c>
      <c r="L1602" s="58"/>
      <c r="N1602" s="149"/>
      <c r="O1602" s="149"/>
      <c r="Q1602" s="67"/>
    </row>
    <row r="1603" spans="1:17" x14ac:dyDescent="0.2">
      <c r="A1603" t="s">
        <v>55</v>
      </c>
      <c r="B1603" s="45">
        <v>40866</v>
      </c>
      <c r="C1603" s="254">
        <v>0.42561342592592594</v>
      </c>
      <c r="D1603" s="59">
        <v>6.0049999999999999</v>
      </c>
      <c r="E1603" s="58">
        <v>17.350000000000001</v>
      </c>
      <c r="F1603" s="58">
        <v>5.76</v>
      </c>
      <c r="G1603" s="41">
        <v>79</v>
      </c>
      <c r="H1603" s="58">
        <v>67.983999999999995</v>
      </c>
      <c r="I1603" s="58">
        <v>7.95</v>
      </c>
      <c r="J1603">
        <v>177</v>
      </c>
      <c r="K1603" s="202" t="s">
        <v>97</v>
      </c>
      <c r="L1603" s="58"/>
      <c r="N1603" s="149"/>
      <c r="O1603" s="149"/>
      <c r="P1603" s="67"/>
      <c r="Q1603" s="67"/>
    </row>
    <row r="1604" spans="1:17" x14ac:dyDescent="0.2">
      <c r="A1604" t="s">
        <v>55</v>
      </c>
      <c r="B1604" s="45">
        <v>40866</v>
      </c>
      <c r="C1604" s="254">
        <v>0.4251388888888889</v>
      </c>
      <c r="D1604" s="59">
        <v>6.9980000000000002</v>
      </c>
      <c r="E1604" s="58">
        <v>17.350000000000001</v>
      </c>
      <c r="F1604" s="58">
        <v>5.71</v>
      </c>
      <c r="G1604" s="41">
        <v>78.2</v>
      </c>
      <c r="H1604" s="58">
        <v>67.995000000000005</v>
      </c>
      <c r="I1604" s="58">
        <v>7.94</v>
      </c>
      <c r="J1604">
        <v>184</v>
      </c>
      <c r="K1604" s="202" t="s">
        <v>97</v>
      </c>
      <c r="L1604" s="58"/>
      <c r="N1604" s="149"/>
      <c r="O1604" s="149"/>
      <c r="P1604" s="67"/>
      <c r="Q1604" s="67"/>
    </row>
    <row r="1605" spans="1:17" x14ac:dyDescent="0.2">
      <c r="A1605" t="s">
        <v>55</v>
      </c>
      <c r="B1605" s="45">
        <v>40866</v>
      </c>
      <c r="C1605" s="254">
        <v>0.4247569444444444</v>
      </c>
      <c r="D1605" s="59">
        <v>8.0060000000000002</v>
      </c>
      <c r="E1605" s="58">
        <v>17.350000000000001</v>
      </c>
      <c r="F1605" s="58">
        <v>5.73</v>
      </c>
      <c r="G1605" s="41">
        <v>78.5</v>
      </c>
      <c r="H1605" s="58">
        <v>67.994</v>
      </c>
      <c r="I1605" s="58">
        <v>7.94</v>
      </c>
      <c r="J1605">
        <v>184</v>
      </c>
      <c r="K1605" s="202" t="s">
        <v>97</v>
      </c>
      <c r="L1605" s="58"/>
      <c r="N1605" s="149"/>
      <c r="O1605" s="149"/>
      <c r="P1605" s="67"/>
      <c r="Q1605" s="67"/>
    </row>
    <row r="1606" spans="1:17" x14ac:dyDescent="0.2">
      <c r="A1606" t="s">
        <v>55</v>
      </c>
      <c r="B1606" s="45">
        <v>40866</v>
      </c>
      <c r="C1606" s="254">
        <v>0.42420138888888892</v>
      </c>
      <c r="D1606" s="59">
        <v>8.9770000000000003</v>
      </c>
      <c r="E1606" s="58">
        <v>17.36</v>
      </c>
      <c r="F1606" s="58">
        <v>5.73</v>
      </c>
      <c r="G1606" s="41">
        <v>78.599999999999994</v>
      </c>
      <c r="H1606" s="58">
        <v>68.004999999999995</v>
      </c>
      <c r="I1606" s="58">
        <v>7.93</v>
      </c>
      <c r="J1606">
        <v>182</v>
      </c>
      <c r="K1606" s="202" t="s">
        <v>97</v>
      </c>
      <c r="L1606" s="58"/>
      <c r="N1606" s="149"/>
      <c r="O1606" s="149"/>
      <c r="P1606" s="67"/>
      <c r="Q1606" s="67"/>
    </row>
    <row r="1607" spans="1:17" x14ac:dyDescent="0.2">
      <c r="A1607" t="s">
        <v>55</v>
      </c>
      <c r="B1607" s="45">
        <v>40866</v>
      </c>
      <c r="C1607" s="254">
        <v>0.42369212962962965</v>
      </c>
      <c r="D1607" s="59">
        <v>9.9939999999999998</v>
      </c>
      <c r="E1607" s="58">
        <v>17.38</v>
      </c>
      <c r="F1607" s="58">
        <v>5.75</v>
      </c>
      <c r="G1607" s="41">
        <v>78.8</v>
      </c>
      <c r="H1607" s="58">
        <v>67.974999999999994</v>
      </c>
      <c r="I1607" s="58">
        <v>7.93</v>
      </c>
      <c r="J1607">
        <v>180</v>
      </c>
      <c r="K1607" s="202" t="s">
        <v>97</v>
      </c>
      <c r="L1607" s="58"/>
      <c r="N1607" s="149"/>
      <c r="O1607" s="149"/>
      <c r="P1607" s="67"/>
      <c r="Q1607" s="67"/>
    </row>
    <row r="1608" spans="1:17" x14ac:dyDescent="0.2">
      <c r="A1608" t="s">
        <v>55</v>
      </c>
      <c r="B1608" s="45">
        <v>40866</v>
      </c>
      <c r="C1608" s="254">
        <v>0.42311342592592593</v>
      </c>
      <c r="D1608" s="59">
        <v>10.999000000000001</v>
      </c>
      <c r="E1608" s="58">
        <v>17.39</v>
      </c>
      <c r="F1608" s="58">
        <v>5.72</v>
      </c>
      <c r="G1608" s="41">
        <v>78.5</v>
      </c>
      <c r="H1608" s="58">
        <v>67.998000000000005</v>
      </c>
      <c r="I1608" s="58">
        <v>7.93</v>
      </c>
      <c r="J1608">
        <v>171</v>
      </c>
      <c r="K1608" s="202" t="s">
        <v>97</v>
      </c>
      <c r="L1608" s="58"/>
      <c r="N1608" s="149"/>
      <c r="O1608" s="149"/>
      <c r="P1608" s="67"/>
      <c r="Q1608" s="67"/>
    </row>
    <row r="1609" spans="1:17" x14ac:dyDescent="0.2">
      <c r="A1609" t="s">
        <v>55</v>
      </c>
      <c r="B1609" s="45">
        <v>40866</v>
      </c>
      <c r="C1609" s="254">
        <v>0.42179398148148151</v>
      </c>
      <c r="D1609" s="59">
        <v>12.01</v>
      </c>
      <c r="E1609" s="58">
        <v>17.39</v>
      </c>
      <c r="F1609" s="58">
        <v>5.71</v>
      </c>
      <c r="G1609" s="41">
        <v>78.3</v>
      </c>
      <c r="H1609" s="58">
        <v>68.009</v>
      </c>
      <c r="I1609" s="58">
        <v>7.92</v>
      </c>
      <c r="J1609">
        <v>211</v>
      </c>
      <c r="K1609" s="202" t="s">
        <v>97</v>
      </c>
      <c r="L1609" s="58"/>
      <c r="N1609" s="149"/>
      <c r="O1609" s="149"/>
      <c r="P1609" s="67"/>
      <c r="Q1609" s="67"/>
    </row>
    <row r="1610" spans="1:17" x14ac:dyDescent="0.2">
      <c r="A1610" t="s">
        <v>55</v>
      </c>
      <c r="B1610" s="45">
        <v>40866</v>
      </c>
      <c r="C1610" s="254">
        <v>0.42211805555555554</v>
      </c>
      <c r="D1610" s="59">
        <v>13.04</v>
      </c>
      <c r="E1610" s="58">
        <v>17.39</v>
      </c>
      <c r="F1610" s="58">
        <v>5.67</v>
      </c>
      <c r="G1610" s="41">
        <v>77.8</v>
      </c>
      <c r="H1610" s="58">
        <v>67.989999999999995</v>
      </c>
      <c r="I1610" s="58">
        <v>7.92</v>
      </c>
      <c r="J1610">
        <v>208</v>
      </c>
      <c r="K1610" s="202" t="s">
        <v>97</v>
      </c>
      <c r="L1610" s="58"/>
      <c r="N1610" s="149"/>
      <c r="O1610" s="149"/>
      <c r="P1610" s="67"/>
      <c r="Q1610" s="67"/>
    </row>
    <row r="1611" spans="1:17" x14ac:dyDescent="0.2">
      <c r="A1611" t="s">
        <v>55</v>
      </c>
      <c r="B1611" s="45">
        <v>40866</v>
      </c>
      <c r="C1611" s="254">
        <v>0.42245370370370372</v>
      </c>
      <c r="D1611" s="59">
        <v>13.52</v>
      </c>
      <c r="E1611" s="58">
        <v>17.39</v>
      </c>
      <c r="F1611" s="58">
        <v>5.63</v>
      </c>
      <c r="G1611" s="41">
        <v>77.2</v>
      </c>
      <c r="H1611" s="58">
        <v>67.995999999999995</v>
      </c>
      <c r="I1611" s="58">
        <v>7.92</v>
      </c>
      <c r="J1611">
        <v>191</v>
      </c>
      <c r="K1611" s="202" t="s">
        <v>97</v>
      </c>
      <c r="L1611" s="58"/>
      <c r="N1611" s="149"/>
      <c r="O1611" s="149"/>
      <c r="P1611" s="67"/>
      <c r="Q1611" s="67"/>
    </row>
    <row r="1612" spans="1:17" x14ac:dyDescent="0.2">
      <c r="B1612" s="45"/>
      <c r="C1612" s="182"/>
      <c r="D1612" s="59"/>
      <c r="E1612" s="58"/>
      <c r="F1612" s="58"/>
      <c r="G1612" s="41"/>
      <c r="H1612" s="58"/>
      <c r="I1612" s="58"/>
      <c r="J1612"/>
      <c r="K1612" s="41"/>
      <c r="L1612" s="58"/>
      <c r="N1612" s="149"/>
      <c r="O1612" s="149"/>
      <c r="P1612" s="67"/>
      <c r="Q1612" s="67"/>
    </row>
    <row r="1613" spans="1:17" ht="12.6" customHeight="1" x14ac:dyDescent="0.2">
      <c r="A1613" t="s">
        <v>58</v>
      </c>
      <c r="B1613" s="45">
        <v>40866</v>
      </c>
      <c r="C1613" s="254">
        <v>0.44846064814814812</v>
      </c>
      <c r="D1613" s="59">
        <v>0.35799999999999998</v>
      </c>
      <c r="E1613" s="58">
        <v>17.260000000000002</v>
      </c>
      <c r="F1613" s="58">
        <v>10.29</v>
      </c>
      <c r="G1613" s="41">
        <v>140.1</v>
      </c>
      <c r="H1613" s="58">
        <v>66.8</v>
      </c>
      <c r="I1613" s="58">
        <v>8.1</v>
      </c>
      <c r="J1613">
        <v>175</v>
      </c>
      <c r="K1613" s="202" t="s">
        <v>97</v>
      </c>
      <c r="L1613" s="58"/>
      <c r="M1613" s="41">
        <v>1.3</v>
      </c>
      <c r="N1613" s="187">
        <v>18.43214</v>
      </c>
      <c r="O1613" s="187">
        <v>21.115019999999998</v>
      </c>
      <c r="P1613" s="62">
        <v>4.6297799999999985</v>
      </c>
      <c r="Q1613" s="62">
        <v>5.7885599999999933</v>
      </c>
    </row>
    <row r="1614" spans="1:17" x14ac:dyDescent="0.2">
      <c r="A1614" t="s">
        <v>58</v>
      </c>
      <c r="B1614" s="45">
        <v>40866</v>
      </c>
      <c r="C1614" s="254">
        <v>0.448275462962963</v>
      </c>
      <c r="D1614" s="59">
        <v>1.0069999999999999</v>
      </c>
      <c r="E1614" s="58">
        <v>17.100000000000001</v>
      </c>
      <c r="F1614" s="58">
        <v>10.14</v>
      </c>
      <c r="G1614" s="41">
        <v>137.6</v>
      </c>
      <c r="H1614" s="58">
        <v>66.77</v>
      </c>
      <c r="I1614" s="58">
        <v>8.1</v>
      </c>
      <c r="J1614">
        <v>175</v>
      </c>
      <c r="K1614" s="202" t="s">
        <v>97</v>
      </c>
      <c r="L1614" s="58"/>
      <c r="N1614" s="111"/>
      <c r="O1614" s="149"/>
      <c r="P1614" s="67"/>
      <c r="Q1614" s="67"/>
    </row>
    <row r="1615" spans="1:17" x14ac:dyDescent="0.2">
      <c r="A1615" t="s">
        <v>58</v>
      </c>
      <c r="B1615" s="45">
        <v>40866</v>
      </c>
      <c r="C1615" s="254">
        <v>0.44787037037037036</v>
      </c>
      <c r="D1615" s="59">
        <v>1.984</v>
      </c>
      <c r="E1615" s="58">
        <v>17.04</v>
      </c>
      <c r="F1615" s="58">
        <v>9.35</v>
      </c>
      <c r="G1615" s="41">
        <v>126.8</v>
      </c>
      <c r="H1615" s="58">
        <v>66.86</v>
      </c>
      <c r="I1615" s="58">
        <v>8.09</v>
      </c>
      <c r="J1615">
        <v>179</v>
      </c>
      <c r="K1615" s="202" t="s">
        <v>97</v>
      </c>
      <c r="L1615" s="58"/>
      <c r="N1615" s="149"/>
      <c r="O1615" s="149"/>
      <c r="P1615" s="67"/>
      <c r="Q1615" s="67"/>
    </row>
    <row r="1616" spans="1:17" x14ac:dyDescent="0.2">
      <c r="A1616" t="s">
        <v>58</v>
      </c>
      <c r="B1616" s="45">
        <v>40866</v>
      </c>
      <c r="C1616" s="254">
        <v>0.44743055555555555</v>
      </c>
      <c r="D1616" s="59">
        <v>2.9820000000000002</v>
      </c>
      <c r="E1616" s="58">
        <v>17.34</v>
      </c>
      <c r="F1616" s="58">
        <v>7.48</v>
      </c>
      <c r="G1616" s="41">
        <v>102.2</v>
      </c>
      <c r="H1616" s="58">
        <v>67.462000000000003</v>
      </c>
      <c r="I1616" s="58">
        <v>8.0399999999999991</v>
      </c>
      <c r="J1616">
        <v>183</v>
      </c>
      <c r="K1616" s="202" t="s">
        <v>97</v>
      </c>
      <c r="L1616" s="58"/>
      <c r="N1616" s="149"/>
      <c r="O1616" s="149"/>
      <c r="P1616" s="67"/>
      <c r="Q1616" s="67"/>
    </row>
    <row r="1617" spans="1:17" x14ac:dyDescent="0.2">
      <c r="A1617" t="s">
        <v>58</v>
      </c>
      <c r="B1617" s="45">
        <v>40866</v>
      </c>
      <c r="C1617" s="254">
        <v>0.44708333333333333</v>
      </c>
      <c r="D1617" s="59">
        <v>3.9889999999999999</v>
      </c>
      <c r="E1617" s="58">
        <v>17.57</v>
      </c>
      <c r="F1617" s="58">
        <v>6.28</v>
      </c>
      <c r="G1617" s="41">
        <v>86.3</v>
      </c>
      <c r="H1617" s="58">
        <v>67.947000000000003</v>
      </c>
      <c r="I1617" s="58">
        <v>7.99</v>
      </c>
      <c r="J1617">
        <v>183</v>
      </c>
      <c r="K1617" s="202" t="s">
        <v>97</v>
      </c>
      <c r="L1617" s="58"/>
      <c r="N1617" s="149"/>
      <c r="O1617" s="149"/>
      <c r="P1617" s="67"/>
      <c r="Q1617" s="67"/>
    </row>
    <row r="1618" spans="1:17" x14ac:dyDescent="0.2">
      <c r="A1618" t="s">
        <v>58</v>
      </c>
      <c r="B1618" s="45">
        <v>40866</v>
      </c>
      <c r="C1618" s="254">
        <v>0.44673611111111106</v>
      </c>
      <c r="D1618" s="59">
        <v>4.9969999999999999</v>
      </c>
      <c r="E1618" s="58">
        <v>17.559999999999999</v>
      </c>
      <c r="F1618" s="58">
        <v>6.11</v>
      </c>
      <c r="G1618" s="41">
        <v>84</v>
      </c>
      <c r="H1618" s="58">
        <v>67.965000000000003</v>
      </c>
      <c r="I1618" s="58">
        <v>7.99</v>
      </c>
      <c r="J1618">
        <v>180</v>
      </c>
      <c r="K1618" s="202" t="s">
        <v>97</v>
      </c>
      <c r="L1618" s="58"/>
      <c r="N1618" s="149"/>
      <c r="O1618" s="149"/>
      <c r="P1618" s="67"/>
      <c r="Q1618" s="67"/>
    </row>
    <row r="1619" spans="1:17" x14ac:dyDescent="0.2">
      <c r="A1619" t="s">
        <v>58</v>
      </c>
      <c r="B1619" s="45">
        <v>40866</v>
      </c>
      <c r="C1619" s="254">
        <v>0.4463078703703704</v>
      </c>
      <c r="D1619" s="59">
        <v>6.0190000000000001</v>
      </c>
      <c r="E1619" s="58">
        <v>17.55</v>
      </c>
      <c r="F1619" s="58">
        <v>5.95</v>
      </c>
      <c r="G1619" s="41">
        <v>81.900000000000006</v>
      </c>
      <c r="H1619" s="58">
        <v>67.951999999999998</v>
      </c>
      <c r="I1619" s="58">
        <v>7.98</v>
      </c>
      <c r="J1619">
        <v>179</v>
      </c>
      <c r="K1619" s="202" t="s">
        <v>97</v>
      </c>
      <c r="L1619" s="58"/>
      <c r="N1619" s="149"/>
      <c r="O1619" s="149"/>
      <c r="P1619" s="67"/>
      <c r="Q1619" s="67"/>
    </row>
    <row r="1620" spans="1:17" x14ac:dyDescent="0.2">
      <c r="A1620" t="s">
        <v>58</v>
      </c>
      <c r="B1620" s="45">
        <v>40866</v>
      </c>
      <c r="C1620" s="254">
        <v>0.44594907407407408</v>
      </c>
      <c r="D1620" s="59">
        <v>7.008</v>
      </c>
      <c r="E1620" s="58">
        <v>17.559999999999999</v>
      </c>
      <c r="F1620" s="58">
        <v>5.8</v>
      </c>
      <c r="G1620" s="41">
        <v>79.8</v>
      </c>
      <c r="H1620" s="58">
        <v>67.963000000000008</v>
      </c>
      <c r="I1620" s="58">
        <v>7.98</v>
      </c>
      <c r="J1620">
        <v>178</v>
      </c>
      <c r="K1620" s="202" t="s">
        <v>97</v>
      </c>
      <c r="L1620" s="58"/>
      <c r="N1620" s="149"/>
      <c r="O1620" s="149"/>
      <c r="P1620" s="67"/>
      <c r="Q1620" s="67"/>
    </row>
    <row r="1621" spans="1:17" x14ac:dyDescent="0.2">
      <c r="A1621" t="s">
        <v>58</v>
      </c>
      <c r="B1621" s="45">
        <v>40866</v>
      </c>
      <c r="C1621" s="254">
        <v>0.44563657407407403</v>
      </c>
      <c r="D1621" s="59">
        <v>8.0009999999999994</v>
      </c>
      <c r="E1621" s="58">
        <v>17.579999999999998</v>
      </c>
      <c r="F1621" s="58">
        <v>5.72</v>
      </c>
      <c r="G1621" s="41">
        <v>78.8</v>
      </c>
      <c r="H1621" s="58">
        <v>67.977999999999994</v>
      </c>
      <c r="I1621" s="58">
        <v>7.98</v>
      </c>
      <c r="J1621">
        <v>179</v>
      </c>
      <c r="K1621" s="202" t="s">
        <v>97</v>
      </c>
      <c r="L1621" s="58"/>
      <c r="N1621" s="149"/>
      <c r="O1621" s="149"/>
      <c r="P1621" s="67"/>
      <c r="Q1621" s="67"/>
    </row>
    <row r="1622" spans="1:17" x14ac:dyDescent="0.2">
      <c r="A1622" t="s">
        <v>58</v>
      </c>
      <c r="B1622" s="45">
        <v>40866</v>
      </c>
      <c r="C1622" s="254">
        <v>0.4450925925925926</v>
      </c>
      <c r="D1622" s="59">
        <v>9</v>
      </c>
      <c r="E1622" s="58">
        <v>17.59</v>
      </c>
      <c r="F1622" s="58">
        <v>5.67</v>
      </c>
      <c r="G1622" s="41">
        <v>78.099999999999994</v>
      </c>
      <c r="H1622" s="58">
        <v>67.951999999999998</v>
      </c>
      <c r="I1622" s="58">
        <v>7.98</v>
      </c>
      <c r="J1622">
        <v>176</v>
      </c>
      <c r="K1622" s="202" t="s">
        <v>97</v>
      </c>
      <c r="L1622" s="58"/>
      <c r="N1622" s="149"/>
      <c r="O1622" s="149"/>
      <c r="P1622" s="67"/>
      <c r="Q1622" s="67"/>
    </row>
    <row r="1623" spans="1:17" x14ac:dyDescent="0.2">
      <c r="A1623" t="s">
        <v>58</v>
      </c>
      <c r="B1623" s="45">
        <v>40866</v>
      </c>
      <c r="C1623" s="254">
        <v>0.44446759259259255</v>
      </c>
      <c r="D1623" s="59">
        <v>10</v>
      </c>
      <c r="E1623" s="58">
        <v>17.600000000000001</v>
      </c>
      <c r="F1623" s="58">
        <v>5.66</v>
      </c>
      <c r="G1623" s="41">
        <v>77.900000000000006</v>
      </c>
      <c r="H1623" s="58">
        <v>67.966000000000008</v>
      </c>
      <c r="I1623" s="58">
        <v>7.98</v>
      </c>
      <c r="J1623">
        <v>174</v>
      </c>
      <c r="K1623" s="202" t="s">
        <v>97</v>
      </c>
      <c r="L1623" s="58"/>
      <c r="N1623" s="149"/>
      <c r="O1623" s="149"/>
      <c r="P1623" s="67"/>
      <c r="Q1623" s="67"/>
    </row>
    <row r="1624" spans="1:17" x14ac:dyDescent="0.2">
      <c r="A1624" t="s">
        <v>58</v>
      </c>
      <c r="B1624" s="45">
        <v>40866</v>
      </c>
      <c r="C1624" s="254">
        <v>0.44370370370370371</v>
      </c>
      <c r="D1624" s="59">
        <v>11.013999999999999</v>
      </c>
      <c r="E1624" s="58">
        <v>17.61</v>
      </c>
      <c r="F1624" s="58">
        <v>5.77</v>
      </c>
      <c r="G1624" s="41">
        <v>79.5</v>
      </c>
      <c r="H1624" s="58">
        <v>67.974999999999994</v>
      </c>
      <c r="I1624" s="58">
        <v>7.98</v>
      </c>
      <c r="J1624">
        <v>166</v>
      </c>
      <c r="K1624" s="202" t="s">
        <v>97</v>
      </c>
      <c r="L1624" s="58"/>
      <c r="N1624" s="149"/>
      <c r="O1624" s="149"/>
      <c r="P1624" s="67"/>
      <c r="Q1624" s="67"/>
    </row>
    <row r="1625" spans="1:17" x14ac:dyDescent="0.2">
      <c r="A1625" t="s">
        <v>58</v>
      </c>
      <c r="B1625" s="45">
        <v>40866</v>
      </c>
      <c r="C1625" s="254">
        <v>0.44395833333333329</v>
      </c>
      <c r="D1625" s="59">
        <v>11.379</v>
      </c>
      <c r="E1625" s="58">
        <v>17.61</v>
      </c>
      <c r="F1625" s="58">
        <v>5.66</v>
      </c>
      <c r="G1625" s="41">
        <v>77.900000000000006</v>
      </c>
      <c r="H1625" s="58">
        <v>67.959000000000003</v>
      </c>
      <c r="I1625" s="58">
        <v>7.98</v>
      </c>
      <c r="J1625">
        <v>168</v>
      </c>
      <c r="K1625" s="202" t="s">
        <v>97</v>
      </c>
      <c r="L1625" s="58"/>
      <c r="N1625" s="149"/>
      <c r="O1625" s="149"/>
      <c r="P1625" s="67"/>
      <c r="Q1625" s="67"/>
    </row>
    <row r="1626" spans="1:17" x14ac:dyDescent="0.2">
      <c r="B1626" s="45"/>
      <c r="C1626"/>
      <c r="D1626" s="59"/>
      <c r="E1626" s="58"/>
      <c r="F1626" s="58"/>
      <c r="G1626" s="41"/>
      <c r="H1626" s="58"/>
      <c r="I1626" s="58"/>
      <c r="J1626"/>
      <c r="K1626" s="41"/>
      <c r="L1626" s="109"/>
      <c r="N1626" s="149"/>
      <c r="O1626" s="149"/>
      <c r="P1626" s="67"/>
      <c r="Q1626" s="67"/>
    </row>
    <row r="1627" spans="1:17" x14ac:dyDescent="0.2">
      <c r="A1627" t="s">
        <v>61</v>
      </c>
      <c r="B1627" s="45">
        <v>40866</v>
      </c>
      <c r="C1627" s="254">
        <v>0.46734953703703702</v>
      </c>
      <c r="D1627" s="59">
        <v>0.35199999999999998</v>
      </c>
      <c r="E1627" s="58">
        <v>17.079999999999998</v>
      </c>
      <c r="F1627" s="58">
        <v>7.31</v>
      </c>
      <c r="G1627" s="41">
        <v>99.4</v>
      </c>
      <c r="H1627" s="58">
        <v>67.478999999999999</v>
      </c>
      <c r="I1627" s="58">
        <v>8.02</v>
      </c>
      <c r="J1627">
        <v>169</v>
      </c>
      <c r="K1627" s="202" t="s">
        <v>97</v>
      </c>
      <c r="L1627" s="58"/>
      <c r="M1627" s="70">
        <v>2</v>
      </c>
      <c r="N1627" s="187">
        <v>11.57592</v>
      </c>
      <c r="O1627" s="187">
        <v>13.803000000000001</v>
      </c>
      <c r="P1627" s="62">
        <v>4.0370399999999984</v>
      </c>
      <c r="Q1627" s="62">
        <v>4.3200599999999998</v>
      </c>
    </row>
    <row r="1628" spans="1:17" x14ac:dyDescent="0.2">
      <c r="A1628" t="s">
        <v>61</v>
      </c>
      <c r="B1628" s="45">
        <v>40866</v>
      </c>
      <c r="C1628" s="254">
        <v>0.46715277777777775</v>
      </c>
      <c r="D1628" s="59">
        <v>0.997</v>
      </c>
      <c r="E1628" s="58">
        <v>17.079999999999998</v>
      </c>
      <c r="F1628" s="58">
        <v>7.08</v>
      </c>
      <c r="G1628" s="41">
        <v>96.4</v>
      </c>
      <c r="H1628" s="58">
        <v>67.564000000000007</v>
      </c>
      <c r="I1628" s="58">
        <v>8.01</v>
      </c>
      <c r="J1628">
        <v>170</v>
      </c>
      <c r="K1628" s="202" t="s">
        <v>97</v>
      </c>
      <c r="L1628" s="58"/>
      <c r="N1628" s="149"/>
      <c r="O1628" s="149"/>
      <c r="P1628" s="67"/>
      <c r="Q1628" s="67"/>
    </row>
    <row r="1629" spans="1:17" x14ac:dyDescent="0.2">
      <c r="A1629" t="s">
        <v>61</v>
      </c>
      <c r="B1629" s="45">
        <v>40866</v>
      </c>
      <c r="C1629" s="254">
        <v>0.46649305555555554</v>
      </c>
      <c r="D1629" s="59">
        <v>2.0019999999999998</v>
      </c>
      <c r="E1629" s="58">
        <v>17.260000000000002</v>
      </c>
      <c r="F1629" s="58">
        <v>5.59</v>
      </c>
      <c r="G1629" s="41">
        <v>76.599999999999994</v>
      </c>
      <c r="H1629" s="58">
        <v>68.143000000000001</v>
      </c>
      <c r="I1629" s="58">
        <v>7.95</v>
      </c>
      <c r="J1629">
        <v>169</v>
      </c>
      <c r="K1629" s="202" t="s">
        <v>97</v>
      </c>
      <c r="L1629" s="58"/>
      <c r="N1629" s="149"/>
      <c r="O1629" s="149"/>
      <c r="P1629" s="67"/>
      <c r="Q1629" s="67"/>
    </row>
    <row r="1630" spans="1:17" x14ac:dyDescent="0.2">
      <c r="A1630" t="s">
        <v>61</v>
      </c>
      <c r="B1630" s="45">
        <v>40866</v>
      </c>
      <c r="C1630" s="254">
        <v>0.46614583333333331</v>
      </c>
      <c r="D1630" s="59">
        <v>2.996</v>
      </c>
      <c r="E1630" s="58">
        <v>17.239999999999998</v>
      </c>
      <c r="F1630" s="58">
        <v>5.58</v>
      </c>
      <c r="G1630" s="41">
        <v>76.400000000000006</v>
      </c>
      <c r="H1630" s="58">
        <v>68.14</v>
      </c>
      <c r="I1630" s="58">
        <v>7.95</v>
      </c>
      <c r="J1630">
        <v>168</v>
      </c>
      <c r="K1630" s="202" t="s">
        <v>97</v>
      </c>
      <c r="L1630" s="58"/>
      <c r="N1630" s="149"/>
      <c r="O1630" s="149"/>
      <c r="P1630" s="67"/>
      <c r="Q1630" s="67"/>
    </row>
    <row r="1631" spans="1:17" x14ac:dyDescent="0.2">
      <c r="A1631" t="s">
        <v>61</v>
      </c>
      <c r="B1631" s="45">
        <v>40866</v>
      </c>
      <c r="C1631" s="254">
        <v>0.46569444444444441</v>
      </c>
      <c r="D1631" s="59">
        <v>3.99</v>
      </c>
      <c r="E1631" s="58">
        <v>17.16</v>
      </c>
      <c r="F1631" s="58">
        <v>5.63</v>
      </c>
      <c r="G1631" s="41">
        <v>76.900000000000006</v>
      </c>
      <c r="H1631" s="58">
        <v>68.14</v>
      </c>
      <c r="I1631" s="58">
        <v>7.96</v>
      </c>
      <c r="J1631">
        <v>167</v>
      </c>
      <c r="K1631" s="202" t="s">
        <v>97</v>
      </c>
      <c r="L1631" s="58"/>
      <c r="N1631" s="149"/>
      <c r="O1631" s="149"/>
      <c r="P1631" s="67"/>
      <c r="Q1631" s="67"/>
    </row>
    <row r="1632" spans="1:17" x14ac:dyDescent="0.2">
      <c r="A1632" t="s">
        <v>61</v>
      </c>
      <c r="B1632" s="45">
        <v>40866</v>
      </c>
      <c r="C1632" s="254">
        <v>0.46505787037037033</v>
      </c>
      <c r="D1632" s="59">
        <v>4.9989999999999997</v>
      </c>
      <c r="E1632" s="58">
        <v>17.100000000000001</v>
      </c>
      <c r="F1632" s="58">
        <v>5.65</v>
      </c>
      <c r="G1632" s="41">
        <v>77.2</v>
      </c>
      <c r="H1632" s="58">
        <v>68.132999999999996</v>
      </c>
      <c r="I1632" s="58">
        <v>7.96</v>
      </c>
      <c r="J1632">
        <v>164</v>
      </c>
      <c r="K1632" s="202" t="s">
        <v>97</v>
      </c>
      <c r="L1632" s="58"/>
      <c r="N1632" s="149"/>
      <c r="O1632" s="149"/>
      <c r="P1632" s="67"/>
      <c r="Q1632" s="67"/>
    </row>
    <row r="1633" spans="1:17" x14ac:dyDescent="0.2">
      <c r="A1633" t="s">
        <v>61</v>
      </c>
      <c r="B1633" s="45">
        <v>40866</v>
      </c>
      <c r="C1633" s="254">
        <v>0.46468749999999998</v>
      </c>
      <c r="D1633" s="59">
        <v>5.9969999999999999</v>
      </c>
      <c r="E1633" s="58">
        <v>17.07</v>
      </c>
      <c r="F1633" s="58">
        <v>5.67</v>
      </c>
      <c r="G1633" s="41">
        <v>77.400000000000006</v>
      </c>
      <c r="H1633" s="58">
        <v>68.135000000000005</v>
      </c>
      <c r="I1633" s="58">
        <v>7.96</v>
      </c>
      <c r="J1633">
        <v>162</v>
      </c>
      <c r="K1633" s="202" t="s">
        <v>97</v>
      </c>
      <c r="L1633" s="58"/>
      <c r="N1633" s="149"/>
      <c r="O1633" s="149"/>
      <c r="P1633" s="67"/>
      <c r="Q1633" s="67"/>
    </row>
    <row r="1634" spans="1:17" x14ac:dyDescent="0.2">
      <c r="A1634" t="s">
        <v>61</v>
      </c>
      <c r="B1634" s="45">
        <v>40866</v>
      </c>
      <c r="C1634" s="254">
        <v>0.46430555555555553</v>
      </c>
      <c r="D1634" s="59">
        <v>6.992</v>
      </c>
      <c r="E1634" s="58">
        <v>17.04</v>
      </c>
      <c r="F1634" s="58">
        <v>5.7</v>
      </c>
      <c r="G1634" s="41">
        <v>77.8</v>
      </c>
      <c r="H1634" s="58">
        <v>68.138999999999996</v>
      </c>
      <c r="I1634" s="58">
        <v>7.97</v>
      </c>
      <c r="J1634">
        <v>162</v>
      </c>
      <c r="K1634" s="202" t="s">
        <v>97</v>
      </c>
      <c r="L1634" s="58"/>
      <c r="N1634" s="149"/>
      <c r="O1634" s="149"/>
      <c r="P1634" s="67"/>
      <c r="Q1634" s="67"/>
    </row>
    <row r="1635" spans="1:17" x14ac:dyDescent="0.2">
      <c r="A1635" t="s">
        <v>61</v>
      </c>
      <c r="B1635" s="45">
        <v>40866</v>
      </c>
      <c r="C1635" s="254">
        <v>0.46394675925925927</v>
      </c>
      <c r="D1635" s="59">
        <v>8.0009999999999994</v>
      </c>
      <c r="E1635" s="58">
        <v>17.02</v>
      </c>
      <c r="F1635" s="58">
        <v>5.68</v>
      </c>
      <c r="G1635" s="41">
        <v>77.400000000000006</v>
      </c>
      <c r="H1635" s="58">
        <v>68.137</v>
      </c>
      <c r="I1635" s="58">
        <v>7.97</v>
      </c>
      <c r="J1635">
        <v>161</v>
      </c>
      <c r="K1635" s="202" t="s">
        <v>97</v>
      </c>
      <c r="L1635" s="58"/>
      <c r="N1635" s="149"/>
      <c r="O1635" s="149"/>
      <c r="P1635" s="67"/>
      <c r="Q1635" s="67"/>
    </row>
    <row r="1636" spans="1:17" x14ac:dyDescent="0.2">
      <c r="A1636" t="s">
        <v>61</v>
      </c>
      <c r="B1636" s="45">
        <v>40866</v>
      </c>
      <c r="C1636" s="254">
        <v>0.46356481481481482</v>
      </c>
      <c r="D1636" s="59">
        <v>9.0280000000000005</v>
      </c>
      <c r="E1636" s="58">
        <v>17.010000000000002</v>
      </c>
      <c r="F1636" s="58">
        <v>5.57</v>
      </c>
      <c r="G1636" s="41">
        <v>75.900000000000006</v>
      </c>
      <c r="H1636" s="58">
        <v>68.153999999999996</v>
      </c>
      <c r="I1636" s="58">
        <v>7.97</v>
      </c>
      <c r="J1636">
        <v>159</v>
      </c>
      <c r="K1636" s="202" t="s">
        <v>97</v>
      </c>
      <c r="L1636" s="58"/>
      <c r="N1636" s="149"/>
      <c r="O1636" s="149"/>
      <c r="P1636" s="67"/>
      <c r="Q1636" s="67"/>
    </row>
    <row r="1637" spans="1:17" x14ac:dyDescent="0.2">
      <c r="A1637" t="s">
        <v>61</v>
      </c>
      <c r="B1637" s="45">
        <v>40866</v>
      </c>
      <c r="C1637" s="254">
        <v>0.46327546296296296</v>
      </c>
      <c r="D1637" s="59">
        <v>10.01</v>
      </c>
      <c r="E1637" s="58">
        <v>17.010000000000002</v>
      </c>
      <c r="F1637" s="58">
        <v>5.54</v>
      </c>
      <c r="G1637" s="41">
        <v>75.5</v>
      </c>
      <c r="H1637" s="58">
        <v>68.138999999999996</v>
      </c>
      <c r="I1637" s="58">
        <v>7.96</v>
      </c>
      <c r="J1637">
        <v>157</v>
      </c>
      <c r="K1637" s="202" t="s">
        <v>97</v>
      </c>
      <c r="L1637" s="58"/>
      <c r="N1637" s="149"/>
      <c r="O1637" s="149"/>
      <c r="P1637" s="67"/>
      <c r="Q1637" s="67"/>
    </row>
    <row r="1638" spans="1:17" x14ac:dyDescent="0.2">
      <c r="A1638" t="s">
        <v>61</v>
      </c>
      <c r="B1638" s="45">
        <v>40866</v>
      </c>
      <c r="C1638" s="254">
        <v>0.46285879629629628</v>
      </c>
      <c r="D1638" s="59">
        <v>11.000999999999999</v>
      </c>
      <c r="E1638" s="58">
        <v>17.010000000000002</v>
      </c>
      <c r="F1638" s="58">
        <v>5.53</v>
      </c>
      <c r="G1638" s="41">
        <v>75.3</v>
      </c>
      <c r="H1638" s="58">
        <v>68.111000000000004</v>
      </c>
      <c r="I1638" s="58">
        <v>7.96</v>
      </c>
      <c r="J1638">
        <v>152</v>
      </c>
      <c r="K1638" s="202" t="s">
        <v>97</v>
      </c>
      <c r="L1638" s="58"/>
      <c r="N1638" s="149"/>
      <c r="O1638" s="149"/>
      <c r="P1638" s="67"/>
      <c r="Q1638" s="67"/>
    </row>
    <row r="1639" spans="1:17" x14ac:dyDescent="0.2">
      <c r="A1639" t="s">
        <v>61</v>
      </c>
      <c r="B1639" s="45">
        <v>40866</v>
      </c>
      <c r="C1639" s="254">
        <v>0.46128472222222222</v>
      </c>
      <c r="D1639" s="59">
        <v>11.991</v>
      </c>
      <c r="E1639" s="58">
        <v>17.02</v>
      </c>
      <c r="F1639" s="58">
        <v>5.67</v>
      </c>
      <c r="G1639" s="41">
        <v>77.3</v>
      </c>
      <c r="H1639" s="58">
        <v>68.125</v>
      </c>
      <c r="I1639" s="58">
        <v>7.97</v>
      </c>
      <c r="J1639">
        <v>164</v>
      </c>
      <c r="K1639" s="202" t="s">
        <v>97</v>
      </c>
      <c r="L1639" s="58"/>
      <c r="N1639" s="149"/>
      <c r="O1639" s="149"/>
      <c r="P1639" s="67"/>
      <c r="Q1639" s="67"/>
    </row>
    <row r="1640" spans="1:17" x14ac:dyDescent="0.2">
      <c r="A1640" t="s">
        <v>61</v>
      </c>
      <c r="B1640" s="45">
        <v>40866</v>
      </c>
      <c r="C1640" s="254">
        <v>0.46194444444444444</v>
      </c>
      <c r="D1640" s="59">
        <v>13.023999999999999</v>
      </c>
      <c r="E1640" s="58">
        <v>17.010000000000002</v>
      </c>
      <c r="F1640" s="58">
        <v>5.52</v>
      </c>
      <c r="G1640" s="41">
        <v>75.2</v>
      </c>
      <c r="H1640" s="58">
        <v>68.105000000000004</v>
      </c>
      <c r="I1640" s="58">
        <v>7.97</v>
      </c>
      <c r="J1640">
        <v>140</v>
      </c>
      <c r="K1640" s="202" t="s">
        <v>97</v>
      </c>
      <c r="L1640" s="58"/>
      <c r="N1640" s="149"/>
      <c r="O1640" s="149"/>
      <c r="P1640" s="67"/>
      <c r="Q1640" s="67"/>
    </row>
    <row r="1641" spans="1:17" x14ac:dyDescent="0.2">
      <c r="A1641" t="s">
        <v>61</v>
      </c>
      <c r="B1641" s="45">
        <v>40866</v>
      </c>
      <c r="C1641" s="254">
        <v>0.46165509259259258</v>
      </c>
      <c r="D1641" s="59">
        <v>13.331</v>
      </c>
      <c r="E1641" s="58">
        <v>17.02</v>
      </c>
      <c r="F1641" s="58">
        <v>5.53</v>
      </c>
      <c r="G1641" s="41">
        <v>75.400000000000006</v>
      </c>
      <c r="H1641" s="58">
        <v>68.091000000000008</v>
      </c>
      <c r="I1641" s="58">
        <v>7.97</v>
      </c>
      <c r="J1641">
        <v>132</v>
      </c>
      <c r="K1641" s="202" t="s">
        <v>97</v>
      </c>
      <c r="L1641" s="58"/>
      <c r="N1641" s="149"/>
      <c r="O1641" s="149"/>
      <c r="P1641" s="67"/>
      <c r="Q1641" s="67"/>
    </row>
    <row r="1642" spans="1:17" x14ac:dyDescent="0.2">
      <c r="H1642" s="71"/>
      <c r="N1642" s="149"/>
      <c r="O1642" s="149"/>
      <c r="P1642" s="67"/>
      <c r="Q1642" s="67"/>
    </row>
    <row r="1643" spans="1:17" x14ac:dyDescent="0.2">
      <c r="H1643" s="71"/>
      <c r="N1643" s="149"/>
      <c r="O1643" s="149"/>
      <c r="P1643" s="67"/>
      <c r="Q1643" s="67"/>
    </row>
    <row r="1644" spans="1:17" x14ac:dyDescent="0.2">
      <c r="A1644" t="s">
        <v>7</v>
      </c>
      <c r="B1644" s="45">
        <v>40968</v>
      </c>
      <c r="C1644" s="254">
        <v>0.39271990740740742</v>
      </c>
      <c r="D1644" s="59">
        <v>0.11</v>
      </c>
      <c r="E1644" s="58">
        <v>13.28</v>
      </c>
      <c r="F1644" s="58">
        <v>9.52</v>
      </c>
      <c r="G1644" s="41">
        <v>90.3</v>
      </c>
      <c r="H1644" s="59">
        <v>2.835</v>
      </c>
      <c r="I1644" s="58">
        <v>7.69</v>
      </c>
      <c r="J1644">
        <v>112</v>
      </c>
      <c r="K1644" s="41">
        <v>164.4</v>
      </c>
      <c r="L1644" s="59"/>
      <c r="M1644" s="67">
        <v>0.1</v>
      </c>
      <c r="N1644" s="149"/>
      <c r="O1644" s="149"/>
      <c r="P1644" s="67"/>
      <c r="Q1644" s="67"/>
    </row>
    <row r="1645" spans="1:17" x14ac:dyDescent="0.2">
      <c r="A1645" t="s">
        <v>7</v>
      </c>
      <c r="B1645" s="45">
        <v>40968</v>
      </c>
      <c r="C1645" s="254">
        <v>0.39303240740740741</v>
      </c>
      <c r="D1645" s="59">
        <v>1.06</v>
      </c>
      <c r="E1645" s="58">
        <v>13.28</v>
      </c>
      <c r="F1645" s="58">
        <v>9.52</v>
      </c>
      <c r="G1645" s="41">
        <v>90.2</v>
      </c>
      <c r="H1645" s="59">
        <v>2.8319999999999999</v>
      </c>
      <c r="I1645" s="58">
        <v>7.69</v>
      </c>
      <c r="J1645">
        <v>112</v>
      </c>
      <c r="K1645" s="41">
        <v>170.5</v>
      </c>
      <c r="L1645" s="59"/>
      <c r="N1645" s="149"/>
      <c r="O1645" s="149"/>
      <c r="P1645" s="67"/>
      <c r="Q1645" s="67"/>
    </row>
    <row r="1646" spans="1:17" x14ac:dyDescent="0.2">
      <c r="A1646" t="s">
        <v>7</v>
      </c>
      <c r="B1646" s="45">
        <v>40968</v>
      </c>
      <c r="C1646" s="254">
        <v>0.3933680555555556</v>
      </c>
      <c r="D1646" s="59">
        <v>2.0880000000000001</v>
      </c>
      <c r="E1646" s="58">
        <v>13.27</v>
      </c>
      <c r="F1646" s="58">
        <v>9.5</v>
      </c>
      <c r="G1646" s="41">
        <v>90.1</v>
      </c>
      <c r="H1646" s="59">
        <v>2.8319999999999999</v>
      </c>
      <c r="I1646" s="58">
        <v>7.68</v>
      </c>
      <c r="J1646">
        <v>112</v>
      </c>
      <c r="K1646" s="41">
        <v>176.1</v>
      </c>
      <c r="L1646" s="59"/>
      <c r="N1646" s="149"/>
      <c r="O1646" s="149"/>
      <c r="P1646" s="67"/>
      <c r="Q1646" s="67"/>
    </row>
    <row r="1647" spans="1:17" x14ac:dyDescent="0.2">
      <c r="A1647" t="s">
        <v>7</v>
      </c>
      <c r="B1647" s="45">
        <v>40968</v>
      </c>
      <c r="C1647" s="254">
        <v>0.39386574074074071</v>
      </c>
      <c r="D1647" s="59">
        <v>3.214</v>
      </c>
      <c r="E1647" s="58">
        <v>13.27</v>
      </c>
      <c r="F1647" s="58">
        <v>9.49</v>
      </c>
      <c r="G1647" s="41">
        <v>89.9</v>
      </c>
      <c r="H1647" s="59">
        <v>2.831</v>
      </c>
      <c r="I1647" s="58">
        <v>7.68</v>
      </c>
      <c r="J1647">
        <v>113</v>
      </c>
      <c r="K1647" s="41">
        <v>178.4</v>
      </c>
      <c r="L1647" s="59"/>
      <c r="N1647" s="149"/>
      <c r="O1647" s="149"/>
      <c r="P1647" s="67"/>
      <c r="Q1647" s="67"/>
    </row>
    <row r="1648" spans="1:17" x14ac:dyDescent="0.2">
      <c r="A1648" t="s">
        <v>7</v>
      </c>
      <c r="B1648" s="45">
        <v>40968</v>
      </c>
      <c r="C1648" s="254">
        <v>0.39396990740740739</v>
      </c>
      <c r="D1648" s="59">
        <v>3.6920000000000002</v>
      </c>
      <c r="E1648" s="58">
        <v>13.28</v>
      </c>
      <c r="F1648" s="58">
        <v>9.48</v>
      </c>
      <c r="G1648" s="41">
        <v>89.9</v>
      </c>
      <c r="H1648" s="59">
        <v>2.831</v>
      </c>
      <c r="I1648" s="58">
        <v>7.68</v>
      </c>
      <c r="J1648">
        <v>113</v>
      </c>
      <c r="K1648" s="41">
        <v>180.3</v>
      </c>
      <c r="L1648" s="59"/>
      <c r="N1648" s="149"/>
      <c r="O1648" s="149"/>
      <c r="P1648" s="67"/>
      <c r="Q1648" s="67"/>
    </row>
    <row r="1649" spans="1:17" x14ac:dyDescent="0.2">
      <c r="D1649" s="59"/>
      <c r="E1649" s="58"/>
      <c r="F1649" s="58"/>
      <c r="G1649" s="41"/>
      <c r="H1649" s="41"/>
      <c r="I1649" s="58"/>
      <c r="J1649"/>
      <c r="K1649" s="41"/>
      <c r="N1649" s="149"/>
      <c r="O1649" s="149"/>
      <c r="P1649" s="67"/>
      <c r="Q1649" s="67"/>
    </row>
    <row r="1650" spans="1:17" x14ac:dyDescent="0.2">
      <c r="A1650" t="s">
        <v>36</v>
      </c>
      <c r="B1650" s="45">
        <v>40968</v>
      </c>
      <c r="C1650" s="254">
        <v>0.42101851851851851</v>
      </c>
      <c r="D1650" s="59">
        <v>8.4000000000000005E-2</v>
      </c>
      <c r="E1650" s="58">
        <v>14.18</v>
      </c>
      <c r="F1650" s="58">
        <v>8.17</v>
      </c>
      <c r="G1650" s="41">
        <v>79.3</v>
      </c>
      <c r="H1650" s="59">
        <v>4.0830000000000002</v>
      </c>
      <c r="I1650" s="58">
        <v>7.48</v>
      </c>
      <c r="J1650">
        <v>135</v>
      </c>
      <c r="K1650" s="41">
        <v>108.6</v>
      </c>
      <c r="L1650" s="59"/>
      <c r="M1650" s="67">
        <v>0.1</v>
      </c>
      <c r="N1650" s="149"/>
      <c r="O1650" s="149"/>
      <c r="P1650" s="67"/>
      <c r="Q1650" s="67"/>
    </row>
    <row r="1651" spans="1:17" x14ac:dyDescent="0.2">
      <c r="A1651" t="s">
        <v>36</v>
      </c>
      <c r="B1651" s="45">
        <v>40968</v>
      </c>
      <c r="C1651" s="254">
        <v>0.42119212962962965</v>
      </c>
      <c r="D1651" s="59">
        <v>0.76800000000000002</v>
      </c>
      <c r="E1651" s="58">
        <v>14.17</v>
      </c>
      <c r="F1651" s="58">
        <v>8.16</v>
      </c>
      <c r="G1651" s="41">
        <v>79.2</v>
      </c>
      <c r="H1651" s="59">
        <v>4.0840000000000005</v>
      </c>
      <c r="I1651" s="58">
        <v>7.48</v>
      </c>
      <c r="J1651">
        <v>136</v>
      </c>
      <c r="K1651" s="41">
        <v>113.5</v>
      </c>
      <c r="L1651" s="59"/>
      <c r="N1651" s="149"/>
      <c r="O1651" s="149"/>
      <c r="P1651" s="67"/>
      <c r="Q1651" s="67"/>
    </row>
    <row r="1652" spans="1:17" x14ac:dyDescent="0.2">
      <c r="H1652" s="71"/>
      <c r="N1652" s="149"/>
      <c r="O1652" s="149"/>
      <c r="P1652" s="67"/>
      <c r="Q1652" s="67"/>
    </row>
    <row r="1653" spans="1:17" x14ac:dyDescent="0.2">
      <c r="A1653" t="s">
        <v>72</v>
      </c>
      <c r="B1653" s="45">
        <v>40968</v>
      </c>
      <c r="C1653" s="254">
        <v>0.37518518518518523</v>
      </c>
      <c r="D1653" s="59">
        <v>0.05</v>
      </c>
      <c r="E1653" s="58">
        <v>14.57</v>
      </c>
      <c r="F1653" s="58">
        <v>9.3000000000000007</v>
      </c>
      <c r="G1653" s="41">
        <v>90.4</v>
      </c>
      <c r="H1653" s="59">
        <v>1.752</v>
      </c>
      <c r="I1653" s="58">
        <v>7.85</v>
      </c>
      <c r="J1653">
        <v>112</v>
      </c>
      <c r="K1653" s="41">
        <v>31.9</v>
      </c>
      <c r="L1653" s="59"/>
      <c r="M1653" s="67">
        <v>0.4</v>
      </c>
      <c r="N1653" s="149"/>
      <c r="O1653" s="149"/>
      <c r="P1653" s="67"/>
      <c r="Q1653" s="67"/>
    </row>
    <row r="1654" spans="1:17" x14ac:dyDescent="0.2">
      <c r="A1654" t="s">
        <v>72</v>
      </c>
      <c r="B1654" s="45">
        <v>40968</v>
      </c>
      <c r="C1654" s="254">
        <v>0.3755324074074074</v>
      </c>
      <c r="D1654" s="59">
        <v>0.76700000000000002</v>
      </c>
      <c r="E1654" s="58">
        <v>14.58</v>
      </c>
      <c r="F1654" s="58">
        <v>6.79</v>
      </c>
      <c r="G1654" s="41">
        <v>66</v>
      </c>
      <c r="H1654" s="59">
        <v>1.7490000000000001</v>
      </c>
      <c r="I1654" s="58">
        <v>7.82</v>
      </c>
      <c r="J1654">
        <v>113</v>
      </c>
      <c r="K1654" s="41">
        <v>32.799999999999997</v>
      </c>
      <c r="L1654" s="59"/>
      <c r="N1654" s="149"/>
      <c r="O1654" s="149"/>
      <c r="P1654" s="67"/>
      <c r="Q1654" s="67"/>
    </row>
    <row r="1655" spans="1:17" x14ac:dyDescent="0.2">
      <c r="H1655" s="71"/>
      <c r="N1655" s="149"/>
      <c r="O1655" s="149"/>
      <c r="P1655" s="67"/>
      <c r="Q1655" s="67"/>
    </row>
    <row r="1656" spans="1:17" x14ac:dyDescent="0.2">
      <c r="A1656" t="s">
        <v>55</v>
      </c>
      <c r="B1656" s="45">
        <v>40967</v>
      </c>
      <c r="C1656" s="254">
        <v>0.44793981481481482</v>
      </c>
      <c r="D1656" s="59">
        <v>9.8000000000000004E-2</v>
      </c>
      <c r="E1656" s="58">
        <v>15.44</v>
      </c>
      <c r="F1656" s="58">
        <v>7.37</v>
      </c>
      <c r="G1656" s="41">
        <v>95.6</v>
      </c>
      <c r="H1656" s="58">
        <v>66.427000000000007</v>
      </c>
      <c r="I1656" s="58">
        <v>8.1999999999999993</v>
      </c>
      <c r="J1656">
        <v>204</v>
      </c>
      <c r="K1656" s="41">
        <v>1.7</v>
      </c>
      <c r="L1656" s="58"/>
      <c r="M1656" s="67">
        <v>1.2</v>
      </c>
      <c r="N1656" s="187">
        <v>19.949179999999998</v>
      </c>
      <c r="O1656" s="187">
        <v>24.764579999999995</v>
      </c>
      <c r="P1656" s="150">
        <v>3.8875199999999972</v>
      </c>
      <c r="Q1656" s="187">
        <v>13.301939999999991</v>
      </c>
    </row>
    <row r="1657" spans="1:17" x14ac:dyDescent="0.2">
      <c r="A1657" t="s">
        <v>55</v>
      </c>
      <c r="B1657" s="45">
        <v>40967</v>
      </c>
      <c r="C1657" s="254">
        <v>0.44858796296296299</v>
      </c>
      <c r="D1657" s="59">
        <v>1.0069999999999999</v>
      </c>
      <c r="E1657" s="58">
        <v>15.02</v>
      </c>
      <c r="F1657" s="58">
        <v>7.41</v>
      </c>
      <c r="G1657" s="41">
        <v>95.4</v>
      </c>
      <c r="H1657" s="58">
        <v>66.474000000000004</v>
      </c>
      <c r="I1657" s="58">
        <v>8.23</v>
      </c>
      <c r="J1657">
        <v>196</v>
      </c>
      <c r="K1657" s="41">
        <v>2</v>
      </c>
      <c r="L1657" s="58"/>
      <c r="N1657" s="111"/>
      <c r="O1657" s="149"/>
      <c r="Q1657" s="187"/>
    </row>
    <row r="1658" spans="1:17" x14ac:dyDescent="0.2">
      <c r="A1658" t="s">
        <v>55</v>
      </c>
      <c r="B1658" s="45">
        <v>40967</v>
      </c>
      <c r="C1658" s="254">
        <v>0.44888888888888889</v>
      </c>
      <c r="D1658" s="59">
        <v>1.96</v>
      </c>
      <c r="E1658" s="58">
        <v>14.92</v>
      </c>
      <c r="F1658" s="58">
        <v>7.39</v>
      </c>
      <c r="G1658" s="41">
        <v>95</v>
      </c>
      <c r="H1658" s="58">
        <v>66.536000000000001</v>
      </c>
      <c r="I1658" s="58">
        <v>8.2200000000000006</v>
      </c>
      <c r="J1658">
        <v>196</v>
      </c>
      <c r="K1658" s="41">
        <v>2</v>
      </c>
      <c r="L1658" s="58"/>
      <c r="N1658" s="149"/>
      <c r="O1658" s="149"/>
    </row>
    <row r="1659" spans="1:17" x14ac:dyDescent="0.2">
      <c r="A1659" t="s">
        <v>55</v>
      </c>
      <c r="B1659" s="45">
        <v>40967</v>
      </c>
      <c r="C1659" s="254">
        <v>0.44916666666666666</v>
      </c>
      <c r="D1659" s="59">
        <v>3.1030000000000002</v>
      </c>
      <c r="E1659" s="58">
        <v>14.9</v>
      </c>
      <c r="F1659" s="58">
        <v>7.01</v>
      </c>
      <c r="G1659" s="41">
        <v>90</v>
      </c>
      <c r="H1659" s="58">
        <v>66.53</v>
      </c>
      <c r="I1659" s="58">
        <v>8.2100000000000009</v>
      </c>
      <c r="J1659">
        <v>196</v>
      </c>
      <c r="K1659" s="41">
        <v>2.9</v>
      </c>
      <c r="L1659" s="58"/>
      <c r="N1659" s="149"/>
      <c r="O1659" s="149"/>
      <c r="Q1659" s="67"/>
    </row>
    <row r="1660" spans="1:17" x14ac:dyDescent="0.2">
      <c r="A1660" t="s">
        <v>55</v>
      </c>
      <c r="B1660" s="45">
        <v>40967</v>
      </c>
      <c r="C1660" s="254">
        <v>0.4494097222222222</v>
      </c>
      <c r="D1660" s="59">
        <v>4.0190000000000001</v>
      </c>
      <c r="E1660" s="58">
        <v>14.88</v>
      </c>
      <c r="F1660" s="58">
        <v>6.83</v>
      </c>
      <c r="G1660" s="41">
        <v>87.7</v>
      </c>
      <c r="H1660" s="58">
        <v>66.537000000000006</v>
      </c>
      <c r="I1660" s="58">
        <v>8.2200000000000006</v>
      </c>
      <c r="J1660">
        <v>194</v>
      </c>
      <c r="K1660" s="41">
        <v>1.9</v>
      </c>
      <c r="L1660" s="58"/>
      <c r="N1660" s="149"/>
      <c r="O1660" s="149"/>
    </row>
    <row r="1661" spans="1:17" x14ac:dyDescent="0.2">
      <c r="A1661" t="s">
        <v>55</v>
      </c>
      <c r="B1661" s="45">
        <v>40967</v>
      </c>
      <c r="C1661" s="254">
        <v>0.4496296296296296</v>
      </c>
      <c r="D1661" s="59">
        <v>5.0620000000000003</v>
      </c>
      <c r="E1661" s="58">
        <v>14.88</v>
      </c>
      <c r="F1661" s="58">
        <v>6.71</v>
      </c>
      <c r="G1661" s="41">
        <v>86.2</v>
      </c>
      <c r="H1661" s="58">
        <v>66.539000000000001</v>
      </c>
      <c r="I1661" s="58">
        <v>8.2200000000000006</v>
      </c>
      <c r="J1661">
        <v>193</v>
      </c>
      <c r="K1661" s="41">
        <v>1.9</v>
      </c>
      <c r="L1661" s="58"/>
      <c r="N1661" s="149"/>
      <c r="O1661" s="149"/>
      <c r="Q1661" s="67"/>
    </row>
    <row r="1662" spans="1:17" x14ac:dyDescent="0.2">
      <c r="A1662" t="s">
        <v>55</v>
      </c>
      <c r="B1662" s="45">
        <v>40967</v>
      </c>
      <c r="C1662" s="254">
        <v>0.44991898148148146</v>
      </c>
      <c r="D1662" s="59">
        <v>6.1950000000000003</v>
      </c>
      <c r="E1662" s="58">
        <v>14.87</v>
      </c>
      <c r="F1662" s="58">
        <v>6.63</v>
      </c>
      <c r="G1662" s="41">
        <v>85.1</v>
      </c>
      <c r="H1662" s="58">
        <v>66.543999999999997</v>
      </c>
      <c r="I1662" s="58">
        <v>8.2200000000000006</v>
      </c>
      <c r="J1662">
        <v>192</v>
      </c>
      <c r="K1662" s="41">
        <v>1.7</v>
      </c>
      <c r="L1662" s="58"/>
      <c r="N1662" s="149"/>
      <c r="O1662" s="149"/>
      <c r="P1662" s="67"/>
      <c r="Q1662" s="67"/>
    </row>
    <row r="1663" spans="1:17" x14ac:dyDescent="0.2">
      <c r="A1663" t="s">
        <v>55</v>
      </c>
      <c r="B1663" s="45">
        <v>40967</v>
      </c>
      <c r="C1663" s="254">
        <v>0.45046296296296301</v>
      </c>
      <c r="D1663" s="59">
        <v>7.0890000000000004</v>
      </c>
      <c r="E1663" s="58">
        <v>14.87</v>
      </c>
      <c r="F1663" s="58">
        <v>6.55</v>
      </c>
      <c r="G1663" s="41">
        <v>84.1</v>
      </c>
      <c r="H1663" s="58">
        <v>66.551000000000002</v>
      </c>
      <c r="I1663" s="58">
        <v>8.23</v>
      </c>
      <c r="J1663">
        <v>191</v>
      </c>
      <c r="K1663" s="41">
        <v>2.2000000000000002</v>
      </c>
      <c r="L1663" s="58"/>
      <c r="N1663" s="149"/>
      <c r="O1663" s="149"/>
      <c r="P1663" s="67"/>
      <c r="Q1663" s="67"/>
    </row>
    <row r="1664" spans="1:17" x14ac:dyDescent="0.2">
      <c r="A1664" t="s">
        <v>55</v>
      </c>
      <c r="B1664" s="45">
        <v>40967</v>
      </c>
      <c r="C1664" s="254">
        <v>0.45078703703703704</v>
      </c>
      <c r="D1664" s="59">
        <v>8.0039999999999996</v>
      </c>
      <c r="E1664" s="58">
        <v>14.86</v>
      </c>
      <c r="F1664" s="58">
        <v>6.59</v>
      </c>
      <c r="G1664" s="41">
        <v>84.6</v>
      </c>
      <c r="H1664" s="58">
        <v>66.563000000000002</v>
      </c>
      <c r="I1664" s="58">
        <v>8.23</v>
      </c>
      <c r="J1664">
        <v>189</v>
      </c>
      <c r="K1664" s="41">
        <v>2</v>
      </c>
      <c r="L1664" s="58"/>
      <c r="N1664" s="149"/>
      <c r="O1664" s="149"/>
      <c r="P1664" s="67"/>
      <c r="Q1664" s="67"/>
    </row>
    <row r="1665" spans="1:17" x14ac:dyDescent="0.2">
      <c r="A1665" t="s">
        <v>55</v>
      </c>
      <c r="B1665" s="45">
        <v>40967</v>
      </c>
      <c r="C1665" s="254">
        <v>0.45122685185185185</v>
      </c>
      <c r="D1665" s="59">
        <v>9.0180000000000007</v>
      </c>
      <c r="E1665" s="58">
        <v>14.85</v>
      </c>
      <c r="F1665" s="58">
        <v>6.6</v>
      </c>
      <c r="G1665" s="41">
        <v>84.8</v>
      </c>
      <c r="H1665" s="58">
        <v>66.594000000000008</v>
      </c>
      <c r="I1665" s="58">
        <v>8.23</v>
      </c>
      <c r="J1665">
        <v>188</v>
      </c>
      <c r="K1665" s="41">
        <v>2.2999999999999998</v>
      </c>
      <c r="L1665" s="58"/>
      <c r="N1665" s="149"/>
      <c r="O1665" s="149"/>
      <c r="P1665" s="67"/>
      <c r="Q1665" s="67"/>
    </row>
    <row r="1666" spans="1:17" x14ac:dyDescent="0.2">
      <c r="A1666" t="s">
        <v>55</v>
      </c>
      <c r="B1666" s="45">
        <v>40967</v>
      </c>
      <c r="C1666" s="254">
        <v>0.45149305555555558</v>
      </c>
      <c r="D1666" s="59">
        <v>10.028</v>
      </c>
      <c r="E1666" s="58">
        <v>14.83</v>
      </c>
      <c r="F1666" s="58">
        <v>6.57</v>
      </c>
      <c r="G1666" s="41">
        <v>84.3</v>
      </c>
      <c r="H1666" s="58">
        <v>66.617999999999995</v>
      </c>
      <c r="I1666" s="58">
        <v>8.23</v>
      </c>
      <c r="J1666">
        <v>187</v>
      </c>
      <c r="K1666" s="41">
        <v>2.8</v>
      </c>
      <c r="L1666" s="58"/>
      <c r="N1666" s="149"/>
      <c r="O1666" s="149"/>
      <c r="P1666" s="67"/>
      <c r="Q1666" s="67"/>
    </row>
    <row r="1667" spans="1:17" x14ac:dyDescent="0.2">
      <c r="A1667" t="s">
        <v>55</v>
      </c>
      <c r="B1667" s="45">
        <v>40967</v>
      </c>
      <c r="C1667" s="254">
        <v>0.45284722222222223</v>
      </c>
      <c r="D1667" s="59">
        <v>11.055</v>
      </c>
      <c r="E1667" s="58">
        <v>14.79</v>
      </c>
      <c r="F1667" s="58">
        <v>6.13</v>
      </c>
      <c r="G1667" s="41">
        <v>78.7</v>
      </c>
      <c r="H1667" s="58">
        <v>66.692000000000007</v>
      </c>
      <c r="I1667" s="58">
        <v>8.23</v>
      </c>
      <c r="J1667">
        <v>183</v>
      </c>
      <c r="K1667" s="41">
        <v>2.2000000000000002</v>
      </c>
      <c r="L1667" s="58"/>
      <c r="N1667" s="149"/>
      <c r="O1667" s="149"/>
      <c r="P1667" s="67"/>
      <c r="Q1667" s="67"/>
    </row>
    <row r="1668" spans="1:17" x14ac:dyDescent="0.2">
      <c r="A1668" t="s">
        <v>55</v>
      </c>
      <c r="B1668" s="45">
        <v>40967</v>
      </c>
      <c r="C1668" s="254">
        <v>0.45377314814814818</v>
      </c>
      <c r="D1668" s="59">
        <v>12.006</v>
      </c>
      <c r="E1668" s="58">
        <v>14.78</v>
      </c>
      <c r="F1668" s="58">
        <v>5.79</v>
      </c>
      <c r="G1668" s="41">
        <v>74.3</v>
      </c>
      <c r="H1668" s="58">
        <v>66.724000000000004</v>
      </c>
      <c r="I1668" s="58">
        <v>8.23</v>
      </c>
      <c r="J1668">
        <v>176</v>
      </c>
      <c r="K1668" s="41">
        <v>2.4</v>
      </c>
      <c r="L1668" s="58"/>
      <c r="N1668" s="149"/>
      <c r="O1668" s="149"/>
      <c r="P1668" s="67"/>
      <c r="Q1668" s="67"/>
    </row>
    <row r="1669" spans="1:17" x14ac:dyDescent="0.2">
      <c r="A1669" t="s">
        <v>55</v>
      </c>
      <c r="B1669" s="45">
        <v>40967</v>
      </c>
      <c r="C1669" s="254">
        <v>0.45420138888888889</v>
      </c>
      <c r="D1669" s="59">
        <v>13.061</v>
      </c>
      <c r="E1669" s="58">
        <v>14.78</v>
      </c>
      <c r="F1669" s="58">
        <v>5.75</v>
      </c>
      <c r="G1669" s="41">
        <v>73.8</v>
      </c>
      <c r="H1669" s="58">
        <v>66.727000000000004</v>
      </c>
      <c r="I1669" s="58">
        <v>8.24</v>
      </c>
      <c r="J1669">
        <v>163</v>
      </c>
      <c r="K1669" s="41">
        <v>3</v>
      </c>
      <c r="L1669" s="58"/>
      <c r="N1669" s="149"/>
      <c r="O1669" s="149"/>
      <c r="P1669" s="67"/>
      <c r="Q1669" s="67"/>
    </row>
    <row r="1670" spans="1:17" x14ac:dyDescent="0.2">
      <c r="A1670" t="s">
        <v>55</v>
      </c>
      <c r="B1670" s="45">
        <v>40967</v>
      </c>
      <c r="C1670" s="254">
        <v>0.45454861111111106</v>
      </c>
      <c r="D1670" s="59">
        <v>13.606</v>
      </c>
      <c r="E1670" s="58">
        <v>14.78</v>
      </c>
      <c r="F1670" s="58">
        <v>5.71</v>
      </c>
      <c r="G1670" s="41">
        <v>73.2</v>
      </c>
      <c r="H1670" s="58">
        <v>66.722999999999999</v>
      </c>
      <c r="I1670" s="58">
        <v>8.24</v>
      </c>
      <c r="J1670">
        <v>-50</v>
      </c>
      <c r="K1670" s="41">
        <v>4.3</v>
      </c>
      <c r="L1670" s="58"/>
      <c r="N1670" s="149"/>
      <c r="O1670" s="149"/>
      <c r="P1670" s="67"/>
      <c r="Q1670" s="67"/>
    </row>
    <row r="1671" spans="1:17" x14ac:dyDescent="0.2">
      <c r="B1671" s="45"/>
      <c r="C1671" s="182"/>
      <c r="D1671" s="59"/>
      <c r="E1671" s="58"/>
      <c r="F1671" s="58"/>
      <c r="G1671" s="41"/>
      <c r="H1671" s="58"/>
      <c r="I1671" s="58"/>
      <c r="J1671"/>
      <c r="K1671" s="41"/>
      <c r="L1671" s="58"/>
      <c r="N1671" s="149"/>
      <c r="O1671" s="149"/>
      <c r="P1671" s="67"/>
      <c r="Q1671" s="67"/>
    </row>
    <row r="1672" spans="1:17" x14ac:dyDescent="0.2">
      <c r="A1672" t="s">
        <v>58</v>
      </c>
      <c r="B1672" s="45">
        <v>40967</v>
      </c>
      <c r="C1672" s="254">
        <v>0.47318287037037038</v>
      </c>
      <c r="D1672" s="59">
        <v>7.6999999999999999E-2</v>
      </c>
      <c r="E1672" s="58">
        <v>15.98</v>
      </c>
      <c r="F1672" s="58">
        <v>10.53</v>
      </c>
      <c r="G1672" s="41">
        <v>138.1</v>
      </c>
      <c r="H1672" s="58">
        <v>66.477000000000004</v>
      </c>
      <c r="I1672" s="58">
        <v>8.4499999999999993</v>
      </c>
      <c r="J1672">
        <v>119</v>
      </c>
      <c r="K1672" s="41">
        <v>3</v>
      </c>
      <c r="L1672" s="58"/>
      <c r="M1672" s="67">
        <v>1.3</v>
      </c>
      <c r="N1672" s="187">
        <v>38.652433333333335</v>
      </c>
      <c r="O1672" s="187">
        <v>36.505400000000002</v>
      </c>
      <c r="P1672" s="187">
        <v>13.35</v>
      </c>
      <c r="Q1672" s="187">
        <v>13.216500000000002</v>
      </c>
    </row>
    <row r="1673" spans="1:17" x14ac:dyDescent="0.2">
      <c r="A1673" t="s">
        <v>58</v>
      </c>
      <c r="B1673" s="45">
        <v>40967</v>
      </c>
      <c r="C1673" s="254">
        <v>0.47399305555555554</v>
      </c>
      <c r="D1673" s="59">
        <v>0.95499999999999996</v>
      </c>
      <c r="E1673" s="58">
        <v>15.54</v>
      </c>
      <c r="F1673" s="58">
        <v>10.45</v>
      </c>
      <c r="G1673" s="41">
        <v>135.9</v>
      </c>
      <c r="H1673" s="58">
        <v>66.492999999999995</v>
      </c>
      <c r="I1673" s="58">
        <v>8.4499999999999993</v>
      </c>
      <c r="J1673">
        <v>120</v>
      </c>
      <c r="K1673" s="41">
        <v>2.6</v>
      </c>
      <c r="L1673" s="58"/>
      <c r="N1673" s="111"/>
      <c r="O1673" s="149"/>
      <c r="P1673" s="67"/>
      <c r="Q1673" s="67"/>
    </row>
    <row r="1674" spans="1:17" x14ac:dyDescent="0.2">
      <c r="A1674" t="s">
        <v>58</v>
      </c>
      <c r="B1674" s="45">
        <v>40967</v>
      </c>
      <c r="C1674" s="254">
        <v>0.47484953703703708</v>
      </c>
      <c r="D1674" s="59">
        <v>2.085</v>
      </c>
      <c r="E1674" s="58">
        <v>15.33</v>
      </c>
      <c r="F1674" s="58">
        <v>9.67</v>
      </c>
      <c r="G1674" s="41">
        <v>125.3</v>
      </c>
      <c r="H1674" s="58">
        <v>66.531999999999996</v>
      </c>
      <c r="I1674" s="58">
        <v>8.43</v>
      </c>
      <c r="J1674">
        <v>120</v>
      </c>
      <c r="K1674" s="41">
        <v>2.2000000000000002</v>
      </c>
      <c r="L1674" s="58"/>
      <c r="N1674" s="149"/>
      <c r="O1674" s="149"/>
      <c r="P1674" s="67"/>
      <c r="Q1674" s="67"/>
    </row>
    <row r="1675" spans="1:17" x14ac:dyDescent="0.2">
      <c r="A1675" t="s">
        <v>58</v>
      </c>
      <c r="B1675" s="45">
        <v>40967</v>
      </c>
      <c r="C1675" s="254">
        <v>0.47539351851851852</v>
      </c>
      <c r="D1675" s="59">
        <v>3.0009999999999999</v>
      </c>
      <c r="E1675" s="58">
        <v>15.3</v>
      </c>
      <c r="F1675" s="58">
        <v>9.32</v>
      </c>
      <c r="G1675" s="41">
        <v>120.6</v>
      </c>
      <c r="H1675" s="58">
        <v>66.545000000000002</v>
      </c>
      <c r="I1675" s="58">
        <v>8.43</v>
      </c>
      <c r="J1675">
        <v>121</v>
      </c>
      <c r="K1675" s="41">
        <v>2.1</v>
      </c>
      <c r="L1675" s="58"/>
      <c r="N1675" s="149"/>
      <c r="O1675" s="149"/>
      <c r="P1675" s="67"/>
      <c r="Q1675" s="67"/>
    </row>
    <row r="1676" spans="1:17" x14ac:dyDescent="0.2">
      <c r="A1676" t="s">
        <v>58</v>
      </c>
      <c r="B1676" s="45">
        <v>40967</v>
      </c>
      <c r="C1676" s="254">
        <v>0.47597222222222224</v>
      </c>
      <c r="D1676" s="59">
        <v>4.0940000000000003</v>
      </c>
      <c r="E1676" s="58">
        <v>15.28</v>
      </c>
      <c r="F1676" s="58">
        <v>9</v>
      </c>
      <c r="G1676" s="41">
        <v>116.5</v>
      </c>
      <c r="H1676" s="58">
        <v>66.546000000000006</v>
      </c>
      <c r="I1676" s="58">
        <v>8.42</v>
      </c>
      <c r="J1676">
        <v>122</v>
      </c>
      <c r="K1676" s="41">
        <v>2.1</v>
      </c>
      <c r="L1676" s="58"/>
      <c r="N1676" s="149"/>
      <c r="O1676" s="149"/>
      <c r="P1676" s="67"/>
      <c r="Q1676" s="67"/>
    </row>
    <row r="1677" spans="1:17" x14ac:dyDescent="0.2">
      <c r="A1677" t="s">
        <v>58</v>
      </c>
      <c r="B1677" s="45">
        <v>40967</v>
      </c>
      <c r="C1677" s="254">
        <v>0.4765625</v>
      </c>
      <c r="D1677" s="59">
        <v>5.0679999999999996</v>
      </c>
      <c r="E1677" s="58">
        <v>15.26</v>
      </c>
      <c r="F1677" s="58">
        <v>8.84</v>
      </c>
      <c r="G1677" s="41">
        <v>114.4</v>
      </c>
      <c r="H1677" s="58">
        <v>66.552999999999997</v>
      </c>
      <c r="I1677" s="58">
        <v>8.42</v>
      </c>
      <c r="J1677">
        <v>122</v>
      </c>
      <c r="K1677" s="41">
        <v>2.2999999999999998</v>
      </c>
      <c r="L1677" s="58"/>
      <c r="N1677" s="149"/>
      <c r="O1677" s="149"/>
      <c r="P1677" s="67"/>
      <c r="Q1677" s="67"/>
    </row>
    <row r="1678" spans="1:17" x14ac:dyDescent="0.2">
      <c r="A1678" t="s">
        <v>58</v>
      </c>
      <c r="B1678" s="45">
        <v>40967</v>
      </c>
      <c r="C1678" s="254">
        <v>0.4773148148148148</v>
      </c>
      <c r="D1678" s="59">
        <v>6.0309999999999997</v>
      </c>
      <c r="E1678" s="58">
        <v>15.22</v>
      </c>
      <c r="F1678" s="58">
        <v>8.58</v>
      </c>
      <c r="G1678" s="41">
        <v>110.9</v>
      </c>
      <c r="H1678" s="58">
        <v>66.551000000000002</v>
      </c>
      <c r="I1678" s="58">
        <v>8.41</v>
      </c>
      <c r="J1678">
        <v>122</v>
      </c>
      <c r="K1678" s="41">
        <v>2.1</v>
      </c>
      <c r="L1678" s="58"/>
      <c r="N1678" s="149"/>
      <c r="O1678" s="149"/>
      <c r="P1678" s="67"/>
      <c r="Q1678" s="67"/>
    </row>
    <row r="1679" spans="1:17" x14ac:dyDescent="0.2">
      <c r="A1679" t="s">
        <v>58</v>
      </c>
      <c r="B1679" s="45">
        <v>40967</v>
      </c>
      <c r="C1679" s="254">
        <v>0.47790509259259256</v>
      </c>
      <c r="D1679" s="59">
        <v>7.0170000000000003</v>
      </c>
      <c r="E1679" s="58">
        <v>15.18</v>
      </c>
      <c r="F1679" s="58">
        <v>8.39</v>
      </c>
      <c r="G1679" s="41">
        <v>108.4</v>
      </c>
      <c r="H1679" s="58">
        <v>66.555999999999997</v>
      </c>
      <c r="I1679" s="58">
        <v>8.4</v>
      </c>
      <c r="J1679">
        <v>123</v>
      </c>
      <c r="K1679" s="41">
        <v>2.1</v>
      </c>
      <c r="L1679" s="58"/>
      <c r="N1679" s="149"/>
      <c r="O1679" s="149"/>
      <c r="P1679" s="67"/>
      <c r="Q1679" s="67"/>
    </row>
    <row r="1680" spans="1:17" x14ac:dyDescent="0.2">
      <c r="A1680" t="s">
        <v>58</v>
      </c>
      <c r="B1680" s="45">
        <v>40967</v>
      </c>
      <c r="C1680" s="254">
        <v>0.47854166666666664</v>
      </c>
      <c r="D1680" s="59">
        <v>7.97</v>
      </c>
      <c r="E1680" s="58">
        <v>15.14</v>
      </c>
      <c r="F1680" s="58">
        <v>8.34</v>
      </c>
      <c r="G1680" s="41">
        <v>107.7</v>
      </c>
      <c r="H1680" s="58">
        <v>66.566000000000003</v>
      </c>
      <c r="I1680" s="58">
        <v>8.4</v>
      </c>
      <c r="J1680">
        <v>123</v>
      </c>
      <c r="K1680" s="41">
        <v>2</v>
      </c>
      <c r="L1680" s="58"/>
      <c r="N1680" s="149"/>
      <c r="O1680" s="149"/>
      <c r="P1680" s="67"/>
      <c r="Q1680" s="67"/>
    </row>
    <row r="1681" spans="1:17" x14ac:dyDescent="0.2">
      <c r="A1681" t="s">
        <v>58</v>
      </c>
      <c r="B1681" s="45">
        <v>40967</v>
      </c>
      <c r="C1681" s="254">
        <v>0.47888888888888892</v>
      </c>
      <c r="D1681" s="59">
        <v>9.032</v>
      </c>
      <c r="E1681" s="58">
        <v>15.14</v>
      </c>
      <c r="F1681" s="58">
        <v>8.33</v>
      </c>
      <c r="G1681" s="41">
        <v>107.6</v>
      </c>
      <c r="H1681" s="58">
        <v>66.578000000000003</v>
      </c>
      <c r="I1681" s="58">
        <v>8.4</v>
      </c>
      <c r="J1681">
        <v>123</v>
      </c>
      <c r="K1681" s="41">
        <v>2.2000000000000002</v>
      </c>
      <c r="L1681" s="58"/>
      <c r="N1681" s="149"/>
      <c r="O1681" s="149"/>
      <c r="P1681" s="67"/>
      <c r="Q1681" s="67"/>
    </row>
    <row r="1682" spans="1:17" x14ac:dyDescent="0.2">
      <c r="A1682" t="s">
        <v>58</v>
      </c>
      <c r="B1682" s="45">
        <v>40967</v>
      </c>
      <c r="C1682" s="254">
        <v>0.47916666666666669</v>
      </c>
      <c r="D1682" s="59">
        <v>10.122999999999999</v>
      </c>
      <c r="E1682" s="58">
        <v>15.14</v>
      </c>
      <c r="F1682" s="58">
        <v>8.33</v>
      </c>
      <c r="G1682" s="41">
        <v>107.6</v>
      </c>
      <c r="H1682" s="58">
        <v>66.584000000000003</v>
      </c>
      <c r="I1682" s="58">
        <v>8.4</v>
      </c>
      <c r="J1682">
        <v>124</v>
      </c>
      <c r="K1682" s="41">
        <v>2.2000000000000002</v>
      </c>
      <c r="L1682" s="58"/>
      <c r="N1682" s="149"/>
      <c r="O1682" s="149"/>
      <c r="P1682" s="67"/>
      <c r="Q1682" s="67"/>
    </row>
    <row r="1683" spans="1:17" x14ac:dyDescent="0.2">
      <c r="A1683" t="s">
        <v>58</v>
      </c>
      <c r="B1683" s="45">
        <v>40967</v>
      </c>
      <c r="C1683" s="254">
        <v>0.4796643518518518</v>
      </c>
      <c r="D1683" s="59">
        <v>10.927</v>
      </c>
      <c r="E1683" s="58">
        <v>15.14</v>
      </c>
      <c r="F1683" s="58">
        <v>8.27</v>
      </c>
      <c r="G1683" s="41">
        <v>106.7</v>
      </c>
      <c r="H1683" s="58">
        <v>66.578000000000003</v>
      </c>
      <c r="I1683" s="58">
        <v>8.4</v>
      </c>
      <c r="J1683">
        <v>124</v>
      </c>
      <c r="K1683" s="41">
        <v>21.1</v>
      </c>
      <c r="L1683" s="58"/>
      <c r="N1683" s="149"/>
      <c r="O1683" s="149"/>
      <c r="P1683" s="67"/>
      <c r="Q1683" s="67"/>
    </row>
    <row r="1684" spans="1:17" x14ac:dyDescent="0.2">
      <c r="A1684" t="s">
        <v>58</v>
      </c>
      <c r="B1684" s="45">
        <v>40967</v>
      </c>
      <c r="C1684" s="254">
        <v>0.48160879629629627</v>
      </c>
      <c r="D1684" s="59">
        <v>11.394</v>
      </c>
      <c r="E1684" s="58">
        <v>15.14</v>
      </c>
      <c r="F1684" s="58">
        <v>8.14</v>
      </c>
      <c r="G1684" s="41">
        <v>105.1</v>
      </c>
      <c r="H1684" s="58">
        <v>66.578000000000003</v>
      </c>
      <c r="I1684" s="58">
        <v>8.4</v>
      </c>
      <c r="J1684">
        <v>76</v>
      </c>
      <c r="K1684" s="41">
        <v>51.6</v>
      </c>
      <c r="L1684" s="58"/>
      <c r="N1684" s="149"/>
      <c r="O1684" s="149"/>
      <c r="P1684" s="67"/>
      <c r="Q1684" s="67"/>
    </row>
    <row r="1685" spans="1:17" x14ac:dyDescent="0.2">
      <c r="B1685" s="45"/>
      <c r="C1685" s="182"/>
      <c r="D1685" s="59"/>
      <c r="E1685" s="58"/>
      <c r="F1685" s="58"/>
      <c r="G1685" s="41"/>
      <c r="H1685" s="58"/>
      <c r="I1685" s="58"/>
      <c r="J1685"/>
      <c r="K1685" s="41"/>
      <c r="L1685" s="58"/>
      <c r="N1685" s="149"/>
      <c r="O1685" s="149"/>
      <c r="P1685" s="67"/>
      <c r="Q1685" s="67"/>
    </row>
    <row r="1686" spans="1:17" x14ac:dyDescent="0.2">
      <c r="A1686" t="s">
        <v>61</v>
      </c>
      <c r="B1686" s="45">
        <v>40967</v>
      </c>
      <c r="C1686" s="254">
        <v>0.49527777777777776</v>
      </c>
      <c r="D1686" s="59">
        <v>4.5999999999999999E-2</v>
      </c>
      <c r="E1686" s="58">
        <v>15.7</v>
      </c>
      <c r="F1686" s="58">
        <v>9.69</v>
      </c>
      <c r="G1686" s="41">
        <v>126.5</v>
      </c>
      <c r="H1686" s="58">
        <v>66.557000000000002</v>
      </c>
      <c r="I1686" s="58">
        <v>8.42</v>
      </c>
      <c r="J1686">
        <v>133</v>
      </c>
      <c r="K1686" s="41">
        <v>2.2000000000000002</v>
      </c>
      <c r="L1686" s="58"/>
      <c r="M1686" s="67">
        <v>1.2</v>
      </c>
      <c r="N1686" s="187">
        <v>27.178366666666673</v>
      </c>
      <c r="O1686" s="187">
        <v>29.872733333333333</v>
      </c>
      <c r="P1686" s="62">
        <v>1.762199999999996</v>
      </c>
      <c r="Q1686" s="62">
        <v>4.0850999999999971</v>
      </c>
    </row>
    <row r="1687" spans="1:17" x14ac:dyDescent="0.2">
      <c r="A1687" t="s">
        <v>61</v>
      </c>
      <c r="B1687" s="45">
        <v>40967</v>
      </c>
      <c r="C1687" s="254">
        <v>0.49623842592592587</v>
      </c>
      <c r="D1687" s="59">
        <v>0.98099999999999998</v>
      </c>
      <c r="E1687" s="58">
        <v>15.33</v>
      </c>
      <c r="F1687" s="58">
        <v>9.02</v>
      </c>
      <c r="G1687" s="41">
        <v>116.9</v>
      </c>
      <c r="H1687" s="58">
        <v>66.582999999999998</v>
      </c>
      <c r="I1687" s="58">
        <v>8.41</v>
      </c>
      <c r="J1687">
        <v>129</v>
      </c>
      <c r="K1687" s="41">
        <v>1.8</v>
      </c>
      <c r="L1687" s="58"/>
      <c r="N1687" s="111"/>
      <c r="O1687" s="149"/>
      <c r="P1687" s="67"/>
      <c r="Q1687" s="67"/>
    </row>
    <row r="1688" spans="1:17" x14ac:dyDescent="0.2">
      <c r="A1688" t="s">
        <v>61</v>
      </c>
      <c r="B1688" s="45">
        <v>40967</v>
      </c>
      <c r="C1688" s="254">
        <v>0.49658564814814815</v>
      </c>
      <c r="D1688" s="59">
        <v>1.9510000000000001</v>
      </c>
      <c r="E1688" s="58">
        <v>15.14</v>
      </c>
      <c r="F1688" s="58">
        <v>8.7799999999999994</v>
      </c>
      <c r="G1688" s="41">
        <v>113.3</v>
      </c>
      <c r="H1688" s="58">
        <v>66.614999999999995</v>
      </c>
      <c r="I1688" s="58">
        <v>8.4</v>
      </c>
      <c r="J1688">
        <v>128</v>
      </c>
      <c r="K1688" s="41">
        <v>1.8</v>
      </c>
      <c r="L1688" s="58"/>
      <c r="N1688" s="149"/>
      <c r="O1688" s="149"/>
      <c r="P1688" s="67"/>
      <c r="Q1688" s="67"/>
    </row>
    <row r="1689" spans="1:17" x14ac:dyDescent="0.2">
      <c r="A1689" t="s">
        <v>61</v>
      </c>
      <c r="B1689" s="45">
        <v>40967</v>
      </c>
      <c r="C1689" s="254">
        <v>0.49697916666666669</v>
      </c>
      <c r="D1689" s="59">
        <v>3.024</v>
      </c>
      <c r="E1689" s="58">
        <v>15.12</v>
      </c>
      <c r="F1689" s="58">
        <v>8.52</v>
      </c>
      <c r="G1689" s="41">
        <v>110</v>
      </c>
      <c r="H1689" s="58">
        <v>66.631</v>
      </c>
      <c r="I1689" s="58">
        <v>8.4</v>
      </c>
      <c r="J1689">
        <v>127</v>
      </c>
      <c r="K1689" s="41">
        <v>1.8</v>
      </c>
      <c r="L1689" s="58"/>
      <c r="N1689" s="149"/>
      <c r="O1689" s="149"/>
      <c r="P1689" s="67"/>
      <c r="Q1689" s="67"/>
    </row>
    <row r="1690" spans="1:17" x14ac:dyDescent="0.2">
      <c r="A1690" t="s">
        <v>61</v>
      </c>
      <c r="B1690" s="45">
        <v>40967</v>
      </c>
      <c r="C1690" s="254">
        <v>0.49731481481481482</v>
      </c>
      <c r="D1690" s="59">
        <v>4.0490000000000004</v>
      </c>
      <c r="E1690" s="58">
        <v>15.1</v>
      </c>
      <c r="F1690" s="58">
        <v>8.36</v>
      </c>
      <c r="G1690" s="41">
        <v>107.9</v>
      </c>
      <c r="H1690" s="58">
        <v>66.638000000000005</v>
      </c>
      <c r="I1690" s="58">
        <v>8.39</v>
      </c>
      <c r="J1690">
        <v>126</v>
      </c>
      <c r="K1690" s="41">
        <v>1.9</v>
      </c>
      <c r="L1690" s="58"/>
      <c r="N1690" s="149"/>
      <c r="O1690" s="149"/>
      <c r="P1690" s="67"/>
      <c r="Q1690" s="67"/>
    </row>
    <row r="1691" spans="1:17" x14ac:dyDescent="0.2">
      <c r="A1691" t="s">
        <v>61</v>
      </c>
      <c r="B1691" s="45">
        <v>40967</v>
      </c>
      <c r="C1691" s="254">
        <v>0.49766203703703704</v>
      </c>
      <c r="D1691" s="59">
        <v>5.1319999999999997</v>
      </c>
      <c r="E1691" s="58">
        <v>15.11</v>
      </c>
      <c r="F1691" s="58">
        <v>8.36</v>
      </c>
      <c r="G1691" s="41">
        <v>107.9</v>
      </c>
      <c r="H1691" s="58">
        <v>66.671999999999997</v>
      </c>
      <c r="I1691" s="58">
        <v>8.39</v>
      </c>
      <c r="J1691">
        <v>125</v>
      </c>
      <c r="K1691" s="41">
        <v>1.9</v>
      </c>
      <c r="L1691" s="58"/>
      <c r="N1691" s="149"/>
      <c r="O1691" s="149"/>
      <c r="P1691" s="67"/>
      <c r="Q1691" s="67"/>
    </row>
    <row r="1692" spans="1:17" x14ac:dyDescent="0.2">
      <c r="A1692" t="s">
        <v>61</v>
      </c>
      <c r="B1692" s="45">
        <v>40967</v>
      </c>
      <c r="C1692" s="254">
        <v>0.49820601851851848</v>
      </c>
      <c r="D1692" s="59">
        <v>5.9370000000000003</v>
      </c>
      <c r="E1692" s="58">
        <v>15.08</v>
      </c>
      <c r="F1692" s="58">
        <v>8.1300000000000008</v>
      </c>
      <c r="G1692" s="41">
        <v>104.8</v>
      </c>
      <c r="H1692" s="58">
        <v>66.683999999999997</v>
      </c>
      <c r="I1692" s="58">
        <v>8.39</v>
      </c>
      <c r="J1692">
        <v>124</v>
      </c>
      <c r="K1692" s="41">
        <v>3.4</v>
      </c>
      <c r="L1692" s="58"/>
      <c r="N1692" s="149"/>
      <c r="O1692" s="149"/>
      <c r="P1692" s="67"/>
      <c r="Q1692" s="67"/>
    </row>
    <row r="1693" spans="1:17" x14ac:dyDescent="0.2">
      <c r="A1693" t="s">
        <v>61</v>
      </c>
      <c r="B1693" s="45">
        <v>40967</v>
      </c>
      <c r="C1693" s="254">
        <v>0.49862268518518515</v>
      </c>
      <c r="D1693" s="59">
        <v>7.1040000000000001</v>
      </c>
      <c r="E1693" s="58">
        <v>15.01</v>
      </c>
      <c r="F1693" s="58">
        <v>7.92</v>
      </c>
      <c r="G1693" s="41">
        <v>102</v>
      </c>
      <c r="H1693" s="58">
        <v>66.691000000000003</v>
      </c>
      <c r="I1693" s="58">
        <v>8.3800000000000008</v>
      </c>
      <c r="J1693">
        <v>124</v>
      </c>
      <c r="K1693" s="41">
        <v>7.7</v>
      </c>
      <c r="L1693" s="58"/>
      <c r="N1693" s="149"/>
      <c r="O1693" s="149"/>
      <c r="P1693" s="67"/>
      <c r="Q1693" s="67"/>
    </row>
    <row r="1694" spans="1:17" x14ac:dyDescent="0.2">
      <c r="A1694" t="s">
        <v>61</v>
      </c>
      <c r="B1694" s="45">
        <v>40967</v>
      </c>
      <c r="C1694" s="254">
        <v>0.49906249999999996</v>
      </c>
      <c r="D1694" s="59">
        <v>7.9809999999999999</v>
      </c>
      <c r="E1694" s="58">
        <v>14.97</v>
      </c>
      <c r="F1694" s="58">
        <v>7.75</v>
      </c>
      <c r="G1694" s="41">
        <v>99.7</v>
      </c>
      <c r="H1694" s="58">
        <v>66.698000000000008</v>
      </c>
      <c r="I1694" s="58">
        <v>8.3800000000000008</v>
      </c>
      <c r="J1694">
        <v>123</v>
      </c>
      <c r="K1694" s="41">
        <v>6.3</v>
      </c>
      <c r="L1694" s="58"/>
      <c r="N1694" s="149"/>
      <c r="O1694" s="149"/>
      <c r="P1694" s="67"/>
      <c r="Q1694" s="67"/>
    </row>
    <row r="1695" spans="1:17" x14ac:dyDescent="0.2">
      <c r="A1695" t="s">
        <v>61</v>
      </c>
      <c r="B1695" s="45">
        <v>40967</v>
      </c>
      <c r="C1695" s="254">
        <v>0.49957175925925923</v>
      </c>
      <c r="D1695" s="59">
        <v>9.0220000000000002</v>
      </c>
      <c r="E1695" s="58">
        <v>14.93</v>
      </c>
      <c r="F1695" s="58">
        <v>7.6</v>
      </c>
      <c r="G1695" s="41">
        <v>97.8</v>
      </c>
      <c r="H1695" s="58">
        <v>66.712000000000003</v>
      </c>
      <c r="I1695" s="58">
        <v>8.3800000000000008</v>
      </c>
      <c r="J1695">
        <v>123</v>
      </c>
      <c r="K1695" s="41">
        <v>5.9</v>
      </c>
      <c r="L1695" s="58"/>
      <c r="N1695" s="149"/>
      <c r="O1695" s="149"/>
      <c r="P1695" s="67"/>
      <c r="Q1695" s="67"/>
    </row>
    <row r="1696" spans="1:17" x14ac:dyDescent="0.2">
      <c r="A1696" t="s">
        <v>61</v>
      </c>
      <c r="B1696" s="45">
        <v>40967</v>
      </c>
      <c r="C1696" s="254">
        <v>0.50034722222222217</v>
      </c>
      <c r="D1696" s="59">
        <v>10.000999999999999</v>
      </c>
      <c r="E1696" s="58">
        <v>14.9</v>
      </c>
      <c r="F1696" s="58">
        <v>7.32</v>
      </c>
      <c r="G1696" s="41">
        <v>94.1</v>
      </c>
      <c r="H1696" s="58">
        <v>66.739000000000004</v>
      </c>
      <c r="I1696" s="58">
        <v>8.3699999999999992</v>
      </c>
      <c r="J1696">
        <v>122</v>
      </c>
      <c r="K1696" s="41">
        <v>3.5</v>
      </c>
      <c r="L1696" s="58"/>
      <c r="N1696" s="149"/>
      <c r="O1696" s="149"/>
      <c r="P1696" s="67"/>
      <c r="Q1696" s="67"/>
    </row>
    <row r="1697" spans="1:17" x14ac:dyDescent="0.2">
      <c r="A1697" t="s">
        <v>61</v>
      </c>
      <c r="B1697" s="45">
        <v>40967</v>
      </c>
      <c r="C1697" s="254">
        <v>0.50097222222222226</v>
      </c>
      <c r="D1697" s="59">
        <v>11.051</v>
      </c>
      <c r="E1697" s="58">
        <v>14.87</v>
      </c>
      <c r="F1697" s="58">
        <v>7.19</v>
      </c>
      <c r="G1697" s="41">
        <v>92.4</v>
      </c>
      <c r="H1697" s="58">
        <v>66.769000000000005</v>
      </c>
      <c r="I1697" s="58">
        <v>8.36</v>
      </c>
      <c r="J1697">
        <v>121</v>
      </c>
      <c r="K1697" s="41">
        <v>3.1</v>
      </c>
      <c r="L1697" s="58"/>
      <c r="N1697" s="149"/>
      <c r="O1697" s="149"/>
      <c r="P1697" s="67"/>
      <c r="Q1697" s="67"/>
    </row>
    <row r="1698" spans="1:17" x14ac:dyDescent="0.2">
      <c r="A1698" t="s">
        <v>61</v>
      </c>
      <c r="B1698" s="45">
        <v>40967</v>
      </c>
      <c r="C1698" s="254">
        <v>0.50127314814814816</v>
      </c>
      <c r="D1698" s="59">
        <v>12.093</v>
      </c>
      <c r="E1698" s="58">
        <v>14.86</v>
      </c>
      <c r="F1698" s="58">
        <v>7.01</v>
      </c>
      <c r="G1698" s="41">
        <v>90.1</v>
      </c>
      <c r="H1698" s="58">
        <v>66.778000000000006</v>
      </c>
      <c r="I1698" s="58">
        <v>8.36</v>
      </c>
      <c r="J1698">
        <v>122</v>
      </c>
      <c r="K1698" s="41">
        <v>11.3</v>
      </c>
      <c r="L1698" s="58"/>
      <c r="N1698" s="149"/>
      <c r="O1698" s="149"/>
      <c r="P1698" s="67"/>
      <c r="Q1698" s="67"/>
    </row>
    <row r="1699" spans="1:17" x14ac:dyDescent="0.2">
      <c r="A1699" t="s">
        <v>61</v>
      </c>
      <c r="B1699" s="45">
        <v>40967</v>
      </c>
      <c r="C1699" s="254">
        <v>0.50168981481481478</v>
      </c>
      <c r="D1699" s="59">
        <v>13.03</v>
      </c>
      <c r="E1699" s="58">
        <v>14.87</v>
      </c>
      <c r="F1699" s="58">
        <v>6.91</v>
      </c>
      <c r="G1699" s="41">
        <v>88.8</v>
      </c>
      <c r="H1699" s="58">
        <v>66.760999999999996</v>
      </c>
      <c r="I1699" s="58">
        <v>8.36</v>
      </c>
      <c r="J1699">
        <v>121</v>
      </c>
      <c r="K1699" s="41">
        <v>74.400000000000006</v>
      </c>
      <c r="L1699" s="58"/>
      <c r="N1699" s="149"/>
      <c r="O1699" s="149"/>
      <c r="P1699" s="67"/>
      <c r="Q1699" s="67"/>
    </row>
    <row r="1700" spans="1:17" x14ac:dyDescent="0.2">
      <c r="A1700" t="s">
        <v>61</v>
      </c>
      <c r="B1700" s="45">
        <v>40967</v>
      </c>
      <c r="C1700" s="254">
        <v>0.50222222222222224</v>
      </c>
      <c r="D1700" s="59">
        <v>13.242000000000001</v>
      </c>
      <c r="E1700" s="58">
        <v>14.87</v>
      </c>
      <c r="F1700" s="58">
        <v>6.8</v>
      </c>
      <c r="G1700" s="41">
        <v>87.5</v>
      </c>
      <c r="H1700" s="58">
        <v>66.751999999999995</v>
      </c>
      <c r="I1700" s="58">
        <v>8.36</v>
      </c>
      <c r="J1700">
        <v>52</v>
      </c>
      <c r="K1700" s="41">
        <v>110.5</v>
      </c>
      <c r="L1700" s="58"/>
      <c r="N1700" s="149"/>
      <c r="O1700" s="149"/>
      <c r="P1700" s="67"/>
      <c r="Q1700" s="67"/>
    </row>
    <row r="1701" spans="1:17" x14ac:dyDescent="0.2">
      <c r="H1701" s="71"/>
      <c r="N1701" s="149"/>
      <c r="O1701" s="149"/>
      <c r="P1701" s="67"/>
      <c r="Q1701" s="67"/>
    </row>
    <row r="1702" spans="1:17" x14ac:dyDescent="0.2">
      <c r="H1702" s="71"/>
      <c r="N1702" s="149"/>
      <c r="O1702" s="149"/>
      <c r="P1702" s="67"/>
      <c r="Q1702" s="67"/>
    </row>
    <row r="1703" spans="1:17" x14ac:dyDescent="0.2">
      <c r="A1703" t="s">
        <v>7</v>
      </c>
      <c r="B1703" s="45">
        <v>41058</v>
      </c>
      <c r="C1703" s="254">
        <v>0.16435185185185186</v>
      </c>
      <c r="D1703" s="59">
        <v>0.10299999999999999</v>
      </c>
      <c r="E1703" s="58">
        <v>25.42</v>
      </c>
      <c r="F1703" s="58">
        <v>6.95</v>
      </c>
      <c r="G1703" s="41">
        <v>85</v>
      </c>
      <c r="H1703" s="59">
        <v>2.6520000000000001</v>
      </c>
      <c r="I1703" s="58">
        <v>7.57</v>
      </c>
      <c r="J1703" s="42">
        <v>200.8</v>
      </c>
      <c r="K1703" s="41">
        <v>70</v>
      </c>
      <c r="L1703" s="59"/>
      <c r="M1703" s="67">
        <v>0.1</v>
      </c>
      <c r="N1703" s="149"/>
      <c r="O1703" s="149"/>
      <c r="P1703" s="67"/>
      <c r="Q1703" s="67"/>
    </row>
    <row r="1704" spans="1:17" x14ac:dyDescent="0.2">
      <c r="A1704" t="s">
        <v>7</v>
      </c>
      <c r="B1704" s="45">
        <v>41058</v>
      </c>
      <c r="C1704" s="254">
        <v>0.16576388888888891</v>
      </c>
      <c r="D1704" s="59">
        <v>0.28299999999999997</v>
      </c>
      <c r="E1704" s="58">
        <v>25.41</v>
      </c>
      <c r="F1704" s="58">
        <v>6.79</v>
      </c>
      <c r="G1704" s="41">
        <v>83</v>
      </c>
      <c r="H1704" s="59">
        <v>2.6520000000000001</v>
      </c>
      <c r="I1704" s="58">
        <v>7.53</v>
      </c>
      <c r="J1704" s="42">
        <v>223.8</v>
      </c>
      <c r="K1704" s="41">
        <v>73</v>
      </c>
      <c r="L1704" s="59"/>
      <c r="N1704" s="149"/>
      <c r="O1704" s="149"/>
      <c r="P1704" s="67"/>
      <c r="Q1704" s="67"/>
    </row>
    <row r="1705" spans="1:17" x14ac:dyDescent="0.2">
      <c r="A1705" t="s">
        <v>7</v>
      </c>
      <c r="B1705" s="45">
        <v>41058</v>
      </c>
      <c r="C1705" s="254">
        <v>0.1653240740740741</v>
      </c>
      <c r="D1705" s="59">
        <v>0.70699999999999996</v>
      </c>
      <c r="E1705" s="58">
        <v>25.41</v>
      </c>
      <c r="F1705" s="58">
        <v>6.79</v>
      </c>
      <c r="G1705" s="41">
        <v>83</v>
      </c>
      <c r="H1705" s="59">
        <v>2.6510000000000002</v>
      </c>
      <c r="I1705" s="58">
        <v>7.54</v>
      </c>
      <c r="J1705" s="42">
        <v>224.1</v>
      </c>
      <c r="K1705" s="41">
        <v>71</v>
      </c>
      <c r="L1705" s="59"/>
      <c r="N1705" s="149"/>
      <c r="O1705" s="149"/>
      <c r="P1705" s="67"/>
      <c r="Q1705" s="67"/>
    </row>
    <row r="1706" spans="1:17" x14ac:dyDescent="0.2">
      <c r="A1706" t="s">
        <v>7</v>
      </c>
      <c r="B1706" s="45">
        <v>41058</v>
      </c>
      <c r="C1706" s="254">
        <v>0.16543981481481482</v>
      </c>
      <c r="D1706" s="59">
        <v>1.01</v>
      </c>
      <c r="E1706" s="58">
        <v>25.41</v>
      </c>
      <c r="F1706" s="58">
        <v>6.79</v>
      </c>
      <c r="G1706" s="41">
        <v>83</v>
      </c>
      <c r="H1706" s="59">
        <v>2.6520000000000001</v>
      </c>
      <c r="I1706" s="58">
        <v>7.53</v>
      </c>
      <c r="J1706" s="42">
        <v>225.2</v>
      </c>
      <c r="K1706" s="41">
        <v>71</v>
      </c>
      <c r="L1706" s="59"/>
      <c r="N1706" s="149"/>
      <c r="O1706" s="149"/>
      <c r="P1706" s="67"/>
      <c r="Q1706" s="67"/>
    </row>
    <row r="1707" spans="1:17" x14ac:dyDescent="0.2">
      <c r="A1707" t="s">
        <v>7</v>
      </c>
      <c r="B1707" s="45">
        <v>41058</v>
      </c>
      <c r="C1707" s="254">
        <v>0.16506944444444446</v>
      </c>
      <c r="D1707" s="59">
        <v>2.0030000000000001</v>
      </c>
      <c r="E1707" s="58">
        <v>25.4</v>
      </c>
      <c r="F1707" s="58">
        <v>6.78</v>
      </c>
      <c r="G1707" s="41">
        <v>83</v>
      </c>
      <c r="H1707" s="59">
        <v>2.6520000000000001</v>
      </c>
      <c r="I1707" s="58">
        <v>7.54</v>
      </c>
      <c r="J1707" s="42">
        <v>242.2</v>
      </c>
      <c r="K1707" s="41">
        <v>71</v>
      </c>
      <c r="L1707" s="59"/>
      <c r="N1707" s="149"/>
      <c r="O1707" s="149"/>
      <c r="P1707" s="67"/>
      <c r="Q1707" s="67"/>
    </row>
    <row r="1708" spans="1:17" x14ac:dyDescent="0.2">
      <c r="A1708" t="s">
        <v>7</v>
      </c>
      <c r="B1708" s="45">
        <v>41058</v>
      </c>
      <c r="C1708" s="254">
        <v>0.16450231481481481</v>
      </c>
      <c r="D1708" s="59">
        <v>2.597</v>
      </c>
      <c r="E1708" s="58">
        <v>25.4</v>
      </c>
      <c r="F1708" s="58">
        <v>6.82</v>
      </c>
      <c r="G1708" s="41">
        <v>83.4</v>
      </c>
      <c r="H1708" s="59">
        <v>2.6510000000000002</v>
      </c>
      <c r="I1708" s="58">
        <v>7.56</v>
      </c>
      <c r="J1708" s="42">
        <v>217.8</v>
      </c>
      <c r="K1708" s="41">
        <v>70</v>
      </c>
      <c r="L1708" s="59"/>
      <c r="N1708" s="149"/>
      <c r="O1708" s="149"/>
      <c r="P1708" s="67"/>
      <c r="Q1708" s="67"/>
    </row>
    <row r="1709" spans="1:17" x14ac:dyDescent="0.2">
      <c r="H1709" s="119"/>
      <c r="J1709" s="6"/>
      <c r="L1709" s="59"/>
      <c r="N1709" s="149"/>
      <c r="O1709" s="149"/>
      <c r="P1709" s="67"/>
      <c r="Q1709" s="67"/>
    </row>
    <row r="1710" spans="1:17" x14ac:dyDescent="0.2">
      <c r="A1710" t="s">
        <v>36</v>
      </c>
      <c r="B1710" s="45">
        <v>41058</v>
      </c>
      <c r="C1710" s="254">
        <v>0.14672453703703703</v>
      </c>
      <c r="D1710" s="59">
        <v>0.10299999999999999</v>
      </c>
      <c r="E1710" s="58">
        <v>25.42</v>
      </c>
      <c r="F1710" s="58">
        <v>6.86</v>
      </c>
      <c r="G1710" s="41">
        <v>84.2</v>
      </c>
      <c r="H1710" s="59">
        <v>4.0289999999999999</v>
      </c>
      <c r="I1710" s="58">
        <v>7.53</v>
      </c>
      <c r="J1710" s="42">
        <v>142.6</v>
      </c>
      <c r="K1710" s="41">
        <v>106</v>
      </c>
      <c r="L1710" s="59"/>
      <c r="M1710" s="67">
        <v>0.1</v>
      </c>
      <c r="N1710" s="149"/>
      <c r="O1710" s="149"/>
      <c r="P1710" s="67"/>
      <c r="Q1710" s="67"/>
    </row>
    <row r="1711" spans="1:17" x14ac:dyDescent="0.2">
      <c r="A1711" t="s">
        <v>36</v>
      </c>
      <c r="B1711" s="45">
        <v>41058</v>
      </c>
      <c r="C1711" s="254">
        <v>0.14685185185185184</v>
      </c>
      <c r="D1711" s="59">
        <v>0.253</v>
      </c>
      <c r="E1711" s="58">
        <v>25.43</v>
      </c>
      <c r="F1711" s="58">
        <v>6.85</v>
      </c>
      <c r="G1711" s="41">
        <v>84.2</v>
      </c>
      <c r="H1711" s="59">
        <v>4.0289999999999999</v>
      </c>
      <c r="I1711" s="58">
        <v>7.53</v>
      </c>
      <c r="J1711" s="42">
        <v>147.69999999999999</v>
      </c>
      <c r="K1711" s="41">
        <v>106</v>
      </c>
      <c r="L1711" s="59"/>
      <c r="N1711" s="149"/>
      <c r="O1711" s="149"/>
      <c r="P1711" s="67"/>
      <c r="Q1711" s="67"/>
    </row>
    <row r="1712" spans="1:17" x14ac:dyDescent="0.2">
      <c r="A1712" t="s">
        <v>36</v>
      </c>
      <c r="B1712" s="45">
        <v>41058</v>
      </c>
      <c r="C1712" s="254">
        <v>0.14515046296296297</v>
      </c>
      <c r="D1712" s="59">
        <v>0.38500000000000001</v>
      </c>
      <c r="E1712" s="58">
        <v>25.4</v>
      </c>
      <c r="F1712" s="58">
        <v>6.86</v>
      </c>
      <c r="G1712" s="41">
        <v>84.3</v>
      </c>
      <c r="H1712" s="59">
        <v>4.0270000000000001</v>
      </c>
      <c r="I1712" s="58">
        <v>7.55</v>
      </c>
      <c r="J1712" s="42">
        <v>152.4</v>
      </c>
      <c r="K1712" s="41">
        <v>104</v>
      </c>
      <c r="L1712" s="59"/>
      <c r="N1712" s="149"/>
      <c r="O1712" s="149"/>
      <c r="P1712" s="67"/>
      <c r="Q1712" s="67"/>
    </row>
    <row r="1713" spans="1:17" x14ac:dyDescent="0.2">
      <c r="A1713" t="s">
        <v>36</v>
      </c>
      <c r="B1713" s="45">
        <v>41058</v>
      </c>
      <c r="C1713" s="254">
        <v>0.14557870370370371</v>
      </c>
      <c r="D1713" s="59">
        <v>0.46</v>
      </c>
      <c r="E1713" s="58">
        <v>25.4</v>
      </c>
      <c r="F1713" s="58">
        <v>6.84</v>
      </c>
      <c r="G1713" s="41">
        <v>84</v>
      </c>
      <c r="H1713" s="59">
        <v>4.03</v>
      </c>
      <c r="I1713" s="58">
        <v>7.54</v>
      </c>
      <c r="J1713" s="42">
        <v>160.5</v>
      </c>
      <c r="K1713" s="41">
        <v>105</v>
      </c>
      <c r="L1713" s="59"/>
      <c r="N1713" s="149"/>
      <c r="O1713" s="149"/>
      <c r="P1713" s="67"/>
      <c r="Q1713" s="67"/>
    </row>
    <row r="1714" spans="1:17" x14ac:dyDescent="0.2">
      <c r="A1714" t="s">
        <v>36</v>
      </c>
      <c r="B1714" s="45">
        <v>41058</v>
      </c>
      <c r="C1714" s="254">
        <v>0.14527777777777778</v>
      </c>
      <c r="D1714" s="59">
        <v>0.56200000000000006</v>
      </c>
      <c r="E1714" s="58">
        <v>25.4</v>
      </c>
      <c r="F1714" s="58">
        <v>6.85</v>
      </c>
      <c r="G1714" s="41">
        <v>84.2</v>
      </c>
      <c r="H1714" s="59">
        <v>4.0270000000000001</v>
      </c>
      <c r="I1714" s="58">
        <v>7.54</v>
      </c>
      <c r="J1714" s="42">
        <v>152.6</v>
      </c>
      <c r="K1714" s="41">
        <v>104</v>
      </c>
      <c r="L1714" s="59"/>
      <c r="N1714" s="149"/>
      <c r="O1714" s="149"/>
      <c r="P1714" s="67"/>
      <c r="Q1714" s="67"/>
    </row>
    <row r="1715" spans="1:17" x14ac:dyDescent="0.2">
      <c r="A1715" t="s">
        <v>36</v>
      </c>
      <c r="B1715" s="45">
        <v>41058</v>
      </c>
      <c r="C1715" s="254">
        <v>0.14539351851851853</v>
      </c>
      <c r="D1715" s="59">
        <v>0.94399999999999995</v>
      </c>
      <c r="E1715" s="58">
        <v>25.39</v>
      </c>
      <c r="F1715" s="58">
        <v>6.84</v>
      </c>
      <c r="G1715" s="41">
        <v>84</v>
      </c>
      <c r="H1715" s="59">
        <v>4.0289999999999999</v>
      </c>
      <c r="I1715" s="58">
        <v>7.54</v>
      </c>
      <c r="J1715" s="42">
        <v>161.4</v>
      </c>
      <c r="K1715" s="41">
        <v>105</v>
      </c>
      <c r="L1715" s="59"/>
      <c r="N1715" s="149"/>
      <c r="O1715" s="149"/>
      <c r="P1715" s="67"/>
      <c r="Q1715" s="67"/>
    </row>
    <row r="1716" spans="1:17" x14ac:dyDescent="0.2">
      <c r="B1716" s="45"/>
      <c r="C1716" s="182"/>
      <c r="D1716" s="59"/>
      <c r="E1716" s="58"/>
      <c r="F1716" s="58"/>
      <c r="G1716" s="41"/>
      <c r="H1716" s="59"/>
      <c r="I1716" s="58"/>
      <c r="J1716" s="42"/>
      <c r="K1716" s="41"/>
      <c r="L1716" s="59"/>
      <c r="N1716" s="149"/>
      <c r="O1716" s="149"/>
      <c r="P1716" s="67"/>
      <c r="Q1716" s="67"/>
    </row>
    <row r="1717" spans="1:17" x14ac:dyDescent="0.2">
      <c r="A1717" t="s">
        <v>72</v>
      </c>
      <c r="B1717" s="45">
        <v>41058</v>
      </c>
      <c r="C1717" s="254">
        <v>0.21399305555555556</v>
      </c>
      <c r="D1717" s="59">
        <v>9.9000000000000005E-2</v>
      </c>
      <c r="E1717" s="58">
        <v>26.18</v>
      </c>
      <c r="F1717" s="58">
        <v>5.77</v>
      </c>
      <c r="G1717" s="41">
        <v>71.400000000000006</v>
      </c>
      <c r="H1717" s="59">
        <v>1.786</v>
      </c>
      <c r="I1717" s="58">
        <v>7.51</v>
      </c>
      <c r="J1717" s="42">
        <v>28.8</v>
      </c>
      <c r="K1717" s="41">
        <v>74</v>
      </c>
      <c r="L1717" s="59"/>
      <c r="M1717" s="67">
        <v>0.4</v>
      </c>
      <c r="N1717" s="149"/>
      <c r="O1717" s="149"/>
      <c r="P1717" s="67"/>
      <c r="Q1717" s="67"/>
    </row>
    <row r="1718" spans="1:17" x14ac:dyDescent="0.2">
      <c r="A1718" t="s">
        <v>72</v>
      </c>
      <c r="B1718" s="45">
        <v>41058</v>
      </c>
      <c r="C1718" s="254">
        <v>0.21412037037037038</v>
      </c>
      <c r="D1718" s="59">
        <v>0.32800000000000001</v>
      </c>
      <c r="E1718" s="58">
        <v>26.18</v>
      </c>
      <c r="F1718" s="58">
        <v>5.74</v>
      </c>
      <c r="G1718" s="41">
        <v>71.099999999999994</v>
      </c>
      <c r="H1718" s="59">
        <v>1.7870000000000001</v>
      </c>
      <c r="I1718" s="58">
        <v>7.49</v>
      </c>
      <c r="J1718" s="42">
        <v>29</v>
      </c>
      <c r="K1718" s="41">
        <v>75</v>
      </c>
      <c r="L1718" s="59"/>
      <c r="N1718" s="149"/>
      <c r="O1718" s="149"/>
      <c r="P1718" s="67"/>
      <c r="Q1718" s="67"/>
    </row>
    <row r="1719" spans="1:17" x14ac:dyDescent="0.2">
      <c r="A1719" t="s">
        <v>72</v>
      </c>
      <c r="B1719" s="45">
        <v>41058</v>
      </c>
      <c r="C1719" s="254">
        <v>0.2142361111111111</v>
      </c>
      <c r="D1719" s="59">
        <v>0.66100000000000003</v>
      </c>
      <c r="E1719" s="58">
        <v>26.18</v>
      </c>
      <c r="F1719" s="58">
        <v>5.72</v>
      </c>
      <c r="G1719" s="41">
        <v>70.8</v>
      </c>
      <c r="H1719" s="59">
        <v>1.788</v>
      </c>
      <c r="I1719" s="58">
        <v>7.47</v>
      </c>
      <c r="J1719" s="42">
        <v>30.3</v>
      </c>
      <c r="K1719" s="41">
        <v>76</v>
      </c>
      <c r="L1719" s="59"/>
      <c r="N1719" s="149"/>
      <c r="O1719" s="149"/>
      <c r="P1719" s="67"/>
      <c r="Q1719" s="67"/>
    </row>
    <row r="1720" spans="1:17" x14ac:dyDescent="0.2">
      <c r="H1720" s="71"/>
      <c r="N1720" s="149"/>
      <c r="O1720" s="149"/>
      <c r="P1720" s="67"/>
      <c r="Q1720" s="67"/>
    </row>
    <row r="1721" spans="1:17" x14ac:dyDescent="0.2">
      <c r="A1721" t="s">
        <v>55</v>
      </c>
      <c r="B1721" s="45">
        <v>41059</v>
      </c>
      <c r="C1721" s="254">
        <v>0.44481481481481483</v>
      </c>
      <c r="D1721" s="59">
        <v>0.20200000000000001</v>
      </c>
      <c r="E1721" s="58">
        <v>26.31</v>
      </c>
      <c r="F1721" s="58">
        <v>11.91</v>
      </c>
      <c r="G1721" s="41">
        <v>189.8</v>
      </c>
      <c r="H1721" s="58">
        <v>66.753</v>
      </c>
      <c r="I1721" s="58">
        <v>8.49</v>
      </c>
      <c r="J1721">
        <v>3.3</v>
      </c>
      <c r="K1721" s="202" t="s">
        <v>97</v>
      </c>
      <c r="L1721" s="58"/>
      <c r="M1721" s="67">
        <v>0.7</v>
      </c>
      <c r="N1721" s="210">
        <v>59.119840000000011</v>
      </c>
      <c r="O1721" s="211">
        <v>62.124759999999995</v>
      </c>
      <c r="P1721" s="210">
        <v>46.201679999999989</v>
      </c>
      <c r="Q1721" s="210">
        <v>43.318080000000016</v>
      </c>
    </row>
    <row r="1722" spans="1:17" x14ac:dyDescent="0.2">
      <c r="A1722" t="s">
        <v>55</v>
      </c>
      <c r="B1722" s="45">
        <v>41059</v>
      </c>
      <c r="C1722" s="254">
        <v>0.44450231481481484</v>
      </c>
      <c r="D1722" s="59">
        <v>1.026</v>
      </c>
      <c r="E1722" s="58">
        <v>25.64</v>
      </c>
      <c r="F1722" s="58">
        <v>11.49</v>
      </c>
      <c r="G1722" s="41">
        <v>181</v>
      </c>
      <c r="H1722" s="58">
        <v>66.638999999999996</v>
      </c>
      <c r="I1722" s="58">
        <v>8.48</v>
      </c>
      <c r="J1722">
        <v>3.9</v>
      </c>
      <c r="K1722" s="202" t="s">
        <v>97</v>
      </c>
      <c r="L1722" s="58"/>
      <c r="N1722" s="111"/>
      <c r="O1722" s="149"/>
      <c r="P1722" s="210"/>
      <c r="Q1722" s="210"/>
    </row>
    <row r="1723" spans="1:17" x14ac:dyDescent="0.2">
      <c r="A1723" t="s">
        <v>55</v>
      </c>
      <c r="B1723" s="45">
        <v>41059</v>
      </c>
      <c r="C1723" s="254">
        <v>0.44388888888888894</v>
      </c>
      <c r="D1723" s="59">
        <v>2.0219999999999998</v>
      </c>
      <c r="E1723" s="58">
        <v>25.5</v>
      </c>
      <c r="F1723" s="58">
        <v>9.2899999999999991</v>
      </c>
      <c r="G1723" s="41">
        <v>146</v>
      </c>
      <c r="H1723" s="58">
        <v>66.603999999999999</v>
      </c>
      <c r="I1723" s="58">
        <v>8.4499999999999993</v>
      </c>
      <c r="J1723">
        <v>2.7</v>
      </c>
      <c r="K1723" s="202" t="s">
        <v>97</v>
      </c>
      <c r="L1723" s="58"/>
      <c r="N1723" s="149"/>
      <c r="O1723" s="149"/>
    </row>
    <row r="1724" spans="1:17" x14ac:dyDescent="0.2">
      <c r="A1724" t="s">
        <v>55</v>
      </c>
      <c r="B1724" s="45">
        <v>41059</v>
      </c>
      <c r="C1724" s="254">
        <v>0.44337962962962968</v>
      </c>
      <c r="D1724" s="59">
        <v>2.9980000000000002</v>
      </c>
      <c r="E1724" s="58">
        <v>25.47</v>
      </c>
      <c r="F1724" s="58">
        <v>8.64</v>
      </c>
      <c r="G1724" s="41">
        <v>135.69999999999999</v>
      </c>
      <c r="H1724" s="58">
        <v>66.587000000000003</v>
      </c>
      <c r="I1724" s="58">
        <v>8.44</v>
      </c>
      <c r="J1724">
        <v>2.6</v>
      </c>
      <c r="K1724" s="202" t="s">
        <v>97</v>
      </c>
      <c r="L1724" s="58"/>
      <c r="N1724" s="149"/>
      <c r="O1724" s="149"/>
      <c r="P1724" s="210"/>
      <c r="Q1724" s="210"/>
    </row>
    <row r="1725" spans="1:17" x14ac:dyDescent="0.2">
      <c r="A1725" t="s">
        <v>55</v>
      </c>
      <c r="B1725" s="45">
        <v>41059</v>
      </c>
      <c r="C1725" s="254">
        <v>0.44300925925925921</v>
      </c>
      <c r="D1725" s="59">
        <v>4.01</v>
      </c>
      <c r="E1725" s="58">
        <v>25.42</v>
      </c>
      <c r="F1725" s="58">
        <v>8.07</v>
      </c>
      <c r="G1725" s="41">
        <v>126.5</v>
      </c>
      <c r="H1725" s="58">
        <v>66.576999999999998</v>
      </c>
      <c r="I1725" s="58">
        <v>8.43</v>
      </c>
      <c r="J1725">
        <v>2.5</v>
      </c>
      <c r="K1725" s="202" t="s">
        <v>97</v>
      </c>
      <c r="L1725" s="58"/>
      <c r="N1725" s="149"/>
      <c r="O1725" s="149"/>
    </row>
    <row r="1726" spans="1:17" x14ac:dyDescent="0.2">
      <c r="A1726" t="s">
        <v>55</v>
      </c>
      <c r="B1726" s="45">
        <v>41059</v>
      </c>
      <c r="C1726" s="254">
        <v>0.4425694444444444</v>
      </c>
      <c r="D1726" s="59">
        <v>4.9939999999999998</v>
      </c>
      <c r="E1726" s="58">
        <v>25.32</v>
      </c>
      <c r="F1726" s="58">
        <v>7.35</v>
      </c>
      <c r="G1726" s="41">
        <v>115</v>
      </c>
      <c r="H1726" s="58">
        <v>66.561000000000007</v>
      </c>
      <c r="I1726" s="58">
        <v>8.41</v>
      </c>
      <c r="J1726">
        <v>2.1</v>
      </c>
      <c r="K1726" s="202" t="s">
        <v>97</v>
      </c>
      <c r="L1726" s="58"/>
      <c r="N1726" s="149"/>
      <c r="O1726" s="149"/>
      <c r="Q1726" s="67"/>
    </row>
    <row r="1727" spans="1:17" x14ac:dyDescent="0.2">
      <c r="A1727" t="s">
        <v>55</v>
      </c>
      <c r="B1727" s="45">
        <v>41059</v>
      </c>
      <c r="C1727" s="254">
        <v>0.44224537037037037</v>
      </c>
      <c r="D1727" s="59">
        <v>6.0460000000000003</v>
      </c>
      <c r="E1727" s="58">
        <v>25.15</v>
      </c>
      <c r="F1727" s="58">
        <v>6.82</v>
      </c>
      <c r="G1727" s="41">
        <v>106.4</v>
      </c>
      <c r="H1727" s="58">
        <v>66.537000000000006</v>
      </c>
      <c r="I1727" s="58">
        <v>8.4</v>
      </c>
      <c r="J1727">
        <v>1.8</v>
      </c>
      <c r="K1727" s="202" t="s">
        <v>97</v>
      </c>
      <c r="L1727" s="58"/>
      <c r="N1727" s="209"/>
      <c r="O1727" s="149"/>
      <c r="P1727" s="67"/>
      <c r="Q1727" s="67"/>
    </row>
    <row r="1728" spans="1:17" x14ac:dyDescent="0.2">
      <c r="A1728" t="s">
        <v>55</v>
      </c>
      <c r="B1728" s="45">
        <v>41059</v>
      </c>
      <c r="C1728" s="254">
        <v>0.4415162037037037</v>
      </c>
      <c r="D1728" s="59">
        <v>6.984</v>
      </c>
      <c r="E1728" s="58">
        <v>25.02</v>
      </c>
      <c r="F1728" s="58">
        <v>5.56</v>
      </c>
      <c r="G1728" s="41">
        <v>86.6</v>
      </c>
      <c r="H1728" s="58">
        <v>66.486000000000004</v>
      </c>
      <c r="I1728" s="58">
        <v>8.39</v>
      </c>
      <c r="J1728">
        <v>1.2</v>
      </c>
      <c r="K1728" s="202" t="s">
        <v>97</v>
      </c>
      <c r="L1728" s="58"/>
      <c r="N1728" s="209"/>
      <c r="O1728" s="149"/>
      <c r="P1728" s="67"/>
      <c r="Q1728" s="67"/>
    </row>
    <row r="1729" spans="1:17" x14ac:dyDescent="0.2">
      <c r="A1729" t="s">
        <v>55</v>
      </c>
      <c r="B1729" s="45">
        <v>41059</v>
      </c>
      <c r="C1729" s="254">
        <v>0.44093749999999998</v>
      </c>
      <c r="D1729" s="59">
        <v>7.9649999999999999</v>
      </c>
      <c r="E1729" s="58">
        <v>24.91</v>
      </c>
      <c r="F1729" s="58">
        <v>0.15</v>
      </c>
      <c r="G1729" s="41">
        <v>2.4</v>
      </c>
      <c r="H1729" s="58">
        <v>66.45</v>
      </c>
      <c r="I1729" s="58">
        <v>8.4</v>
      </c>
      <c r="J1729">
        <v>2.5</v>
      </c>
      <c r="K1729" s="202" t="s">
        <v>97</v>
      </c>
      <c r="L1729" s="58"/>
      <c r="N1729" s="209"/>
      <c r="O1729" s="149"/>
      <c r="P1729" s="67"/>
      <c r="Q1729" s="67"/>
    </row>
    <row r="1730" spans="1:17" x14ac:dyDescent="0.2">
      <c r="A1730" t="s">
        <v>55</v>
      </c>
      <c r="B1730" s="45">
        <v>41059</v>
      </c>
      <c r="C1730" s="254">
        <v>0.44065972222222222</v>
      </c>
      <c r="D1730" s="59">
        <v>9.0009999999999994</v>
      </c>
      <c r="E1730" s="58">
        <v>24.1</v>
      </c>
      <c r="F1730" s="58">
        <v>0.16</v>
      </c>
      <c r="G1730" s="41">
        <v>2.4</v>
      </c>
      <c r="H1730" s="58">
        <v>66.349999999999994</v>
      </c>
      <c r="I1730" s="58">
        <v>8.2799999999999994</v>
      </c>
      <c r="J1730">
        <v>2.5</v>
      </c>
      <c r="K1730" s="202" t="s">
        <v>97</v>
      </c>
      <c r="L1730" s="58"/>
      <c r="N1730" s="209"/>
      <c r="O1730" s="149"/>
      <c r="P1730" s="67"/>
      <c r="Q1730" s="67"/>
    </row>
    <row r="1731" spans="1:17" x14ac:dyDescent="0.2">
      <c r="A1731" t="s">
        <v>55</v>
      </c>
      <c r="B1731" s="45">
        <v>41059</v>
      </c>
      <c r="C1731" s="254">
        <v>0.44042824074074072</v>
      </c>
      <c r="D1731" s="59">
        <v>10.007999999999999</v>
      </c>
      <c r="E1731" s="58">
        <v>23.76</v>
      </c>
      <c r="F1731" s="58">
        <v>0.14000000000000001</v>
      </c>
      <c r="G1731" s="41">
        <v>2.1</v>
      </c>
      <c r="H1731" s="58">
        <v>66.269000000000005</v>
      </c>
      <c r="I1731" s="58">
        <v>8.25</v>
      </c>
      <c r="J1731">
        <v>1.6</v>
      </c>
      <c r="K1731" s="202" t="s">
        <v>97</v>
      </c>
      <c r="L1731" s="58"/>
      <c r="N1731" s="209"/>
      <c r="O1731" s="149"/>
      <c r="P1731" s="67"/>
      <c r="Q1731" s="67"/>
    </row>
    <row r="1732" spans="1:17" x14ac:dyDescent="0.2">
      <c r="A1732" t="s">
        <v>55</v>
      </c>
      <c r="B1732" s="45">
        <v>41059</v>
      </c>
      <c r="C1732" s="254">
        <v>0.44005787037037036</v>
      </c>
      <c r="D1732" s="59">
        <v>10.973000000000001</v>
      </c>
      <c r="E1732" s="58">
        <v>23.71</v>
      </c>
      <c r="F1732" s="58">
        <v>0.15</v>
      </c>
      <c r="G1732" s="41">
        <v>2.2999999999999998</v>
      </c>
      <c r="H1732" s="58">
        <v>66.266999999999996</v>
      </c>
      <c r="I1732" s="58">
        <v>8.25</v>
      </c>
      <c r="J1732">
        <v>1.5</v>
      </c>
      <c r="K1732" s="202" t="s">
        <v>97</v>
      </c>
      <c r="L1732" s="58"/>
      <c r="N1732" s="209"/>
      <c r="O1732" s="149"/>
      <c r="P1732" s="67"/>
      <c r="Q1732" s="67"/>
    </row>
    <row r="1733" spans="1:17" x14ac:dyDescent="0.2">
      <c r="A1733" t="s">
        <v>55</v>
      </c>
      <c r="B1733" s="45">
        <v>41059</v>
      </c>
      <c r="C1733" s="254">
        <v>0.43939814814814815</v>
      </c>
      <c r="D1733" s="59">
        <v>11.93</v>
      </c>
      <c r="E1733" s="58">
        <v>23.34</v>
      </c>
      <c r="F1733" s="58">
        <v>0.18</v>
      </c>
      <c r="G1733" s="41">
        <v>2.7</v>
      </c>
      <c r="H1733" s="58">
        <v>66.248999999999995</v>
      </c>
      <c r="I1733" s="58">
        <v>8.2100000000000009</v>
      </c>
      <c r="J1733">
        <v>2.2000000000000002</v>
      </c>
      <c r="K1733" s="202" t="s">
        <v>97</v>
      </c>
      <c r="L1733" s="58"/>
      <c r="N1733" s="149"/>
      <c r="O1733" s="149"/>
      <c r="P1733" s="67"/>
      <c r="Q1733" s="67"/>
    </row>
    <row r="1734" spans="1:17" x14ac:dyDescent="0.2">
      <c r="A1734" t="s">
        <v>55</v>
      </c>
      <c r="B1734" s="45">
        <v>41059</v>
      </c>
      <c r="C1734" s="254">
        <v>0.43861111111111112</v>
      </c>
      <c r="D1734" s="59">
        <v>13.058999999999999</v>
      </c>
      <c r="E1734" s="58">
        <v>22.22</v>
      </c>
      <c r="F1734" s="58">
        <v>0.28999999999999998</v>
      </c>
      <c r="G1734" s="41">
        <v>4.3</v>
      </c>
      <c r="H1734" s="58">
        <v>66.301000000000002</v>
      </c>
      <c r="I1734" s="58">
        <v>8.15</v>
      </c>
      <c r="J1734">
        <v>1.1000000000000001</v>
      </c>
      <c r="K1734" s="202" t="s">
        <v>97</v>
      </c>
      <c r="L1734" s="58"/>
      <c r="N1734" s="149"/>
      <c r="O1734" s="149"/>
      <c r="P1734" s="67"/>
      <c r="Q1734" s="67"/>
    </row>
    <row r="1735" spans="1:17" x14ac:dyDescent="0.2">
      <c r="A1735" t="s">
        <v>55</v>
      </c>
      <c r="B1735" s="45">
        <v>41059</v>
      </c>
      <c r="C1735" s="254">
        <v>0.43886574074074075</v>
      </c>
      <c r="D1735" s="59">
        <v>13.706</v>
      </c>
      <c r="E1735" s="58">
        <v>21.26</v>
      </c>
      <c r="F1735" s="58">
        <v>0.23</v>
      </c>
      <c r="G1735" s="41">
        <v>3.3</v>
      </c>
      <c r="H1735" s="58">
        <v>66.03</v>
      </c>
      <c r="I1735" s="58">
        <v>8.08</v>
      </c>
      <c r="J1735">
        <v>1.8</v>
      </c>
      <c r="K1735" s="202" t="s">
        <v>97</v>
      </c>
      <c r="L1735" s="58"/>
      <c r="N1735" s="149"/>
      <c r="O1735" s="149"/>
      <c r="P1735" s="67"/>
      <c r="Q1735" s="67"/>
    </row>
    <row r="1736" spans="1:17" x14ac:dyDescent="0.2">
      <c r="L1736" s="58"/>
      <c r="N1736" s="149"/>
      <c r="O1736" s="149"/>
      <c r="P1736" s="67"/>
      <c r="Q1736" s="67"/>
    </row>
    <row r="1737" spans="1:17" x14ac:dyDescent="0.2">
      <c r="A1737" t="s">
        <v>58</v>
      </c>
      <c r="B1737" s="45">
        <v>41059</v>
      </c>
      <c r="C1737" s="254">
        <v>0.41828703703703707</v>
      </c>
      <c r="D1737" s="59">
        <v>0.13400000000000001</v>
      </c>
      <c r="E1737" s="58">
        <v>27.91</v>
      </c>
      <c r="F1737" s="58">
        <v>17.12</v>
      </c>
      <c r="G1737" s="41">
        <v>279.7</v>
      </c>
      <c r="H1737" s="58">
        <v>66.754000000000005</v>
      </c>
      <c r="I1737" s="58">
        <v>8.6199999999999992</v>
      </c>
      <c r="J1737">
        <v>2</v>
      </c>
      <c r="K1737" s="202" t="s">
        <v>97</v>
      </c>
      <c r="L1737" s="58"/>
      <c r="M1737" s="111">
        <v>1</v>
      </c>
      <c r="N1737" s="210">
        <v>22.059720000000006</v>
      </c>
      <c r="O1737" s="210">
        <v>26.509239999999998</v>
      </c>
      <c r="P1737" s="210">
        <v>19.672560000000004</v>
      </c>
      <c r="Q1737" s="210">
        <v>16.863720000000004</v>
      </c>
    </row>
    <row r="1738" spans="1:17" x14ac:dyDescent="0.2">
      <c r="A1738" t="s">
        <v>58</v>
      </c>
      <c r="B1738" s="45">
        <v>41059</v>
      </c>
      <c r="C1738" s="254">
        <v>0.41796296296296293</v>
      </c>
      <c r="D1738" s="59">
        <v>1.0349999999999999</v>
      </c>
      <c r="E1738" s="58">
        <v>26.62</v>
      </c>
      <c r="F1738" s="58">
        <v>15.52</v>
      </c>
      <c r="G1738" s="41">
        <v>248.4</v>
      </c>
      <c r="H1738" s="58">
        <v>66.637</v>
      </c>
      <c r="I1738" s="58">
        <v>8.57</v>
      </c>
      <c r="J1738">
        <v>2.8</v>
      </c>
      <c r="K1738" s="202" t="s">
        <v>97</v>
      </c>
      <c r="L1738" s="58"/>
      <c r="N1738" s="111"/>
      <c r="O1738" s="149"/>
      <c r="P1738" s="67"/>
      <c r="Q1738" s="67"/>
    </row>
    <row r="1739" spans="1:17" x14ac:dyDescent="0.2">
      <c r="A1739" t="s">
        <v>58</v>
      </c>
      <c r="B1739" s="45">
        <v>41059</v>
      </c>
      <c r="C1739" s="254">
        <v>0.41733796296296299</v>
      </c>
      <c r="D1739" s="59">
        <v>2.008</v>
      </c>
      <c r="E1739" s="58">
        <v>26.06</v>
      </c>
      <c r="F1739" s="58">
        <v>9.61</v>
      </c>
      <c r="G1739" s="41">
        <v>152.30000000000001</v>
      </c>
      <c r="H1739" s="58">
        <v>66.52</v>
      </c>
      <c r="I1739" s="58">
        <v>8.52</v>
      </c>
      <c r="J1739">
        <v>2.2999999999999998</v>
      </c>
      <c r="K1739" s="202" t="s">
        <v>97</v>
      </c>
      <c r="L1739" s="58"/>
      <c r="N1739" s="149"/>
      <c r="O1739" s="149"/>
      <c r="P1739" s="67"/>
      <c r="Q1739" s="67"/>
    </row>
    <row r="1740" spans="1:17" x14ac:dyDescent="0.2">
      <c r="A1740" t="s">
        <v>58</v>
      </c>
      <c r="B1740" s="45">
        <v>41059</v>
      </c>
      <c r="C1740" s="254">
        <v>0.4168634259259259</v>
      </c>
      <c r="D1740" s="59">
        <v>3.0150000000000001</v>
      </c>
      <c r="E1740" s="58">
        <v>24.51</v>
      </c>
      <c r="F1740" s="58">
        <v>3.46</v>
      </c>
      <c r="G1740" s="41">
        <v>53.4</v>
      </c>
      <c r="H1740" s="58">
        <v>66.448000000000008</v>
      </c>
      <c r="I1740" s="58">
        <v>8.36</v>
      </c>
      <c r="J1740">
        <v>1.1000000000000001</v>
      </c>
      <c r="K1740" s="202" t="s">
        <v>97</v>
      </c>
      <c r="L1740" s="58"/>
      <c r="N1740" s="149"/>
      <c r="O1740" s="149"/>
      <c r="P1740" s="67"/>
      <c r="Q1740" s="67"/>
    </row>
    <row r="1741" spans="1:17" x14ac:dyDescent="0.2">
      <c r="A1741" t="s">
        <v>58</v>
      </c>
      <c r="B1741" s="45">
        <v>41059</v>
      </c>
      <c r="C1741" s="254">
        <v>0.41625000000000001</v>
      </c>
      <c r="D1741" s="59">
        <v>4.008</v>
      </c>
      <c r="E1741" s="58">
        <v>23.88</v>
      </c>
      <c r="F1741" s="58">
        <v>0.66</v>
      </c>
      <c r="G1741" s="41">
        <v>10.1</v>
      </c>
      <c r="H1741" s="58">
        <v>66.366</v>
      </c>
      <c r="I1741" s="58">
        <v>8.33</v>
      </c>
      <c r="J1741">
        <v>0.8</v>
      </c>
      <c r="K1741" s="202" t="s">
        <v>97</v>
      </c>
      <c r="L1741" s="58"/>
      <c r="N1741" s="149"/>
      <c r="O1741" s="149"/>
      <c r="P1741" s="67"/>
      <c r="Q1741" s="67"/>
    </row>
    <row r="1742" spans="1:17" x14ac:dyDescent="0.2">
      <c r="A1742" t="s">
        <v>58</v>
      </c>
      <c r="B1742" s="45">
        <v>41059</v>
      </c>
      <c r="C1742" s="254">
        <v>0.41596064814814815</v>
      </c>
      <c r="D1742" s="59">
        <v>4.944</v>
      </c>
      <c r="E1742" s="58">
        <v>23.74</v>
      </c>
      <c r="F1742" s="58">
        <v>0.17</v>
      </c>
      <c r="G1742" s="41">
        <v>2.7</v>
      </c>
      <c r="H1742" s="58">
        <v>66.311999999999998</v>
      </c>
      <c r="I1742" s="58">
        <v>8.3000000000000007</v>
      </c>
      <c r="J1742">
        <v>1.1000000000000001</v>
      </c>
      <c r="K1742" s="202" t="s">
        <v>97</v>
      </c>
      <c r="L1742" s="58"/>
      <c r="N1742" s="149"/>
      <c r="O1742" s="149"/>
      <c r="P1742" s="67"/>
      <c r="Q1742" s="67"/>
    </row>
    <row r="1743" spans="1:17" x14ac:dyDescent="0.2">
      <c r="A1743" t="s">
        <v>58</v>
      </c>
      <c r="B1743" s="45">
        <v>41059</v>
      </c>
      <c r="C1743" s="254">
        <v>0.41549768518518521</v>
      </c>
      <c r="D1743" s="59">
        <v>5.9649999999999999</v>
      </c>
      <c r="E1743" s="58">
        <v>23.6</v>
      </c>
      <c r="F1743" s="58">
        <v>0.15</v>
      </c>
      <c r="G1743" s="41">
        <v>2.2999999999999998</v>
      </c>
      <c r="H1743" s="58">
        <v>66.295000000000002</v>
      </c>
      <c r="I1743" s="58">
        <v>8.2899999999999991</v>
      </c>
      <c r="J1743">
        <v>1.1000000000000001</v>
      </c>
      <c r="K1743" s="202" t="s">
        <v>97</v>
      </c>
      <c r="L1743" s="58"/>
      <c r="N1743" s="149"/>
      <c r="O1743" s="149"/>
      <c r="P1743" s="67"/>
      <c r="Q1743" s="67"/>
    </row>
    <row r="1744" spans="1:17" x14ac:dyDescent="0.2">
      <c r="A1744" t="s">
        <v>58</v>
      </c>
      <c r="B1744" s="45">
        <v>41059</v>
      </c>
      <c r="C1744" s="254">
        <v>0.41501157407407407</v>
      </c>
      <c r="D1744" s="59">
        <v>6.9539999999999997</v>
      </c>
      <c r="E1744" s="58">
        <v>23.53</v>
      </c>
      <c r="F1744" s="58">
        <v>0.17</v>
      </c>
      <c r="G1744" s="41">
        <v>2.6</v>
      </c>
      <c r="H1744" s="58">
        <v>66.277000000000001</v>
      </c>
      <c r="I1744" s="58">
        <v>8.2799999999999994</v>
      </c>
      <c r="J1744">
        <v>1.6</v>
      </c>
      <c r="K1744" s="202" t="s">
        <v>97</v>
      </c>
      <c r="L1744" s="58"/>
      <c r="N1744" s="149"/>
      <c r="O1744" s="149"/>
      <c r="P1744" s="67"/>
      <c r="Q1744" s="67"/>
    </row>
    <row r="1745" spans="1:17" x14ac:dyDescent="0.2">
      <c r="A1745" t="s">
        <v>58</v>
      </c>
      <c r="B1745" s="45">
        <v>41059</v>
      </c>
      <c r="C1745" s="254">
        <v>0.41437499999999999</v>
      </c>
      <c r="D1745" s="59">
        <v>7.952</v>
      </c>
      <c r="E1745" s="58">
        <v>23.54</v>
      </c>
      <c r="F1745" s="58">
        <v>0.28000000000000003</v>
      </c>
      <c r="G1745" s="41">
        <v>4.2</v>
      </c>
      <c r="H1745" s="58">
        <v>66.218000000000004</v>
      </c>
      <c r="I1745" s="58">
        <v>8.27</v>
      </c>
      <c r="J1745">
        <v>1.7</v>
      </c>
      <c r="K1745" s="202" t="s">
        <v>97</v>
      </c>
      <c r="L1745" s="58"/>
      <c r="N1745" s="149"/>
      <c r="O1745" s="149"/>
      <c r="P1745" s="67"/>
      <c r="Q1745" s="67"/>
    </row>
    <row r="1746" spans="1:17" x14ac:dyDescent="0.2">
      <c r="A1746" t="s">
        <v>58</v>
      </c>
      <c r="B1746" s="45">
        <v>41059</v>
      </c>
      <c r="C1746" s="254">
        <v>0.41398148148148151</v>
      </c>
      <c r="D1746" s="59">
        <v>9.0310000000000006</v>
      </c>
      <c r="E1746" s="58">
        <v>23.51</v>
      </c>
      <c r="F1746" s="58">
        <v>1.1100000000000001</v>
      </c>
      <c r="G1746" s="41">
        <v>16.899999999999999</v>
      </c>
      <c r="H1746" s="58">
        <v>66.150000000000006</v>
      </c>
      <c r="I1746" s="58">
        <v>8.26</v>
      </c>
      <c r="J1746">
        <v>2.2999999999999998</v>
      </c>
      <c r="K1746" s="202" t="s">
        <v>97</v>
      </c>
      <c r="L1746" s="58"/>
      <c r="N1746" s="149"/>
      <c r="O1746" s="149"/>
      <c r="P1746" s="67"/>
      <c r="Q1746" s="67"/>
    </row>
    <row r="1747" spans="1:17" x14ac:dyDescent="0.2">
      <c r="A1747" t="s">
        <v>58</v>
      </c>
      <c r="B1747" s="45">
        <v>41059</v>
      </c>
      <c r="C1747" s="254">
        <v>0.41275462962962961</v>
      </c>
      <c r="D1747" s="59">
        <v>9.9969999999999999</v>
      </c>
      <c r="E1747" s="58">
        <v>23.45</v>
      </c>
      <c r="F1747" s="58">
        <v>0.56000000000000005</v>
      </c>
      <c r="G1747" s="41">
        <v>8.4</v>
      </c>
      <c r="H1747" s="58">
        <v>66.069000000000003</v>
      </c>
      <c r="I1747" s="58">
        <v>8.27</v>
      </c>
      <c r="J1747">
        <v>2.2999999999999998</v>
      </c>
      <c r="K1747" s="202" t="s">
        <v>97</v>
      </c>
      <c r="L1747" s="58"/>
      <c r="N1747" s="149"/>
      <c r="O1747" s="149"/>
      <c r="P1747" s="67"/>
      <c r="Q1747" s="67"/>
    </row>
    <row r="1748" spans="1:17" x14ac:dyDescent="0.2">
      <c r="A1748" t="s">
        <v>58</v>
      </c>
      <c r="B1748" s="45">
        <v>41059</v>
      </c>
      <c r="C1748" s="254">
        <v>0.41339120370370369</v>
      </c>
      <c r="D1748" s="59">
        <v>10.956</v>
      </c>
      <c r="E1748" s="58">
        <v>23.33</v>
      </c>
      <c r="F1748" s="58">
        <v>1.81</v>
      </c>
      <c r="G1748" s="41">
        <v>27.5</v>
      </c>
      <c r="H1748" s="58">
        <v>66.394999999999996</v>
      </c>
      <c r="I1748" s="58">
        <v>8.31</v>
      </c>
      <c r="J1748">
        <v>4</v>
      </c>
      <c r="K1748" s="202" t="s">
        <v>97</v>
      </c>
      <c r="L1748" s="58"/>
      <c r="N1748" s="149"/>
      <c r="O1748" s="149"/>
      <c r="P1748" s="67"/>
      <c r="Q1748" s="67"/>
    </row>
    <row r="1749" spans="1:17" x14ac:dyDescent="0.2">
      <c r="A1749" t="s">
        <v>58</v>
      </c>
      <c r="B1749" s="45">
        <v>41059</v>
      </c>
      <c r="C1749" s="254">
        <v>0.41212962962962968</v>
      </c>
      <c r="D1749" s="59">
        <v>11.635</v>
      </c>
      <c r="E1749" s="58">
        <v>23.31</v>
      </c>
      <c r="F1749" s="58">
        <v>1.87</v>
      </c>
      <c r="G1749" s="41">
        <v>28.3</v>
      </c>
      <c r="H1749" s="58">
        <v>66.103999999999999</v>
      </c>
      <c r="I1749" s="58">
        <v>8.3000000000000007</v>
      </c>
      <c r="J1749">
        <v>24</v>
      </c>
      <c r="K1749" s="202" t="s">
        <v>97</v>
      </c>
      <c r="L1749" s="58"/>
      <c r="N1749" s="149"/>
      <c r="O1749" s="149"/>
      <c r="P1749" s="67"/>
      <c r="Q1749" s="67"/>
    </row>
    <row r="1750" spans="1:17" x14ac:dyDescent="0.2">
      <c r="L1750" s="58"/>
      <c r="M1750" s="68"/>
      <c r="N1750" s="149"/>
      <c r="O1750" s="149"/>
      <c r="P1750" s="67"/>
      <c r="Q1750" s="67"/>
    </row>
    <row r="1751" spans="1:17" x14ac:dyDescent="0.2">
      <c r="A1751" t="s">
        <v>61</v>
      </c>
      <c r="B1751" s="45">
        <v>41059</v>
      </c>
      <c r="C1751" s="254">
        <v>0.39053240740740741</v>
      </c>
      <c r="D1751" s="59">
        <v>0.16600000000000001</v>
      </c>
      <c r="E1751" s="58">
        <v>25.71</v>
      </c>
      <c r="F1751" s="58">
        <v>11.74</v>
      </c>
      <c r="G1751" s="41">
        <v>184.8</v>
      </c>
      <c r="H1751" s="58">
        <v>66.394999999999996</v>
      </c>
      <c r="I1751" s="58">
        <v>8.4700000000000006</v>
      </c>
      <c r="J1751">
        <v>2.4</v>
      </c>
      <c r="K1751" s="202" t="s">
        <v>97</v>
      </c>
      <c r="L1751" s="58"/>
      <c r="M1751" s="67">
        <v>0.8</v>
      </c>
      <c r="N1751" s="210">
        <v>50.409600000000005</v>
      </c>
      <c r="O1751" s="210">
        <v>54.720066666666661</v>
      </c>
      <c r="P1751" s="210">
        <v>27.251800000000006</v>
      </c>
      <c r="Q1751" s="210">
        <v>31.844199999999983</v>
      </c>
    </row>
    <row r="1752" spans="1:17" x14ac:dyDescent="0.2">
      <c r="A1752" t="s">
        <v>61</v>
      </c>
      <c r="B1752" s="45">
        <v>41059</v>
      </c>
      <c r="C1752" s="254">
        <v>0.38986111111111116</v>
      </c>
      <c r="D1752" s="59">
        <v>1.0169999999999999</v>
      </c>
      <c r="E1752" s="58">
        <v>25.35</v>
      </c>
      <c r="F1752" s="58">
        <v>11.37</v>
      </c>
      <c r="G1752" s="41">
        <v>178.1</v>
      </c>
      <c r="H1752" s="58">
        <v>66.358000000000004</v>
      </c>
      <c r="I1752" s="58">
        <v>8.4700000000000006</v>
      </c>
      <c r="J1752">
        <v>2.2000000000000002</v>
      </c>
      <c r="K1752" s="202" t="s">
        <v>97</v>
      </c>
      <c r="L1752" s="58"/>
      <c r="N1752" s="111"/>
      <c r="O1752" s="149"/>
      <c r="P1752" s="67"/>
      <c r="Q1752" s="67"/>
    </row>
    <row r="1753" spans="1:17" x14ac:dyDescent="0.2">
      <c r="A1753" t="s">
        <v>61</v>
      </c>
      <c r="B1753" s="45">
        <v>41059</v>
      </c>
      <c r="C1753" s="254">
        <v>0.38951388888888888</v>
      </c>
      <c r="D1753" s="59">
        <v>1.954</v>
      </c>
      <c r="E1753" s="58">
        <v>25.17</v>
      </c>
      <c r="F1753" s="58">
        <v>10.28</v>
      </c>
      <c r="G1753" s="41">
        <v>160.4</v>
      </c>
      <c r="H1753" s="58">
        <v>66.350999999999999</v>
      </c>
      <c r="I1753" s="58">
        <v>8.4499999999999993</v>
      </c>
      <c r="J1753">
        <v>2</v>
      </c>
      <c r="K1753" s="202" t="s">
        <v>97</v>
      </c>
      <c r="L1753" s="58"/>
      <c r="N1753" s="149"/>
      <c r="O1753" s="149"/>
      <c r="P1753" s="67"/>
      <c r="Q1753" s="67"/>
    </row>
    <row r="1754" spans="1:17" x14ac:dyDescent="0.2">
      <c r="A1754" t="s">
        <v>61</v>
      </c>
      <c r="B1754" s="45">
        <v>41059</v>
      </c>
      <c r="C1754" s="254">
        <v>0.38894675925925926</v>
      </c>
      <c r="D1754" s="59">
        <v>3.044</v>
      </c>
      <c r="E1754" s="58">
        <v>24.95</v>
      </c>
      <c r="F1754" s="58">
        <v>8.33</v>
      </c>
      <c r="G1754" s="41">
        <v>129.6</v>
      </c>
      <c r="H1754" s="58">
        <v>66.344000000000008</v>
      </c>
      <c r="I1754" s="58">
        <v>8.41</v>
      </c>
      <c r="J1754">
        <v>1.6</v>
      </c>
      <c r="K1754" s="202" t="s">
        <v>97</v>
      </c>
      <c r="L1754" s="58"/>
      <c r="N1754" s="149"/>
      <c r="O1754" s="149"/>
      <c r="P1754" s="67"/>
      <c r="Q1754" s="67"/>
    </row>
    <row r="1755" spans="1:17" x14ac:dyDescent="0.2">
      <c r="A1755" t="s">
        <v>61</v>
      </c>
      <c r="B1755" s="45">
        <v>41059</v>
      </c>
      <c r="C1755" s="254">
        <v>0.38815972222222223</v>
      </c>
      <c r="D1755" s="59">
        <v>4.0010000000000003</v>
      </c>
      <c r="E1755" s="58">
        <v>24.58</v>
      </c>
      <c r="F1755" s="58">
        <v>4.46</v>
      </c>
      <c r="G1755" s="41">
        <v>68.900000000000006</v>
      </c>
      <c r="H1755" s="58">
        <v>66.320000000000007</v>
      </c>
      <c r="I1755" s="58">
        <v>8.36</v>
      </c>
      <c r="J1755">
        <v>2.1</v>
      </c>
      <c r="K1755" s="202" t="s">
        <v>97</v>
      </c>
      <c r="L1755" s="58"/>
      <c r="N1755" s="149"/>
      <c r="O1755" s="149"/>
      <c r="P1755" s="67"/>
      <c r="Q1755" s="67"/>
    </row>
    <row r="1756" spans="1:17" x14ac:dyDescent="0.2">
      <c r="A1756" t="s">
        <v>61</v>
      </c>
      <c r="B1756" s="45">
        <v>41059</v>
      </c>
      <c r="C1756" s="254">
        <v>0.38770833333333332</v>
      </c>
      <c r="D1756" s="59">
        <v>5.0019999999999998</v>
      </c>
      <c r="E1756" s="58">
        <v>23.97</v>
      </c>
      <c r="F1756" s="58">
        <v>1.84</v>
      </c>
      <c r="G1756" s="41">
        <v>28.2</v>
      </c>
      <c r="H1756" s="58">
        <v>66.216999999999999</v>
      </c>
      <c r="I1756" s="58">
        <v>8.2799999999999994</v>
      </c>
      <c r="J1756">
        <v>0.9</v>
      </c>
      <c r="K1756" s="202" t="s">
        <v>97</v>
      </c>
      <c r="L1756" s="58"/>
      <c r="N1756" s="149"/>
      <c r="O1756" s="149"/>
      <c r="P1756" s="67"/>
      <c r="Q1756" s="67"/>
    </row>
    <row r="1757" spans="1:17" x14ac:dyDescent="0.2">
      <c r="A1757" t="s">
        <v>61</v>
      </c>
      <c r="B1757" s="45">
        <v>41059</v>
      </c>
      <c r="C1757" s="254">
        <v>0.38728009259259261</v>
      </c>
      <c r="D1757" s="59">
        <v>5.9939999999999998</v>
      </c>
      <c r="E1757" s="58">
        <v>23.9</v>
      </c>
      <c r="F1757" s="58">
        <v>1.78</v>
      </c>
      <c r="G1757" s="41">
        <v>27.2</v>
      </c>
      <c r="H1757" s="58">
        <v>66.227999999999994</v>
      </c>
      <c r="I1757" s="58">
        <v>8.26</v>
      </c>
      <c r="J1757">
        <v>0.8</v>
      </c>
      <c r="K1757" s="202" t="s">
        <v>97</v>
      </c>
      <c r="L1757" s="58"/>
      <c r="N1757" s="149"/>
      <c r="O1757" s="149"/>
      <c r="P1757" s="67"/>
      <c r="Q1757" s="67"/>
    </row>
    <row r="1758" spans="1:17" x14ac:dyDescent="0.2">
      <c r="A1758" t="s">
        <v>61</v>
      </c>
      <c r="B1758" s="45">
        <v>41059</v>
      </c>
      <c r="C1758" s="254">
        <v>0.38700231481481479</v>
      </c>
      <c r="D1758" s="59">
        <v>7.0350000000000001</v>
      </c>
      <c r="E1758" s="58">
        <v>23.8</v>
      </c>
      <c r="F1758" s="58">
        <v>1.6</v>
      </c>
      <c r="G1758" s="41">
        <v>24.4</v>
      </c>
      <c r="H1758" s="58">
        <v>66.197000000000003</v>
      </c>
      <c r="I1758" s="58">
        <v>8.26</v>
      </c>
      <c r="J1758">
        <v>1.4</v>
      </c>
      <c r="K1758" s="202" t="s">
        <v>97</v>
      </c>
      <c r="L1758" s="58"/>
      <c r="N1758" s="149"/>
      <c r="O1758" s="149"/>
      <c r="P1758" s="67"/>
      <c r="Q1758" s="67"/>
    </row>
    <row r="1759" spans="1:17" x14ac:dyDescent="0.2">
      <c r="A1759" t="s">
        <v>61</v>
      </c>
      <c r="B1759" s="45">
        <v>41059</v>
      </c>
      <c r="C1759" s="254">
        <v>0.38651620370370371</v>
      </c>
      <c r="D1759" s="59">
        <v>7.9749999999999996</v>
      </c>
      <c r="E1759" s="58">
        <v>23.6</v>
      </c>
      <c r="F1759" s="58">
        <v>1.59</v>
      </c>
      <c r="G1759" s="41">
        <v>24.2</v>
      </c>
      <c r="H1759" s="58">
        <v>66.305000000000007</v>
      </c>
      <c r="I1759" s="58">
        <v>8.24</v>
      </c>
      <c r="J1759">
        <v>1.3</v>
      </c>
      <c r="K1759" s="202" t="s">
        <v>97</v>
      </c>
      <c r="L1759" s="58"/>
      <c r="N1759" s="149"/>
      <c r="O1759" s="149"/>
      <c r="P1759" s="67"/>
      <c r="Q1759" s="67"/>
    </row>
    <row r="1760" spans="1:17" x14ac:dyDescent="0.2">
      <c r="A1760" t="s">
        <v>61</v>
      </c>
      <c r="B1760" s="45">
        <v>41059</v>
      </c>
      <c r="C1760" s="254">
        <v>0.38611111111111113</v>
      </c>
      <c r="D1760" s="59">
        <v>8.968</v>
      </c>
      <c r="E1760" s="58">
        <v>23.4</v>
      </c>
      <c r="F1760" s="58">
        <v>1.54</v>
      </c>
      <c r="G1760" s="41">
        <v>23.4</v>
      </c>
      <c r="H1760" s="58">
        <v>66.305999999999997</v>
      </c>
      <c r="I1760" s="58">
        <v>8.2200000000000006</v>
      </c>
      <c r="J1760">
        <v>1.4</v>
      </c>
      <c r="K1760" s="202" t="s">
        <v>97</v>
      </c>
      <c r="L1760" s="58"/>
      <c r="N1760" s="149"/>
      <c r="O1760" s="149"/>
      <c r="P1760" s="67"/>
      <c r="Q1760" s="67"/>
    </row>
    <row r="1761" spans="1:17" x14ac:dyDescent="0.2">
      <c r="A1761" t="s">
        <v>61</v>
      </c>
      <c r="B1761" s="45">
        <v>41059</v>
      </c>
      <c r="C1761" s="254">
        <v>0.38609953703703703</v>
      </c>
      <c r="D1761" s="59">
        <v>8.9870000000000001</v>
      </c>
      <c r="E1761" s="58">
        <v>23.4</v>
      </c>
      <c r="F1761" s="58">
        <v>1.54</v>
      </c>
      <c r="G1761" s="41">
        <v>23.3</v>
      </c>
      <c r="H1761" s="58">
        <v>66.305999999999997</v>
      </c>
      <c r="I1761" s="58">
        <v>8.2200000000000006</v>
      </c>
      <c r="J1761">
        <v>1.4</v>
      </c>
      <c r="K1761" s="202" t="s">
        <v>97</v>
      </c>
      <c r="L1761" s="58"/>
      <c r="N1761" s="149"/>
      <c r="O1761" s="149"/>
      <c r="P1761" s="67"/>
      <c r="Q1761" s="67"/>
    </row>
    <row r="1762" spans="1:17" x14ac:dyDescent="0.2">
      <c r="A1762" t="s">
        <v>61</v>
      </c>
      <c r="B1762" s="45">
        <v>41059</v>
      </c>
      <c r="C1762" s="254">
        <v>0.38568287037037036</v>
      </c>
      <c r="D1762" s="59">
        <v>9.9540000000000006</v>
      </c>
      <c r="E1762" s="58">
        <v>23.35</v>
      </c>
      <c r="F1762" s="58">
        <v>1.34</v>
      </c>
      <c r="G1762" s="41">
        <v>20.3</v>
      </c>
      <c r="H1762" s="58">
        <v>66.350999999999999</v>
      </c>
      <c r="I1762" s="58">
        <v>8.2200000000000006</v>
      </c>
      <c r="J1762">
        <v>1.7</v>
      </c>
      <c r="K1762" s="202" t="s">
        <v>97</v>
      </c>
      <c r="L1762" s="58"/>
      <c r="N1762" s="149"/>
      <c r="O1762" s="149"/>
      <c r="P1762" s="67"/>
      <c r="Q1762" s="67"/>
    </row>
    <row r="1763" spans="1:17" x14ac:dyDescent="0.2">
      <c r="A1763" t="s">
        <v>61</v>
      </c>
      <c r="B1763" s="45">
        <v>41059</v>
      </c>
      <c r="C1763" s="254">
        <v>0.3853935185185185</v>
      </c>
      <c r="D1763" s="59">
        <v>10.962</v>
      </c>
      <c r="E1763" s="58">
        <v>23.21</v>
      </c>
      <c r="F1763" s="58">
        <v>0.97</v>
      </c>
      <c r="G1763" s="41">
        <v>14.7</v>
      </c>
      <c r="H1763" s="58">
        <v>66.436000000000007</v>
      </c>
      <c r="I1763" s="58">
        <v>8.2200000000000006</v>
      </c>
      <c r="J1763">
        <v>2.1</v>
      </c>
      <c r="K1763" s="202" t="s">
        <v>97</v>
      </c>
      <c r="L1763" s="58"/>
      <c r="N1763" s="149"/>
      <c r="O1763" s="149"/>
      <c r="P1763" s="67"/>
      <c r="Q1763" s="67"/>
    </row>
    <row r="1764" spans="1:17" x14ac:dyDescent="0.2">
      <c r="A1764" t="s">
        <v>61</v>
      </c>
      <c r="B1764" s="45">
        <v>41059</v>
      </c>
      <c r="C1764" s="254">
        <v>0.38494212962962965</v>
      </c>
      <c r="D1764" s="59">
        <v>12.003</v>
      </c>
      <c r="E1764" s="58">
        <v>23.08</v>
      </c>
      <c r="F1764" s="58">
        <v>0.28000000000000003</v>
      </c>
      <c r="G1764" s="41">
        <v>4.3</v>
      </c>
      <c r="H1764" s="58">
        <v>66.454000000000008</v>
      </c>
      <c r="I1764" s="58">
        <v>8.19</v>
      </c>
      <c r="J1764">
        <v>6.2</v>
      </c>
      <c r="K1764" s="202" t="s">
        <v>97</v>
      </c>
      <c r="L1764" s="58"/>
      <c r="N1764" s="149"/>
      <c r="O1764" s="149"/>
      <c r="P1764" s="67"/>
      <c r="Q1764" s="67"/>
    </row>
    <row r="1765" spans="1:17" x14ac:dyDescent="0.2">
      <c r="A1765" t="s">
        <v>61</v>
      </c>
      <c r="B1765" s="45">
        <v>41059</v>
      </c>
      <c r="C1765" s="254">
        <v>0.38461805555555556</v>
      </c>
      <c r="D1765" s="59">
        <v>12.973000000000001</v>
      </c>
      <c r="E1765" s="58">
        <v>23.03</v>
      </c>
      <c r="F1765" s="58">
        <v>0.27</v>
      </c>
      <c r="G1765" s="41">
        <v>4.0999999999999996</v>
      </c>
      <c r="H1765" s="58">
        <v>66.430999999999997</v>
      </c>
      <c r="I1765" s="58">
        <v>8.1300000000000008</v>
      </c>
      <c r="J1765">
        <v>20.6</v>
      </c>
      <c r="K1765" s="202" t="s">
        <v>97</v>
      </c>
      <c r="L1765" s="58"/>
      <c r="N1765" s="149"/>
      <c r="O1765" s="149"/>
      <c r="P1765" s="67"/>
      <c r="Q1765" s="67"/>
    </row>
    <row r="1766" spans="1:17" x14ac:dyDescent="0.2">
      <c r="A1766" t="s">
        <v>61</v>
      </c>
      <c r="B1766" s="45">
        <v>41059</v>
      </c>
      <c r="C1766" s="254">
        <v>0.38437499999999997</v>
      </c>
      <c r="D1766" s="59">
        <v>13.728</v>
      </c>
      <c r="E1766" s="58">
        <v>23</v>
      </c>
      <c r="F1766" s="58">
        <v>0.36</v>
      </c>
      <c r="G1766" s="41">
        <v>5.3</v>
      </c>
      <c r="H1766" s="58">
        <v>66.11</v>
      </c>
      <c r="I1766" s="58">
        <v>8.0299999999999994</v>
      </c>
      <c r="J1766" s="67"/>
      <c r="K1766" s="202" t="s">
        <v>97</v>
      </c>
      <c r="L1766" s="58"/>
      <c r="N1766" s="149"/>
      <c r="O1766" s="149"/>
      <c r="P1766" s="67"/>
      <c r="Q1766" s="67"/>
    </row>
    <row r="1767" spans="1:17" x14ac:dyDescent="0.2">
      <c r="H1767" s="71"/>
      <c r="N1767" s="149"/>
      <c r="O1767" s="149"/>
      <c r="P1767" s="67"/>
      <c r="Q1767" s="67"/>
    </row>
    <row r="1768" spans="1:17" x14ac:dyDescent="0.2">
      <c r="H1768" s="71"/>
      <c r="N1768" s="149"/>
      <c r="O1768" s="149"/>
      <c r="P1768" s="67"/>
      <c r="Q1768" s="67"/>
    </row>
    <row r="1769" spans="1:17" x14ac:dyDescent="0.2">
      <c r="A1769" t="s">
        <v>7</v>
      </c>
      <c r="B1769" s="45">
        <v>41123</v>
      </c>
      <c r="C1769" s="254">
        <v>8.2650462962962967E-2</v>
      </c>
      <c r="D1769" s="59">
        <v>0.17799999999999999</v>
      </c>
      <c r="E1769" s="58">
        <v>31.54</v>
      </c>
      <c r="F1769" s="58">
        <v>5.51</v>
      </c>
      <c r="G1769" s="41">
        <v>74.3</v>
      </c>
      <c r="H1769" s="59">
        <v>2.9710000000000001</v>
      </c>
      <c r="I1769" s="58">
        <v>7.53</v>
      </c>
      <c r="J1769">
        <v>60</v>
      </c>
      <c r="K1769" s="41">
        <v>315.8</v>
      </c>
      <c r="L1769" s="59"/>
      <c r="M1769" s="67">
        <v>0.05</v>
      </c>
      <c r="N1769" s="149"/>
      <c r="O1769" s="149"/>
      <c r="P1769" s="67"/>
      <c r="Q1769" s="67"/>
    </row>
    <row r="1770" spans="1:17" x14ac:dyDescent="0.2">
      <c r="A1770" t="s">
        <v>7</v>
      </c>
      <c r="B1770" s="45">
        <v>41123</v>
      </c>
      <c r="C1770" s="254">
        <v>8.2141203703703702E-2</v>
      </c>
      <c r="D1770" s="59">
        <v>0.98299999999999998</v>
      </c>
      <c r="E1770" s="58">
        <v>31.52</v>
      </c>
      <c r="F1770" s="58">
        <v>5.51</v>
      </c>
      <c r="G1770" s="41">
        <v>74.3</v>
      </c>
      <c r="H1770" s="59">
        <v>2.972</v>
      </c>
      <c r="I1770" s="58">
        <v>7.53</v>
      </c>
      <c r="J1770">
        <v>61</v>
      </c>
      <c r="K1770" s="41">
        <v>321.39999999999998</v>
      </c>
      <c r="L1770" s="59"/>
      <c r="N1770" s="149"/>
      <c r="O1770" s="149"/>
      <c r="P1770" s="67"/>
      <c r="Q1770" s="67"/>
    </row>
    <row r="1771" spans="1:17" x14ac:dyDescent="0.2">
      <c r="A1771" t="s">
        <v>7</v>
      </c>
      <c r="B1771" s="45">
        <v>41123</v>
      </c>
      <c r="C1771" s="254">
        <v>8.1990740740740739E-2</v>
      </c>
      <c r="D1771" s="59">
        <v>2.069</v>
      </c>
      <c r="E1771" s="58">
        <v>31.52</v>
      </c>
      <c r="F1771" s="58">
        <v>5.5</v>
      </c>
      <c r="G1771" s="41">
        <v>74.2</v>
      </c>
      <c r="H1771" s="59">
        <v>2.9729999999999999</v>
      </c>
      <c r="I1771" s="58">
        <v>7.53</v>
      </c>
      <c r="J1771">
        <v>61</v>
      </c>
      <c r="K1771" s="41">
        <v>329.9</v>
      </c>
      <c r="L1771" s="59"/>
      <c r="N1771" s="149"/>
      <c r="O1771" s="149"/>
      <c r="P1771" s="67"/>
      <c r="Q1771" s="67"/>
    </row>
    <row r="1772" spans="1:17" x14ac:dyDescent="0.2">
      <c r="A1772" t="s">
        <v>7</v>
      </c>
      <c r="B1772" s="45">
        <v>41123</v>
      </c>
      <c r="C1772" s="254">
        <v>8.1805555555555562E-2</v>
      </c>
      <c r="D1772" s="59">
        <v>2.4350000000000001</v>
      </c>
      <c r="E1772" s="58">
        <v>31.51</v>
      </c>
      <c r="F1772" s="58">
        <v>5.5</v>
      </c>
      <c r="G1772" s="41">
        <v>74.2</v>
      </c>
      <c r="H1772" s="59">
        <v>2.9729999999999999</v>
      </c>
      <c r="I1772" s="58">
        <v>7.53</v>
      </c>
      <c r="J1772">
        <v>62</v>
      </c>
      <c r="K1772" s="41">
        <v>332.1</v>
      </c>
      <c r="L1772" s="59"/>
      <c r="N1772" s="149"/>
      <c r="O1772" s="149"/>
      <c r="P1772" s="67"/>
      <c r="Q1772" s="67"/>
    </row>
    <row r="1773" spans="1:17" x14ac:dyDescent="0.2">
      <c r="B1773" s="45"/>
      <c r="C1773" s="182"/>
      <c r="D1773" s="59"/>
      <c r="E1773" s="58"/>
      <c r="F1773" s="58"/>
      <c r="G1773" s="41"/>
      <c r="H1773" s="59"/>
      <c r="I1773" s="58"/>
      <c r="J1773"/>
      <c r="K1773" s="41"/>
      <c r="L1773" s="59"/>
      <c r="N1773" s="149"/>
      <c r="O1773" s="149"/>
      <c r="P1773" s="67"/>
      <c r="Q1773" s="67"/>
    </row>
    <row r="1774" spans="1:17" x14ac:dyDescent="0.2">
      <c r="A1774" t="s">
        <v>36</v>
      </c>
      <c r="B1774" s="45">
        <v>41123</v>
      </c>
      <c r="C1774" s="254">
        <v>9.6238425925925922E-2</v>
      </c>
      <c r="D1774" s="59">
        <v>0.32700000000000001</v>
      </c>
      <c r="E1774" s="58">
        <v>29.92</v>
      </c>
      <c r="F1774" s="58">
        <v>0.34</v>
      </c>
      <c r="G1774" s="41">
        <v>4.4000000000000004</v>
      </c>
      <c r="H1774" s="59">
        <v>2.931</v>
      </c>
      <c r="I1774" s="58">
        <v>7.1</v>
      </c>
      <c r="J1774">
        <v>57</v>
      </c>
      <c r="K1774" s="41">
        <v>292.8</v>
      </c>
      <c r="L1774" s="59"/>
      <c r="M1774" s="67">
        <v>0.05</v>
      </c>
      <c r="N1774" s="149"/>
      <c r="O1774" s="149"/>
      <c r="P1774" s="67"/>
      <c r="Q1774" s="67"/>
    </row>
    <row r="1775" spans="1:17" x14ac:dyDescent="0.2">
      <c r="A1775" t="s">
        <v>36</v>
      </c>
      <c r="B1775" s="45">
        <v>41123</v>
      </c>
      <c r="C1775" s="254">
        <v>9.6539351851851848E-2</v>
      </c>
      <c r="D1775" s="59">
        <v>1.089</v>
      </c>
      <c r="E1775" s="58">
        <v>29.91</v>
      </c>
      <c r="F1775" s="58">
        <v>0.27</v>
      </c>
      <c r="G1775" s="41">
        <v>3.5</v>
      </c>
      <c r="H1775" s="59">
        <v>2.93</v>
      </c>
      <c r="I1775" s="58">
        <v>7.08</v>
      </c>
      <c r="J1775">
        <v>51</v>
      </c>
      <c r="K1775" s="41">
        <v>296.3</v>
      </c>
      <c r="L1775" s="59"/>
      <c r="N1775" s="149"/>
      <c r="O1775" s="149"/>
      <c r="P1775" s="67"/>
      <c r="Q1775" s="67"/>
    </row>
    <row r="1776" spans="1:17" x14ac:dyDescent="0.2">
      <c r="A1776" t="s">
        <v>36</v>
      </c>
      <c r="B1776" s="45">
        <v>41123</v>
      </c>
      <c r="C1776" s="254">
        <v>9.6701388888888892E-2</v>
      </c>
      <c r="D1776" s="59">
        <v>2.133</v>
      </c>
      <c r="E1776" s="58">
        <v>29.91</v>
      </c>
      <c r="F1776" s="58">
        <v>0.24</v>
      </c>
      <c r="G1776" s="41">
        <v>3.2</v>
      </c>
      <c r="H1776" s="59">
        <v>2.93</v>
      </c>
      <c r="I1776" s="58">
        <v>7.08</v>
      </c>
      <c r="J1776">
        <v>49</v>
      </c>
      <c r="K1776" s="41">
        <v>295.7</v>
      </c>
      <c r="L1776" s="59"/>
      <c r="N1776" s="149"/>
      <c r="O1776" s="149"/>
      <c r="P1776" s="67"/>
      <c r="Q1776" s="67"/>
    </row>
    <row r="1777" spans="1:17" x14ac:dyDescent="0.2">
      <c r="B1777" s="45"/>
      <c r="C1777" s="182"/>
      <c r="D1777" s="59"/>
      <c r="E1777" s="58"/>
      <c r="F1777" s="58"/>
      <c r="G1777" s="41"/>
      <c r="H1777" s="59"/>
      <c r="I1777" s="58"/>
      <c r="J1777"/>
      <c r="K1777" s="41"/>
      <c r="L1777" s="59"/>
      <c r="N1777" s="149"/>
      <c r="O1777" s="149"/>
      <c r="P1777" s="67"/>
      <c r="Q1777" s="67"/>
    </row>
    <row r="1778" spans="1:17" x14ac:dyDescent="0.2">
      <c r="A1778" t="s">
        <v>72</v>
      </c>
      <c r="B1778" s="45">
        <v>41123</v>
      </c>
      <c r="C1778" s="254">
        <v>0.18541666666666667</v>
      </c>
      <c r="D1778" s="59">
        <v>0.20200000000000001</v>
      </c>
      <c r="E1778" s="58">
        <v>29.91</v>
      </c>
      <c r="F1778" s="58">
        <v>5.19</v>
      </c>
      <c r="G1778" s="41">
        <v>67.900000000000006</v>
      </c>
      <c r="H1778" s="59">
        <v>1.986</v>
      </c>
      <c r="I1778" s="58">
        <v>7.36</v>
      </c>
      <c r="J1778">
        <v>76</v>
      </c>
      <c r="K1778" s="41">
        <v>81.599999999999994</v>
      </c>
      <c r="L1778" s="59"/>
      <c r="M1778" s="67">
        <v>0.15</v>
      </c>
      <c r="N1778" s="149"/>
      <c r="O1778" s="149"/>
      <c r="P1778" s="67"/>
      <c r="Q1778" s="67"/>
    </row>
    <row r="1779" spans="1:17" x14ac:dyDescent="0.2">
      <c r="A1779" t="s">
        <v>72</v>
      </c>
      <c r="B1779" s="45">
        <v>41123</v>
      </c>
      <c r="C1779" s="254">
        <v>0.18559027777777778</v>
      </c>
      <c r="D1779" s="59">
        <v>0.94399999999999995</v>
      </c>
      <c r="E1779" s="58">
        <v>29.91</v>
      </c>
      <c r="F1779" s="58">
        <v>5.17</v>
      </c>
      <c r="G1779" s="41">
        <v>67.599999999999994</v>
      </c>
      <c r="H1779" s="59">
        <v>1.9830000000000001</v>
      </c>
      <c r="I1779" s="58">
        <v>7.32</v>
      </c>
      <c r="J1779">
        <v>76</v>
      </c>
      <c r="K1779" s="41">
        <v>82.2</v>
      </c>
      <c r="L1779" s="59"/>
      <c r="N1779" s="149"/>
      <c r="O1779" s="149"/>
      <c r="P1779" s="67"/>
      <c r="Q1779" s="67"/>
    </row>
    <row r="1780" spans="1:17" x14ac:dyDescent="0.2">
      <c r="H1780" s="71"/>
      <c r="N1780" s="149"/>
      <c r="O1780" s="149"/>
      <c r="P1780" s="67"/>
      <c r="Q1780" s="67"/>
    </row>
    <row r="1781" spans="1:17" x14ac:dyDescent="0.2">
      <c r="A1781" t="s">
        <v>55</v>
      </c>
      <c r="B1781" s="45">
        <v>41123</v>
      </c>
      <c r="C1781" s="254">
        <v>0.38954861111111111</v>
      </c>
      <c r="D1781" s="59">
        <v>0.219</v>
      </c>
      <c r="E1781" s="58">
        <v>31.34</v>
      </c>
      <c r="F1781" s="58">
        <v>6.09</v>
      </c>
      <c r="G1781" s="41">
        <v>104.5</v>
      </c>
      <c r="H1781" s="58">
        <v>68.087000000000003</v>
      </c>
      <c r="I1781" s="58">
        <v>8.2899999999999991</v>
      </c>
      <c r="J1781">
        <v>95</v>
      </c>
      <c r="K1781" s="41">
        <v>0.9</v>
      </c>
      <c r="L1781" s="58"/>
      <c r="M1781" s="67">
        <v>1.2</v>
      </c>
      <c r="N1781" s="212">
        <v>106.38822857142856</v>
      </c>
      <c r="O1781" s="211">
        <v>77.510300000000001</v>
      </c>
      <c r="P1781" s="210">
        <v>38.234400000000001</v>
      </c>
      <c r="Q1781" s="210">
        <v>22.401299999999981</v>
      </c>
    </row>
    <row r="1782" spans="1:17" x14ac:dyDescent="0.2">
      <c r="A1782" t="s">
        <v>55</v>
      </c>
      <c r="B1782" s="45">
        <v>41123</v>
      </c>
      <c r="C1782" s="254">
        <v>0.39028935185185182</v>
      </c>
      <c r="D1782" s="59">
        <v>1.0620000000000001</v>
      </c>
      <c r="E1782" s="58">
        <v>31</v>
      </c>
      <c r="F1782" s="58">
        <v>4.9400000000000004</v>
      </c>
      <c r="G1782" s="41">
        <v>84.3</v>
      </c>
      <c r="H1782" s="58">
        <v>68.198000000000008</v>
      </c>
      <c r="I1782" s="58">
        <v>8.27</v>
      </c>
      <c r="J1782">
        <v>92</v>
      </c>
      <c r="K1782" s="41">
        <v>1.5</v>
      </c>
      <c r="L1782" s="58"/>
      <c r="N1782" s="111"/>
      <c r="O1782" s="149"/>
      <c r="P1782" s="210"/>
      <c r="Q1782" s="210"/>
    </row>
    <row r="1783" spans="1:17" x14ac:dyDescent="0.2">
      <c r="A1783" t="s">
        <v>55</v>
      </c>
      <c r="B1783" s="45">
        <v>41123</v>
      </c>
      <c r="C1783" s="254">
        <v>0.39065972222222217</v>
      </c>
      <c r="D1783" s="59">
        <v>2.2290000000000001</v>
      </c>
      <c r="E1783" s="58">
        <v>30.76</v>
      </c>
      <c r="F1783" s="58">
        <v>3.01</v>
      </c>
      <c r="G1783" s="41">
        <v>51.2</v>
      </c>
      <c r="H1783" s="58">
        <v>68.168000000000006</v>
      </c>
      <c r="I1783" s="58">
        <v>8.23</v>
      </c>
      <c r="J1783">
        <v>92</v>
      </c>
      <c r="K1783" s="41">
        <v>0.9</v>
      </c>
      <c r="L1783" s="58"/>
      <c r="N1783" s="149"/>
    </row>
    <row r="1784" spans="1:17" x14ac:dyDescent="0.2">
      <c r="A1784" t="s">
        <v>55</v>
      </c>
      <c r="B1784" s="45">
        <v>41123</v>
      </c>
      <c r="C1784" s="254">
        <v>0.39119212962962963</v>
      </c>
      <c r="D1784" s="59">
        <v>3.048</v>
      </c>
      <c r="E1784" s="58">
        <v>30.7</v>
      </c>
      <c r="F1784" s="58">
        <v>1.91</v>
      </c>
      <c r="G1784" s="41">
        <v>32.4</v>
      </c>
      <c r="H1784" s="58">
        <v>68.164000000000001</v>
      </c>
      <c r="I1784" s="58">
        <v>8.2200000000000006</v>
      </c>
      <c r="J1784">
        <v>91</v>
      </c>
      <c r="K1784" s="41">
        <v>0.6</v>
      </c>
      <c r="L1784" s="58"/>
      <c r="N1784" s="149"/>
      <c r="O1784" s="149"/>
      <c r="P1784" s="210"/>
      <c r="Q1784" s="210"/>
    </row>
    <row r="1785" spans="1:17" x14ac:dyDescent="0.2">
      <c r="A1785" t="s">
        <v>55</v>
      </c>
      <c r="B1785" s="45">
        <v>41123</v>
      </c>
      <c r="C1785" s="254">
        <v>0.39219907407407412</v>
      </c>
      <c r="D1785" s="59">
        <v>3.9740000000000002</v>
      </c>
      <c r="E1785" s="58">
        <v>30.66</v>
      </c>
      <c r="F1785" s="58">
        <v>0.96</v>
      </c>
      <c r="G1785" s="41">
        <v>16.3</v>
      </c>
      <c r="H1785" s="58">
        <v>68.153000000000006</v>
      </c>
      <c r="I1785" s="58">
        <v>8.2200000000000006</v>
      </c>
      <c r="J1785">
        <v>89</v>
      </c>
      <c r="K1785" s="41">
        <v>0.5</v>
      </c>
      <c r="L1785" s="58"/>
      <c r="N1785" s="149"/>
      <c r="O1785" s="149"/>
    </row>
    <row r="1786" spans="1:17" x14ac:dyDescent="0.2">
      <c r="A1786" t="s">
        <v>55</v>
      </c>
      <c r="B1786" s="45">
        <v>41123</v>
      </c>
      <c r="C1786" s="254">
        <v>0.39285879629629633</v>
      </c>
      <c r="D1786" s="59">
        <v>4.9950000000000001</v>
      </c>
      <c r="E1786" s="58">
        <v>30.64</v>
      </c>
      <c r="F1786" s="58">
        <v>0.63</v>
      </c>
      <c r="G1786" s="41">
        <v>10.6</v>
      </c>
      <c r="H1786" s="58">
        <v>68.146000000000001</v>
      </c>
      <c r="I1786" s="58">
        <v>8.2200000000000006</v>
      </c>
      <c r="J1786">
        <v>89</v>
      </c>
      <c r="K1786" s="41">
        <v>0.5</v>
      </c>
      <c r="L1786" s="58"/>
      <c r="N1786" s="149"/>
      <c r="O1786" s="149"/>
      <c r="Q1786" s="67"/>
    </row>
    <row r="1787" spans="1:17" x14ac:dyDescent="0.2">
      <c r="A1787" t="s">
        <v>55</v>
      </c>
      <c r="B1787" s="45">
        <v>41123</v>
      </c>
      <c r="C1787" s="254">
        <v>0.39331018518518518</v>
      </c>
      <c r="D1787" s="59">
        <v>6.1029999999999998</v>
      </c>
      <c r="E1787" s="58">
        <v>30.56</v>
      </c>
      <c r="F1787" s="58">
        <v>0.54</v>
      </c>
      <c r="G1787" s="41">
        <v>9.1999999999999993</v>
      </c>
      <c r="H1787" s="58">
        <v>68.126000000000005</v>
      </c>
      <c r="I1787" s="58">
        <v>8.2200000000000006</v>
      </c>
      <c r="J1787">
        <v>88</v>
      </c>
      <c r="K1787" s="41">
        <v>0.1</v>
      </c>
      <c r="L1787" s="58"/>
      <c r="N1787" s="149"/>
      <c r="O1787" s="149"/>
      <c r="P1787" s="67"/>
      <c r="Q1787" s="67"/>
    </row>
    <row r="1788" spans="1:17" x14ac:dyDescent="0.2">
      <c r="A1788" t="s">
        <v>55</v>
      </c>
      <c r="B1788" s="45">
        <v>41123</v>
      </c>
      <c r="C1788" s="254">
        <v>0.39380787037037041</v>
      </c>
      <c r="D1788" s="59">
        <v>6.9859999999999998</v>
      </c>
      <c r="E1788" s="58">
        <v>30.49</v>
      </c>
      <c r="F1788" s="58">
        <v>0.38</v>
      </c>
      <c r="G1788" s="41">
        <v>6.5</v>
      </c>
      <c r="H1788" s="58">
        <v>68.102999999999994</v>
      </c>
      <c r="I1788" s="58">
        <v>8.2200000000000006</v>
      </c>
      <c r="J1788">
        <v>88</v>
      </c>
      <c r="K1788" s="41">
        <v>0.3</v>
      </c>
      <c r="L1788" s="58"/>
      <c r="N1788" s="149"/>
      <c r="O1788" s="149"/>
      <c r="P1788" s="67"/>
      <c r="Q1788" s="67"/>
    </row>
    <row r="1789" spans="1:17" x14ac:dyDescent="0.2">
      <c r="A1789" t="s">
        <v>55</v>
      </c>
      <c r="B1789" s="45">
        <v>41123</v>
      </c>
      <c r="C1789" s="254">
        <v>0.39466435185185184</v>
      </c>
      <c r="D1789" s="59">
        <v>8.0060000000000002</v>
      </c>
      <c r="E1789" s="58">
        <v>30.43</v>
      </c>
      <c r="F1789" s="58">
        <v>0.18</v>
      </c>
      <c r="G1789" s="41">
        <v>3</v>
      </c>
      <c r="H1789" s="58">
        <v>68.072000000000003</v>
      </c>
      <c r="I1789" s="58">
        <v>8.2200000000000006</v>
      </c>
      <c r="J1789">
        <v>88</v>
      </c>
      <c r="K1789" s="41">
        <v>1</v>
      </c>
      <c r="L1789" s="58"/>
      <c r="N1789" s="149"/>
      <c r="O1789" s="149"/>
      <c r="P1789" s="67"/>
      <c r="Q1789" s="67"/>
    </row>
    <row r="1790" spans="1:17" x14ac:dyDescent="0.2">
      <c r="A1790" t="s">
        <v>55</v>
      </c>
      <c r="B1790" s="45">
        <v>41123</v>
      </c>
      <c r="C1790" s="254">
        <v>0.39491898148148147</v>
      </c>
      <c r="D1790" s="59">
        <v>9.0419999999999998</v>
      </c>
      <c r="E1790" s="58">
        <v>30.42</v>
      </c>
      <c r="F1790" s="58">
        <v>0.15</v>
      </c>
      <c r="G1790" s="41">
        <v>2.5</v>
      </c>
      <c r="H1790" s="58">
        <v>68.066000000000003</v>
      </c>
      <c r="I1790" s="58">
        <v>8.2200000000000006</v>
      </c>
      <c r="J1790">
        <v>88</v>
      </c>
      <c r="K1790" s="41">
        <v>0.9</v>
      </c>
      <c r="L1790" s="58"/>
      <c r="N1790" s="149"/>
      <c r="O1790" s="149"/>
      <c r="P1790" s="67"/>
      <c r="Q1790" s="67"/>
    </row>
    <row r="1791" spans="1:17" x14ac:dyDescent="0.2">
      <c r="A1791" t="s">
        <v>55</v>
      </c>
      <c r="B1791" s="45">
        <v>41123</v>
      </c>
      <c r="C1791" s="254">
        <v>0.39528935185185188</v>
      </c>
      <c r="D1791" s="59">
        <v>10.010999999999999</v>
      </c>
      <c r="E1791" s="58">
        <v>30.38</v>
      </c>
      <c r="F1791" s="58">
        <v>0.13</v>
      </c>
      <c r="G1791" s="41">
        <v>2.2000000000000002</v>
      </c>
      <c r="H1791" s="58">
        <v>68.046999999999997</v>
      </c>
      <c r="I1791" s="58">
        <v>8.2200000000000006</v>
      </c>
      <c r="J1791">
        <v>47</v>
      </c>
      <c r="K1791" s="41">
        <v>1.4</v>
      </c>
      <c r="L1791" s="58"/>
      <c r="N1791" s="149"/>
      <c r="O1791" s="149"/>
      <c r="P1791" s="67"/>
      <c r="Q1791" s="67"/>
    </row>
    <row r="1792" spans="1:17" x14ac:dyDescent="0.2">
      <c r="A1792" t="s">
        <v>55</v>
      </c>
      <c r="B1792" s="45">
        <v>41123</v>
      </c>
      <c r="C1792" s="254">
        <v>0.39594907407407409</v>
      </c>
      <c r="D1792" s="59">
        <v>10.991</v>
      </c>
      <c r="E1792" s="58">
        <v>30.32</v>
      </c>
      <c r="F1792" s="58">
        <v>0.12</v>
      </c>
      <c r="G1792" s="41">
        <v>2.1</v>
      </c>
      <c r="H1792" s="58">
        <v>66.918999999999997</v>
      </c>
      <c r="I1792" s="58">
        <v>8.2200000000000006</v>
      </c>
      <c r="J1792">
        <v>-283</v>
      </c>
      <c r="K1792" s="41">
        <v>1</v>
      </c>
      <c r="L1792" s="58"/>
      <c r="N1792" s="149"/>
      <c r="O1792" s="149"/>
      <c r="P1792" s="67"/>
      <c r="Q1792" s="67"/>
    </row>
    <row r="1793" spans="1:17" x14ac:dyDescent="0.2">
      <c r="A1793" t="s">
        <v>55</v>
      </c>
      <c r="B1793" s="45">
        <v>41123</v>
      </c>
      <c r="C1793" s="254">
        <v>0.39628472222222227</v>
      </c>
      <c r="D1793" s="59">
        <v>11.976000000000001</v>
      </c>
      <c r="E1793" s="58">
        <v>28.94</v>
      </c>
      <c r="F1793" s="58">
        <v>0.11</v>
      </c>
      <c r="G1793" s="41">
        <v>1.7</v>
      </c>
      <c r="H1793" s="58">
        <v>66.298000000000002</v>
      </c>
      <c r="I1793" s="58">
        <v>7.88</v>
      </c>
      <c r="J1793">
        <v>-393</v>
      </c>
      <c r="K1793" s="41">
        <v>0</v>
      </c>
      <c r="L1793" s="58"/>
      <c r="N1793" s="149"/>
      <c r="O1793" s="149"/>
      <c r="P1793" s="67"/>
      <c r="Q1793" s="67"/>
    </row>
    <row r="1794" spans="1:17" x14ac:dyDescent="0.2">
      <c r="A1794" t="s">
        <v>55</v>
      </c>
      <c r="B1794" s="45">
        <v>41123</v>
      </c>
      <c r="C1794" s="254">
        <v>0.39663194444444444</v>
      </c>
      <c r="D1794" s="59">
        <v>12.95</v>
      </c>
      <c r="E1794" s="58">
        <v>26.78</v>
      </c>
      <c r="F1794" s="58">
        <v>0.09</v>
      </c>
      <c r="G1794" s="41">
        <v>1.4</v>
      </c>
      <c r="H1794" s="58">
        <v>65.778999999999996</v>
      </c>
      <c r="I1794" s="58">
        <v>7.27</v>
      </c>
      <c r="J1794">
        <v>-415</v>
      </c>
      <c r="K1794" s="41">
        <v>0.3</v>
      </c>
      <c r="L1794" s="58"/>
      <c r="N1794" s="149"/>
      <c r="O1794" s="149"/>
      <c r="P1794" s="67"/>
      <c r="Q1794" s="67"/>
    </row>
    <row r="1795" spans="1:17" x14ac:dyDescent="0.2">
      <c r="A1795" t="s">
        <v>55</v>
      </c>
      <c r="B1795" s="45">
        <v>41123</v>
      </c>
      <c r="C1795" s="254">
        <v>0.39725694444444443</v>
      </c>
      <c r="D1795" s="59">
        <v>13.615</v>
      </c>
      <c r="E1795" s="58">
        <v>26.77</v>
      </c>
      <c r="F1795" s="58">
        <v>0.08</v>
      </c>
      <c r="G1795" s="41">
        <v>1.2</v>
      </c>
      <c r="H1795" s="58">
        <v>66.03</v>
      </c>
      <c r="I1795" s="58">
        <v>7.06</v>
      </c>
      <c r="J1795">
        <v>-426</v>
      </c>
      <c r="K1795" s="41">
        <v>0.4</v>
      </c>
      <c r="L1795" s="58"/>
      <c r="N1795" s="149"/>
      <c r="O1795" s="149"/>
      <c r="P1795" s="67"/>
      <c r="Q1795" s="67"/>
    </row>
    <row r="1796" spans="1:17" x14ac:dyDescent="0.2">
      <c r="B1796" s="45"/>
      <c r="C1796" s="182"/>
      <c r="D1796" s="59"/>
      <c r="E1796" s="58"/>
      <c r="F1796" s="58"/>
      <c r="G1796" s="41"/>
      <c r="H1796" s="58"/>
      <c r="I1796" s="58"/>
      <c r="J1796"/>
      <c r="K1796" s="41"/>
      <c r="L1796" s="58"/>
      <c r="N1796" s="149"/>
      <c r="O1796" s="149"/>
      <c r="P1796" s="67"/>
      <c r="Q1796" s="67"/>
    </row>
    <row r="1797" spans="1:17" x14ac:dyDescent="0.2">
      <c r="A1797" t="s">
        <v>58</v>
      </c>
      <c r="B1797" s="45">
        <v>41123</v>
      </c>
      <c r="C1797" s="254">
        <v>0.4143634259259259</v>
      </c>
      <c r="D1797" s="59">
        <v>0.308</v>
      </c>
      <c r="E1797" s="58">
        <v>32.049999999999997</v>
      </c>
      <c r="F1797" s="58">
        <v>7.36</v>
      </c>
      <c r="G1797" s="41">
        <v>126.8</v>
      </c>
      <c r="H1797" s="58">
        <v>66.712000000000003</v>
      </c>
      <c r="I1797" s="58">
        <v>8.33</v>
      </c>
      <c r="J1797">
        <v>28</v>
      </c>
      <c r="K1797" s="41">
        <v>0.9</v>
      </c>
      <c r="L1797" s="58"/>
      <c r="M1797" s="67">
        <v>1.8</v>
      </c>
      <c r="N1797" s="210">
        <v>20.493300000000005</v>
      </c>
      <c r="O1797" s="210">
        <v>34.089166666666664</v>
      </c>
      <c r="P1797" s="62">
        <v>6.4613999999999958</v>
      </c>
      <c r="Q1797" s="210">
        <v>14.765099999999993</v>
      </c>
    </row>
    <row r="1798" spans="1:17" x14ac:dyDescent="0.2">
      <c r="A1798" t="s">
        <v>58</v>
      </c>
      <c r="B1798" s="45">
        <v>41123</v>
      </c>
      <c r="C1798" s="254">
        <v>0.41484953703703703</v>
      </c>
      <c r="D1798" s="59">
        <v>1.131</v>
      </c>
      <c r="E1798" s="58">
        <v>31.51</v>
      </c>
      <c r="F1798" s="58">
        <v>8.48</v>
      </c>
      <c r="G1798" s="41">
        <v>144.9</v>
      </c>
      <c r="H1798" s="58">
        <v>66.695999999999998</v>
      </c>
      <c r="I1798" s="58">
        <v>8.35</v>
      </c>
      <c r="J1798">
        <v>27</v>
      </c>
      <c r="K1798" s="41">
        <v>0.4</v>
      </c>
      <c r="L1798" s="58"/>
      <c r="N1798" s="111"/>
      <c r="O1798" s="149"/>
      <c r="P1798" s="67"/>
      <c r="Q1798" s="67"/>
    </row>
    <row r="1799" spans="1:17" x14ac:dyDescent="0.2">
      <c r="A1799" t="s">
        <v>58</v>
      </c>
      <c r="B1799" s="45">
        <v>41123</v>
      </c>
      <c r="C1799" s="254">
        <v>0.41561342592592593</v>
      </c>
      <c r="D1799" s="59">
        <v>2.089</v>
      </c>
      <c r="E1799" s="58">
        <v>30.86</v>
      </c>
      <c r="F1799" s="58">
        <v>5.76</v>
      </c>
      <c r="G1799" s="41">
        <v>97.4</v>
      </c>
      <c r="H1799" s="58">
        <v>66.596000000000004</v>
      </c>
      <c r="I1799" s="58">
        <v>8.3000000000000007</v>
      </c>
      <c r="J1799">
        <v>25</v>
      </c>
      <c r="K1799" s="41">
        <v>0.3</v>
      </c>
      <c r="L1799" s="58"/>
      <c r="N1799" s="149"/>
      <c r="O1799" s="149"/>
      <c r="P1799" s="67"/>
      <c r="Q1799" s="67"/>
    </row>
    <row r="1800" spans="1:17" x14ac:dyDescent="0.2">
      <c r="A1800" t="s">
        <v>58</v>
      </c>
      <c r="B1800" s="45">
        <v>41123</v>
      </c>
      <c r="C1800" s="254">
        <v>0.41629629629629633</v>
      </c>
      <c r="D1800" s="59">
        <v>3.01</v>
      </c>
      <c r="E1800" s="58">
        <v>30.65</v>
      </c>
      <c r="F1800" s="58">
        <v>3.56</v>
      </c>
      <c r="G1800" s="41">
        <v>60.1</v>
      </c>
      <c r="H1800" s="58">
        <v>66.608000000000004</v>
      </c>
      <c r="I1800" s="58">
        <v>8.26</v>
      </c>
      <c r="J1800">
        <v>22</v>
      </c>
      <c r="K1800" s="41">
        <v>0.4</v>
      </c>
      <c r="L1800" s="58"/>
      <c r="N1800" s="213"/>
      <c r="O1800" s="214"/>
      <c r="P1800" s="214"/>
      <c r="Q1800" s="67"/>
    </row>
    <row r="1801" spans="1:17" x14ac:dyDescent="0.2">
      <c r="A1801" t="s">
        <v>58</v>
      </c>
      <c r="B1801" s="45">
        <v>41123</v>
      </c>
      <c r="C1801" s="254">
        <v>0.41743055555555553</v>
      </c>
      <c r="D1801" s="59">
        <v>4.0179999999999998</v>
      </c>
      <c r="E1801" s="58">
        <v>30.41</v>
      </c>
      <c r="F1801" s="58">
        <v>1.22</v>
      </c>
      <c r="G1801" s="41">
        <v>20.399999999999999</v>
      </c>
      <c r="H1801" s="58">
        <v>66.603999999999999</v>
      </c>
      <c r="I1801" s="58">
        <v>8.23</v>
      </c>
      <c r="J1801">
        <v>11</v>
      </c>
      <c r="K1801" s="41">
        <v>0.4</v>
      </c>
      <c r="L1801" s="58"/>
      <c r="N1801" s="214"/>
      <c r="O1801" s="214"/>
      <c r="P1801" s="214"/>
      <c r="Q1801" s="67"/>
    </row>
    <row r="1802" spans="1:17" x14ac:dyDescent="0.2">
      <c r="A1802" t="s">
        <v>58</v>
      </c>
      <c r="B1802" s="45">
        <v>41123</v>
      </c>
      <c r="C1802" s="254">
        <v>0.41790509259259262</v>
      </c>
      <c r="D1802" s="59">
        <v>5.03</v>
      </c>
      <c r="E1802" s="58">
        <v>30.35</v>
      </c>
      <c r="F1802" s="58">
        <v>0.28000000000000003</v>
      </c>
      <c r="G1802" s="41">
        <v>4.7</v>
      </c>
      <c r="H1802" s="58">
        <v>66.570999999999998</v>
      </c>
      <c r="I1802" s="58">
        <v>8.2200000000000006</v>
      </c>
      <c r="J1802">
        <v>6</v>
      </c>
      <c r="K1802" s="41">
        <v>0.9</v>
      </c>
      <c r="L1802" s="58"/>
      <c r="N1802" s="214"/>
      <c r="O1802" s="214"/>
      <c r="P1802" s="214"/>
      <c r="Q1802" s="67"/>
    </row>
    <row r="1803" spans="1:17" x14ac:dyDescent="0.2">
      <c r="A1803" t="s">
        <v>58</v>
      </c>
      <c r="B1803" s="45">
        <v>41123</v>
      </c>
      <c r="C1803" s="254">
        <v>0.41818287037037033</v>
      </c>
      <c r="D1803" s="59">
        <v>6.0090000000000003</v>
      </c>
      <c r="E1803" s="58">
        <v>30.31</v>
      </c>
      <c r="F1803" s="58">
        <v>0.22</v>
      </c>
      <c r="G1803" s="41">
        <v>3.7</v>
      </c>
      <c r="H1803" s="58">
        <v>66.555000000000007</v>
      </c>
      <c r="I1803" s="58">
        <v>8.2100000000000009</v>
      </c>
      <c r="J1803">
        <v>2</v>
      </c>
      <c r="K1803" s="41">
        <v>1.1000000000000001</v>
      </c>
      <c r="L1803" s="58"/>
      <c r="N1803" s="213"/>
      <c r="O1803" s="213"/>
      <c r="P1803" s="213"/>
      <c r="Q1803" s="67"/>
    </row>
    <row r="1804" spans="1:17" x14ac:dyDescent="0.2">
      <c r="A1804" t="s">
        <v>58</v>
      </c>
      <c r="B1804" s="45">
        <v>41123</v>
      </c>
      <c r="C1804" s="254">
        <v>0.41880787037037037</v>
      </c>
      <c r="D1804" s="59">
        <v>6.97</v>
      </c>
      <c r="E1804" s="58">
        <v>30.32</v>
      </c>
      <c r="F1804" s="58">
        <v>0.17</v>
      </c>
      <c r="G1804" s="41">
        <v>2.8</v>
      </c>
      <c r="H1804" s="58">
        <v>66.69</v>
      </c>
      <c r="I1804" s="58">
        <v>8.1999999999999993</v>
      </c>
      <c r="J1804">
        <v>-301</v>
      </c>
      <c r="K1804" s="41">
        <v>0.9</v>
      </c>
      <c r="L1804" s="58"/>
      <c r="N1804" s="209"/>
      <c r="O1804" s="149"/>
      <c r="P1804" s="67"/>
      <c r="Q1804" s="67"/>
    </row>
    <row r="1805" spans="1:17" x14ac:dyDescent="0.2">
      <c r="A1805" t="s">
        <v>58</v>
      </c>
      <c r="B1805" s="45">
        <v>41123</v>
      </c>
      <c r="C1805" s="254">
        <v>0.41906249999999995</v>
      </c>
      <c r="D1805" s="59">
        <v>7.9960000000000004</v>
      </c>
      <c r="E1805" s="58">
        <v>30.13</v>
      </c>
      <c r="F1805" s="58">
        <v>0.15</v>
      </c>
      <c r="G1805" s="41">
        <v>2.6</v>
      </c>
      <c r="H1805" s="58">
        <v>66.774000000000001</v>
      </c>
      <c r="I1805" s="58">
        <v>8.19</v>
      </c>
      <c r="J1805">
        <v>-338</v>
      </c>
      <c r="K1805" s="41">
        <v>0.7</v>
      </c>
      <c r="L1805" s="58"/>
      <c r="N1805" s="209"/>
      <c r="O1805" s="149"/>
      <c r="P1805" s="67"/>
      <c r="Q1805" s="67"/>
    </row>
    <row r="1806" spans="1:17" x14ac:dyDescent="0.2">
      <c r="A1806" t="s">
        <v>58</v>
      </c>
      <c r="B1806" s="45">
        <v>41123</v>
      </c>
      <c r="C1806" s="254">
        <v>0.41957175925925921</v>
      </c>
      <c r="D1806" s="59">
        <v>9.0579999999999998</v>
      </c>
      <c r="E1806" s="58">
        <v>29.76</v>
      </c>
      <c r="F1806" s="58">
        <v>0.14000000000000001</v>
      </c>
      <c r="G1806" s="41">
        <v>2.2999999999999998</v>
      </c>
      <c r="H1806" s="58">
        <v>66.754999999999995</v>
      </c>
      <c r="I1806" s="58">
        <v>8.07</v>
      </c>
      <c r="J1806">
        <v>-380</v>
      </c>
      <c r="K1806" s="41">
        <v>0.6</v>
      </c>
      <c r="L1806" s="58"/>
      <c r="N1806" s="209"/>
      <c r="O1806" s="149"/>
      <c r="P1806" s="67"/>
      <c r="Q1806" s="67"/>
    </row>
    <row r="1807" spans="1:17" x14ac:dyDescent="0.2">
      <c r="A1807" t="s">
        <v>58</v>
      </c>
      <c r="B1807" s="45">
        <v>41123</v>
      </c>
      <c r="C1807" s="254">
        <v>0.41987268518518522</v>
      </c>
      <c r="D1807" s="59">
        <v>10.041</v>
      </c>
      <c r="E1807" s="58">
        <v>29.03</v>
      </c>
      <c r="F1807" s="58">
        <v>0.13</v>
      </c>
      <c r="G1807" s="41">
        <v>2.1</v>
      </c>
      <c r="H1807" s="58">
        <v>66.543000000000006</v>
      </c>
      <c r="I1807" s="58">
        <v>7.88</v>
      </c>
      <c r="J1807">
        <v>-394</v>
      </c>
      <c r="K1807" s="41">
        <v>0.5</v>
      </c>
      <c r="L1807" s="58"/>
      <c r="N1807" s="209"/>
      <c r="O1807" s="149"/>
      <c r="P1807" s="67"/>
      <c r="Q1807" s="67"/>
    </row>
    <row r="1808" spans="1:17" x14ac:dyDescent="0.2">
      <c r="A1808" t="s">
        <v>58</v>
      </c>
      <c r="B1808" s="45">
        <v>41123</v>
      </c>
      <c r="C1808" s="254">
        <v>0.42008101851851848</v>
      </c>
      <c r="D1808" s="59">
        <v>11.045999999999999</v>
      </c>
      <c r="E1808" s="58">
        <v>27.47</v>
      </c>
      <c r="F1808" s="58">
        <v>0.12</v>
      </c>
      <c r="G1808" s="41">
        <v>1.8</v>
      </c>
      <c r="H1808" s="58">
        <v>66.331000000000003</v>
      </c>
      <c r="I1808" s="58">
        <v>7.39</v>
      </c>
      <c r="J1808">
        <v>-400</v>
      </c>
      <c r="K1808" s="41">
        <v>0.5</v>
      </c>
      <c r="L1808" s="58"/>
      <c r="N1808" s="209"/>
      <c r="O1808" s="149"/>
      <c r="P1808" s="67"/>
      <c r="Q1808" s="67"/>
    </row>
    <row r="1809" spans="1:17" x14ac:dyDescent="0.2">
      <c r="A1809" t="s">
        <v>58</v>
      </c>
      <c r="B1809" s="45">
        <v>41123</v>
      </c>
      <c r="C1809" s="254">
        <v>0.4203587962962963</v>
      </c>
      <c r="D1809" s="59">
        <v>11.6</v>
      </c>
      <c r="E1809" s="58">
        <v>27.24</v>
      </c>
      <c r="F1809" s="58">
        <v>0.1</v>
      </c>
      <c r="G1809" s="41">
        <v>1.6</v>
      </c>
      <c r="H1809" s="58">
        <v>66.256</v>
      </c>
      <c r="I1809" s="58">
        <v>7.26</v>
      </c>
      <c r="J1809">
        <v>-405</v>
      </c>
      <c r="K1809" s="41">
        <v>0.3</v>
      </c>
      <c r="L1809" s="58"/>
      <c r="N1809" s="209"/>
      <c r="O1809" s="149"/>
      <c r="P1809" s="67"/>
      <c r="Q1809" s="67"/>
    </row>
    <row r="1810" spans="1:17" x14ac:dyDescent="0.2">
      <c r="B1810" s="45"/>
      <c r="C1810" s="182"/>
      <c r="D1810" s="59"/>
      <c r="E1810" s="58"/>
      <c r="F1810" s="58"/>
      <c r="G1810" s="41"/>
      <c r="H1810" s="58"/>
      <c r="I1810" s="58"/>
      <c r="J1810"/>
      <c r="K1810" s="41"/>
      <c r="L1810" s="58"/>
      <c r="N1810" s="149"/>
      <c r="O1810" s="149"/>
      <c r="P1810" s="67"/>
      <c r="Q1810" s="67"/>
    </row>
    <row r="1811" spans="1:17" x14ac:dyDescent="0.2">
      <c r="A1811" t="s">
        <v>61</v>
      </c>
      <c r="B1811" s="45">
        <v>41123</v>
      </c>
      <c r="C1811" s="254">
        <v>0.4384143518518519</v>
      </c>
      <c r="D1811" s="59">
        <v>0.245</v>
      </c>
      <c r="E1811" s="58">
        <v>33.31</v>
      </c>
      <c r="F1811" s="58">
        <v>12.52</v>
      </c>
      <c r="G1811" s="41">
        <v>220.3</v>
      </c>
      <c r="H1811" s="58">
        <v>67.135000000000005</v>
      </c>
      <c r="I1811" s="58">
        <v>8.42</v>
      </c>
      <c r="J1811">
        <v>24</v>
      </c>
      <c r="K1811" s="41">
        <v>0.2</v>
      </c>
      <c r="L1811" s="58"/>
      <c r="M1811" s="67">
        <v>1.6</v>
      </c>
      <c r="N1811" s="210">
        <v>30.79836666666667</v>
      </c>
      <c r="O1811" s="210">
        <v>21.894233333333336</v>
      </c>
      <c r="P1811" s="210">
        <v>12.878299999999985</v>
      </c>
      <c r="Q1811" s="62">
        <v>9.1314000000000046</v>
      </c>
    </row>
    <row r="1812" spans="1:17" x14ac:dyDescent="0.2">
      <c r="A1812" t="s">
        <v>61</v>
      </c>
      <c r="B1812" s="45">
        <v>41123</v>
      </c>
      <c r="C1812" s="254">
        <v>0.43902777777777779</v>
      </c>
      <c r="D1812" s="59">
        <v>1.113</v>
      </c>
      <c r="E1812" s="58">
        <v>31.9</v>
      </c>
      <c r="F1812" s="58">
        <v>12.52</v>
      </c>
      <c r="G1812" s="41">
        <v>215.5</v>
      </c>
      <c r="H1812" s="58">
        <v>67.010000000000005</v>
      </c>
      <c r="I1812" s="58">
        <v>8.41</v>
      </c>
      <c r="J1812">
        <v>25</v>
      </c>
      <c r="K1812" s="41">
        <v>0.3</v>
      </c>
      <c r="L1812" s="58"/>
      <c r="N1812" s="111"/>
      <c r="O1812" s="149"/>
      <c r="P1812" s="67"/>
      <c r="Q1812" s="67"/>
    </row>
    <row r="1813" spans="1:17" x14ac:dyDescent="0.2">
      <c r="A1813" t="s">
        <v>61</v>
      </c>
      <c r="B1813" s="45">
        <v>41123</v>
      </c>
      <c r="C1813" s="254">
        <v>0.44032407407407409</v>
      </c>
      <c r="D1813" s="59">
        <v>2.1669999999999998</v>
      </c>
      <c r="E1813" s="58">
        <v>30.63</v>
      </c>
      <c r="F1813" s="58">
        <v>0.66</v>
      </c>
      <c r="G1813" s="41">
        <v>11.1</v>
      </c>
      <c r="H1813" s="58">
        <v>66.951999999999998</v>
      </c>
      <c r="I1813" s="58">
        <v>8.2100000000000009</v>
      </c>
      <c r="J1813">
        <v>14</v>
      </c>
      <c r="K1813" s="41">
        <v>0.1</v>
      </c>
      <c r="L1813" s="58"/>
      <c r="N1813" s="149"/>
      <c r="O1813" s="149"/>
      <c r="P1813" s="67"/>
      <c r="Q1813" s="67"/>
    </row>
    <row r="1814" spans="1:17" x14ac:dyDescent="0.2">
      <c r="A1814" t="s">
        <v>61</v>
      </c>
      <c r="B1814" s="45">
        <v>41123</v>
      </c>
      <c r="C1814" s="254">
        <v>0.44068287037037041</v>
      </c>
      <c r="D1814" s="59">
        <v>3.0779999999999998</v>
      </c>
      <c r="E1814" s="58">
        <v>30.36</v>
      </c>
      <c r="F1814" s="58">
        <v>0.41</v>
      </c>
      <c r="G1814" s="41">
        <v>7</v>
      </c>
      <c r="H1814" s="58">
        <v>66.891999999999996</v>
      </c>
      <c r="I1814" s="58">
        <v>8.1999999999999993</v>
      </c>
      <c r="J1814">
        <v>11</v>
      </c>
      <c r="K1814" s="41">
        <v>0.8</v>
      </c>
      <c r="L1814" s="58"/>
      <c r="N1814" s="149"/>
      <c r="O1814" s="149"/>
      <c r="P1814" s="67"/>
      <c r="Q1814" s="67"/>
    </row>
    <row r="1815" spans="1:17" x14ac:dyDescent="0.2">
      <c r="A1815" t="s">
        <v>61</v>
      </c>
      <c r="B1815" s="45">
        <v>41123</v>
      </c>
      <c r="C1815" s="254">
        <v>0.44137731481481479</v>
      </c>
      <c r="D1815" s="59">
        <v>3.996</v>
      </c>
      <c r="E1815" s="58">
        <v>30.27</v>
      </c>
      <c r="F1815" s="58">
        <v>0.25</v>
      </c>
      <c r="G1815" s="41">
        <v>4.2</v>
      </c>
      <c r="H1815" s="58">
        <v>66.858999999999995</v>
      </c>
      <c r="I1815" s="58">
        <v>8.1999999999999993</v>
      </c>
      <c r="J1815">
        <v>5</v>
      </c>
      <c r="K1815" s="41">
        <v>1.1000000000000001</v>
      </c>
      <c r="L1815" s="58"/>
      <c r="N1815" s="149"/>
      <c r="O1815" s="149"/>
      <c r="P1815" s="67"/>
      <c r="Q1815" s="67"/>
    </row>
    <row r="1816" spans="1:17" x14ac:dyDescent="0.2">
      <c r="A1816" t="s">
        <v>61</v>
      </c>
      <c r="B1816" s="45">
        <v>41123</v>
      </c>
      <c r="C1816" s="254">
        <v>0.44166666666666665</v>
      </c>
      <c r="D1816" s="59">
        <v>5.077</v>
      </c>
      <c r="E1816" s="58">
        <v>30.24</v>
      </c>
      <c r="F1816" s="58">
        <v>0.22</v>
      </c>
      <c r="G1816" s="41">
        <v>3.8</v>
      </c>
      <c r="H1816" s="58">
        <v>66.846000000000004</v>
      </c>
      <c r="I1816" s="58">
        <v>8.1999999999999993</v>
      </c>
      <c r="J1816">
        <v>3</v>
      </c>
      <c r="K1816" s="41">
        <v>1.1000000000000001</v>
      </c>
      <c r="L1816" s="58"/>
      <c r="N1816" s="149"/>
      <c r="O1816" s="149"/>
      <c r="P1816" s="67"/>
      <c r="Q1816" s="67"/>
    </row>
    <row r="1817" spans="1:17" x14ac:dyDescent="0.2">
      <c r="A1817" t="s">
        <v>61</v>
      </c>
      <c r="B1817" s="45">
        <v>41123</v>
      </c>
      <c r="C1817" s="254">
        <v>0.44197916666666665</v>
      </c>
      <c r="D1817" s="59">
        <v>6.0069999999999997</v>
      </c>
      <c r="E1817" s="58">
        <v>30.22</v>
      </c>
      <c r="F1817" s="58">
        <v>0.2</v>
      </c>
      <c r="G1817" s="41">
        <v>3.4</v>
      </c>
      <c r="H1817" s="58">
        <v>66.841000000000008</v>
      </c>
      <c r="I1817" s="58">
        <v>8.1999999999999993</v>
      </c>
      <c r="J1817">
        <v>1</v>
      </c>
      <c r="K1817" s="41">
        <v>1</v>
      </c>
      <c r="L1817" s="58"/>
      <c r="N1817" s="149"/>
      <c r="O1817" s="149"/>
      <c r="P1817" s="67"/>
      <c r="Q1817" s="67"/>
    </row>
    <row r="1818" spans="1:17" x14ac:dyDescent="0.2">
      <c r="A1818" t="s">
        <v>61</v>
      </c>
      <c r="B1818" s="45">
        <v>41123</v>
      </c>
      <c r="C1818" s="254">
        <v>0.44247685185185182</v>
      </c>
      <c r="D1818" s="59">
        <v>6.9569999999999999</v>
      </c>
      <c r="E1818" s="58">
        <v>30.21</v>
      </c>
      <c r="F1818" s="58">
        <v>0.18</v>
      </c>
      <c r="G1818" s="41">
        <v>3</v>
      </c>
      <c r="H1818" s="58">
        <v>66.834000000000003</v>
      </c>
      <c r="I1818" s="58">
        <v>8.1999999999999993</v>
      </c>
      <c r="J1818">
        <v>-3</v>
      </c>
      <c r="K1818" s="41">
        <v>1.2</v>
      </c>
      <c r="L1818" s="58"/>
      <c r="N1818" s="149"/>
      <c r="O1818" s="149"/>
      <c r="P1818" s="67"/>
      <c r="Q1818" s="67"/>
    </row>
    <row r="1819" spans="1:17" x14ac:dyDescent="0.2">
      <c r="A1819" t="s">
        <v>61</v>
      </c>
      <c r="B1819" s="45">
        <v>41123</v>
      </c>
      <c r="C1819" s="254">
        <v>0.44283564814814813</v>
      </c>
      <c r="D1819" s="59">
        <v>8.0410000000000004</v>
      </c>
      <c r="E1819" s="58">
        <v>30.21</v>
      </c>
      <c r="F1819" s="58">
        <v>0.17</v>
      </c>
      <c r="G1819" s="41">
        <v>2.8</v>
      </c>
      <c r="H1819" s="58">
        <v>66.831000000000003</v>
      </c>
      <c r="I1819" s="58">
        <v>8.2100000000000009</v>
      </c>
      <c r="J1819">
        <v>-5</v>
      </c>
      <c r="K1819" s="41">
        <v>1.1000000000000001</v>
      </c>
      <c r="L1819" s="58"/>
      <c r="N1819" s="149"/>
      <c r="O1819" s="149"/>
      <c r="P1819" s="67"/>
      <c r="Q1819" s="67"/>
    </row>
    <row r="1820" spans="1:17" x14ac:dyDescent="0.2">
      <c r="A1820" t="s">
        <v>61</v>
      </c>
      <c r="B1820" s="45">
        <v>41123</v>
      </c>
      <c r="C1820" s="254">
        <v>0.44311342592592595</v>
      </c>
      <c r="D1820" s="59">
        <v>9.1859999999999999</v>
      </c>
      <c r="E1820" s="58">
        <v>30.2</v>
      </c>
      <c r="F1820" s="58">
        <v>0.16</v>
      </c>
      <c r="G1820" s="41">
        <v>2.7</v>
      </c>
      <c r="H1820" s="58">
        <v>66.826999999999998</v>
      </c>
      <c r="I1820" s="58">
        <v>8.2100000000000009</v>
      </c>
      <c r="J1820">
        <v>-9</v>
      </c>
      <c r="K1820" s="41">
        <v>1.3</v>
      </c>
      <c r="L1820" s="58"/>
      <c r="N1820" s="149"/>
      <c r="O1820" s="149"/>
      <c r="P1820" s="67"/>
      <c r="Q1820" s="67"/>
    </row>
    <row r="1821" spans="1:17" x14ac:dyDescent="0.2">
      <c r="A1821" t="s">
        <v>61</v>
      </c>
      <c r="B1821" s="45">
        <v>41123</v>
      </c>
      <c r="C1821" s="254">
        <v>0.44353009259259263</v>
      </c>
      <c r="D1821" s="59">
        <v>9.9830000000000005</v>
      </c>
      <c r="E1821" s="58">
        <v>30.2</v>
      </c>
      <c r="F1821" s="58">
        <v>0.16</v>
      </c>
      <c r="G1821" s="41">
        <v>2.6</v>
      </c>
      <c r="H1821" s="58">
        <v>66.823000000000008</v>
      </c>
      <c r="I1821" s="58">
        <v>8.2100000000000009</v>
      </c>
      <c r="J1821">
        <v>-25</v>
      </c>
      <c r="K1821" s="41">
        <v>1.4</v>
      </c>
      <c r="L1821" s="58"/>
      <c r="N1821" s="149"/>
      <c r="O1821" s="149"/>
      <c r="P1821" s="67"/>
      <c r="Q1821" s="67"/>
    </row>
    <row r="1822" spans="1:17" x14ac:dyDescent="0.2">
      <c r="A1822" t="s">
        <v>61</v>
      </c>
      <c r="B1822" s="45">
        <v>41123</v>
      </c>
      <c r="C1822" s="254">
        <v>0.44384259259259262</v>
      </c>
      <c r="D1822" s="59">
        <v>11.103</v>
      </c>
      <c r="E1822" s="58">
        <v>30.19</v>
      </c>
      <c r="F1822" s="58">
        <v>0.15</v>
      </c>
      <c r="G1822" s="41">
        <v>2.5</v>
      </c>
      <c r="H1822" s="58">
        <v>66.820999999999998</v>
      </c>
      <c r="I1822" s="58">
        <v>8.2100000000000009</v>
      </c>
      <c r="J1822">
        <v>-43</v>
      </c>
      <c r="K1822" s="41">
        <v>1.3</v>
      </c>
      <c r="L1822" s="58"/>
      <c r="N1822" s="149"/>
      <c r="O1822" s="149"/>
      <c r="P1822" s="67"/>
      <c r="Q1822" s="67"/>
    </row>
    <row r="1823" spans="1:17" x14ac:dyDescent="0.2">
      <c r="A1823" t="s">
        <v>61</v>
      </c>
      <c r="B1823" s="45">
        <v>41123</v>
      </c>
      <c r="C1823" s="254">
        <v>0.44438657407407406</v>
      </c>
      <c r="D1823" s="59">
        <v>12.048</v>
      </c>
      <c r="E1823" s="58">
        <v>29.89</v>
      </c>
      <c r="F1823" s="58">
        <v>0.13</v>
      </c>
      <c r="G1823" s="41">
        <v>2.2000000000000002</v>
      </c>
      <c r="H1823" s="58">
        <v>66.766999999999996</v>
      </c>
      <c r="I1823" s="58">
        <v>8.14</v>
      </c>
      <c r="J1823">
        <v>-350</v>
      </c>
      <c r="K1823" s="41">
        <v>0.2</v>
      </c>
      <c r="L1823" s="58"/>
      <c r="N1823" s="149"/>
      <c r="O1823" s="149"/>
      <c r="P1823" s="67"/>
      <c r="Q1823" s="67"/>
    </row>
    <row r="1824" spans="1:17" x14ac:dyDescent="0.2">
      <c r="A1824" t="s">
        <v>61</v>
      </c>
      <c r="B1824" s="45">
        <v>41123</v>
      </c>
      <c r="C1824" s="254">
        <v>0.44550925925925927</v>
      </c>
      <c r="D1824" s="59">
        <v>13.089</v>
      </c>
      <c r="E1824" s="58">
        <v>28.98</v>
      </c>
      <c r="F1824" s="58">
        <v>0.11</v>
      </c>
      <c r="G1824" s="41">
        <v>1.8</v>
      </c>
      <c r="H1824" s="58">
        <v>66.625</v>
      </c>
      <c r="I1824" s="58">
        <v>7.71</v>
      </c>
      <c r="J1824">
        <v>-402</v>
      </c>
      <c r="K1824" s="41">
        <v>0.4</v>
      </c>
      <c r="L1824" s="58"/>
      <c r="N1824" s="149"/>
      <c r="O1824" s="149"/>
      <c r="P1824" s="67"/>
      <c r="Q1824" s="67"/>
    </row>
    <row r="1825" spans="1:17" x14ac:dyDescent="0.2">
      <c r="A1825" t="s">
        <v>61</v>
      </c>
      <c r="B1825" s="45">
        <v>41123</v>
      </c>
      <c r="C1825" s="254">
        <v>0.44585648148148144</v>
      </c>
      <c r="D1825" s="59">
        <v>13.66</v>
      </c>
      <c r="E1825" s="58">
        <v>28.84</v>
      </c>
      <c r="F1825" s="58">
        <v>0.09</v>
      </c>
      <c r="G1825" s="41">
        <v>1.5</v>
      </c>
      <c r="H1825" s="58"/>
      <c r="I1825" s="58"/>
      <c r="J1825">
        <v>-409</v>
      </c>
      <c r="K1825" s="41">
        <v>9.1</v>
      </c>
      <c r="L1825" s="58"/>
      <c r="N1825" s="149"/>
      <c r="O1825" s="149"/>
      <c r="P1825" s="67"/>
      <c r="Q1825" s="67"/>
    </row>
    <row r="1826" spans="1:17" x14ac:dyDescent="0.2">
      <c r="H1826" s="71"/>
      <c r="N1826" s="149"/>
      <c r="O1826" s="149"/>
      <c r="P1826" s="67"/>
      <c r="Q1826" s="67"/>
    </row>
    <row r="1827" spans="1:17" x14ac:dyDescent="0.2">
      <c r="H1827" s="71"/>
      <c r="N1827" s="149"/>
      <c r="O1827" s="149"/>
      <c r="P1827" s="67"/>
      <c r="Q1827" s="67"/>
    </row>
    <row r="1828" spans="1:17" x14ac:dyDescent="0.2">
      <c r="A1828" t="s">
        <v>7</v>
      </c>
      <c r="B1828" s="45">
        <v>41233</v>
      </c>
      <c r="C1828" s="254">
        <v>0.30934027777777778</v>
      </c>
      <c r="D1828" s="59">
        <v>7.8E-2</v>
      </c>
      <c r="E1828" s="58">
        <v>17.52</v>
      </c>
      <c r="F1828" s="58">
        <v>9.17</v>
      </c>
      <c r="G1828" s="41">
        <v>94.7</v>
      </c>
      <c r="H1828" s="59">
        <v>3.3120000000000003</v>
      </c>
      <c r="I1828" s="58">
        <v>8.11</v>
      </c>
      <c r="J1828">
        <v>99</v>
      </c>
      <c r="K1828" s="41">
        <v>110.3</v>
      </c>
      <c r="L1828" s="59"/>
      <c r="M1828" s="67">
        <v>0.1</v>
      </c>
      <c r="N1828" s="149"/>
      <c r="O1828" s="149"/>
      <c r="P1828" s="67"/>
      <c r="Q1828" s="67"/>
    </row>
    <row r="1829" spans="1:17" x14ac:dyDescent="0.2">
      <c r="A1829" t="s">
        <v>7</v>
      </c>
      <c r="B1829" s="45">
        <v>41233</v>
      </c>
      <c r="C1829" s="254">
        <v>0.30971064814814814</v>
      </c>
      <c r="D1829" s="59">
        <v>0.96899999999999997</v>
      </c>
      <c r="E1829" s="58">
        <v>17.52</v>
      </c>
      <c r="F1829" s="58">
        <v>9.17</v>
      </c>
      <c r="G1829" s="41">
        <v>94.7</v>
      </c>
      <c r="H1829" s="59">
        <v>3.3120000000000003</v>
      </c>
      <c r="I1829" s="58">
        <v>8.07</v>
      </c>
      <c r="J1829">
        <v>96</v>
      </c>
      <c r="K1829" s="41">
        <v>112.4</v>
      </c>
      <c r="L1829" s="59"/>
      <c r="N1829" s="149"/>
      <c r="O1829" s="149"/>
      <c r="P1829" s="67"/>
      <c r="Q1829" s="67"/>
    </row>
    <row r="1830" spans="1:17" x14ac:dyDescent="0.2">
      <c r="A1830" t="s">
        <v>7</v>
      </c>
      <c r="B1830" s="45">
        <v>41233</v>
      </c>
      <c r="C1830" s="254">
        <v>0.3102314814814815</v>
      </c>
      <c r="D1830" s="59">
        <v>2.37</v>
      </c>
      <c r="E1830" s="58">
        <v>17.52</v>
      </c>
      <c r="F1830" s="58">
        <v>9.17</v>
      </c>
      <c r="G1830" s="41">
        <v>94.7</v>
      </c>
      <c r="H1830" s="59">
        <v>3.3140000000000001</v>
      </c>
      <c r="I1830" s="58">
        <v>8.0399999999999991</v>
      </c>
      <c r="J1830">
        <v>95</v>
      </c>
      <c r="K1830" s="41">
        <v>115.8</v>
      </c>
      <c r="L1830" s="59"/>
      <c r="N1830" s="149"/>
      <c r="O1830" s="149"/>
      <c r="P1830" s="67"/>
      <c r="Q1830" s="67"/>
    </row>
    <row r="1831" spans="1:17" x14ac:dyDescent="0.2">
      <c r="B1831" s="45"/>
      <c r="C1831" s="182"/>
      <c r="D1831" s="59"/>
      <c r="E1831" s="58"/>
      <c r="F1831" s="58"/>
      <c r="G1831" s="41"/>
      <c r="H1831" s="59"/>
      <c r="I1831" s="58"/>
      <c r="J1831"/>
      <c r="K1831" s="41"/>
      <c r="L1831" s="59"/>
      <c r="N1831" s="149"/>
      <c r="O1831" s="149"/>
      <c r="P1831" s="67"/>
      <c r="Q1831" s="67"/>
    </row>
    <row r="1832" spans="1:17" x14ac:dyDescent="0.2">
      <c r="A1832" t="s">
        <v>36</v>
      </c>
      <c r="B1832" s="45">
        <v>41233</v>
      </c>
      <c r="C1832" s="254">
        <v>0.33337962962962964</v>
      </c>
      <c r="D1832" s="59">
        <v>1.0999999999999999E-2</v>
      </c>
      <c r="E1832" s="58">
        <v>18.649999999999999</v>
      </c>
      <c r="F1832" s="58">
        <v>8.86</v>
      </c>
      <c r="G1832" s="41">
        <v>94.1</v>
      </c>
      <c r="H1832" s="59">
        <v>4.657</v>
      </c>
      <c r="I1832" s="58">
        <v>7.68</v>
      </c>
      <c r="J1832">
        <v>97</v>
      </c>
      <c r="K1832" s="41">
        <v>68.7</v>
      </c>
      <c r="L1832" s="59"/>
      <c r="M1832" s="67">
        <v>0.15</v>
      </c>
      <c r="N1832" s="149"/>
      <c r="O1832" s="149"/>
      <c r="P1832" s="67"/>
      <c r="Q1832" s="67"/>
    </row>
    <row r="1833" spans="1:17" x14ac:dyDescent="0.2">
      <c r="A1833" t="s">
        <v>36</v>
      </c>
      <c r="B1833" s="45">
        <v>41233</v>
      </c>
      <c r="C1833" s="254">
        <v>0.33358796296296295</v>
      </c>
      <c r="D1833" s="59">
        <v>0.312</v>
      </c>
      <c r="E1833" s="58">
        <v>18.649999999999999</v>
      </c>
      <c r="F1833" s="58">
        <v>8.86</v>
      </c>
      <c r="G1833" s="41">
        <v>94.1</v>
      </c>
      <c r="H1833" s="59">
        <v>4.6559999999999997</v>
      </c>
      <c r="I1833" s="58">
        <v>7.69</v>
      </c>
      <c r="J1833">
        <v>96</v>
      </c>
      <c r="K1833" s="41">
        <v>71.900000000000006</v>
      </c>
      <c r="L1833" s="59"/>
      <c r="N1833" s="149"/>
      <c r="O1833" s="149"/>
      <c r="P1833" s="67"/>
      <c r="Q1833" s="67"/>
    </row>
    <row r="1834" spans="1:17" x14ac:dyDescent="0.2">
      <c r="B1834" s="45"/>
      <c r="C1834" s="182"/>
      <c r="D1834" s="59"/>
      <c r="E1834" s="58"/>
      <c r="F1834" s="58"/>
      <c r="G1834" s="41"/>
      <c r="H1834" s="59"/>
      <c r="I1834" s="58"/>
      <c r="J1834"/>
      <c r="K1834" s="41"/>
      <c r="L1834" s="59"/>
      <c r="N1834" s="149"/>
      <c r="O1834" s="149"/>
      <c r="P1834" s="67"/>
      <c r="Q1834" s="67"/>
    </row>
    <row r="1835" spans="1:17" x14ac:dyDescent="0.2">
      <c r="A1835" t="s">
        <v>72</v>
      </c>
      <c r="B1835" s="45">
        <v>41233</v>
      </c>
      <c r="C1835" s="254">
        <v>0.40203703703703703</v>
      </c>
      <c r="D1835" s="59">
        <v>3.0000000000000001E-3</v>
      </c>
      <c r="E1835" s="58">
        <v>17.350000000000001</v>
      </c>
      <c r="F1835" s="58">
        <v>7.27</v>
      </c>
      <c r="G1835" s="41">
        <v>74.400000000000006</v>
      </c>
      <c r="H1835" s="59">
        <v>1.6240000000000001</v>
      </c>
      <c r="I1835" s="58">
        <v>7.9</v>
      </c>
      <c r="J1835">
        <v>80</v>
      </c>
      <c r="K1835" s="41">
        <v>22.4</v>
      </c>
      <c r="L1835" s="59"/>
      <c r="M1835" s="67">
        <v>0.3</v>
      </c>
      <c r="N1835" s="149"/>
      <c r="O1835" s="149"/>
      <c r="P1835" s="67"/>
      <c r="Q1835" s="67"/>
    </row>
    <row r="1836" spans="1:17" x14ac:dyDescent="0.2">
      <c r="A1836" t="s">
        <v>72</v>
      </c>
      <c r="B1836" s="45">
        <v>41233</v>
      </c>
      <c r="C1836" s="254">
        <v>0.40256944444444448</v>
      </c>
      <c r="D1836" s="59">
        <v>0.58799999999999997</v>
      </c>
      <c r="E1836" s="58">
        <v>17.350000000000001</v>
      </c>
      <c r="F1836" s="58">
        <v>7.22</v>
      </c>
      <c r="G1836" s="41">
        <v>73.900000000000006</v>
      </c>
      <c r="H1836" s="59">
        <v>1.6240000000000001</v>
      </c>
      <c r="I1836" s="58">
        <v>7.82</v>
      </c>
      <c r="J1836">
        <v>73</v>
      </c>
      <c r="K1836" s="41">
        <v>25.6</v>
      </c>
      <c r="L1836" s="59"/>
      <c r="N1836" s="149"/>
      <c r="O1836" s="149"/>
      <c r="P1836" s="67"/>
      <c r="Q1836" s="67"/>
    </row>
    <row r="1837" spans="1:17" x14ac:dyDescent="0.2">
      <c r="B1837" s="258"/>
      <c r="C1837" s="69"/>
      <c r="H1837" s="71"/>
      <c r="I1837" s="109"/>
      <c r="J1837" s="70"/>
      <c r="N1837" s="149"/>
      <c r="O1837" s="149"/>
      <c r="P1837" s="67"/>
      <c r="Q1837" s="67"/>
    </row>
    <row r="1838" spans="1:17" x14ac:dyDescent="0.2">
      <c r="A1838" t="s">
        <v>55</v>
      </c>
      <c r="B1838" s="45">
        <v>41232</v>
      </c>
      <c r="C1838" s="254">
        <v>0.40959490740740739</v>
      </c>
      <c r="D1838" s="59">
        <v>0.30599999999999999</v>
      </c>
      <c r="E1838" s="58">
        <v>19.79</v>
      </c>
      <c r="F1838" s="58">
        <v>5.24</v>
      </c>
      <c r="G1838" s="41">
        <v>73.5</v>
      </c>
      <c r="H1838" s="58">
        <v>67.186000000000007</v>
      </c>
      <c r="I1838" s="58">
        <v>7.84</v>
      </c>
      <c r="J1838">
        <v>68</v>
      </c>
      <c r="K1838" s="41">
        <v>0.3</v>
      </c>
      <c r="L1838" s="58"/>
      <c r="M1838" s="67">
        <v>1.6</v>
      </c>
      <c r="N1838" s="210">
        <v>21.492799999999995</v>
      </c>
      <c r="O1838" s="211">
        <v>29.021360000000001</v>
      </c>
      <c r="P1838" s="295">
        <v>4.6137599999999974</v>
      </c>
      <c r="Q1838" s="295">
        <v>2.9102999999999906</v>
      </c>
    </row>
    <row r="1839" spans="1:17" x14ac:dyDescent="0.2">
      <c r="A1839" t="s">
        <v>55</v>
      </c>
      <c r="B1839" s="45">
        <v>41232</v>
      </c>
      <c r="C1839" s="254">
        <v>0.40990740740740739</v>
      </c>
      <c r="D1839" s="59">
        <v>1.0009999999999999</v>
      </c>
      <c r="E1839" s="58">
        <v>19.77</v>
      </c>
      <c r="F1839" s="58">
        <v>5.22</v>
      </c>
      <c r="G1839" s="41">
        <v>73.2</v>
      </c>
      <c r="H1839" s="58">
        <v>67.134</v>
      </c>
      <c r="I1839" s="58">
        <v>7.86</v>
      </c>
      <c r="J1839">
        <v>67</v>
      </c>
      <c r="K1839" s="41">
        <v>0.3</v>
      </c>
      <c r="L1839" s="58"/>
      <c r="N1839" s="111"/>
      <c r="O1839" s="149"/>
      <c r="P1839" s="67"/>
      <c r="Q1839" s="67"/>
    </row>
    <row r="1840" spans="1:17" x14ac:dyDescent="0.2">
      <c r="A1840" t="s">
        <v>55</v>
      </c>
      <c r="B1840" s="45">
        <v>41232</v>
      </c>
      <c r="C1840" s="254">
        <v>0.4103472222222222</v>
      </c>
      <c r="D1840" s="59">
        <v>1.998</v>
      </c>
      <c r="E1840" s="58">
        <v>19.73</v>
      </c>
      <c r="F1840" s="58">
        <v>5</v>
      </c>
      <c r="G1840" s="41">
        <v>70</v>
      </c>
      <c r="H1840" s="58">
        <v>67.078000000000003</v>
      </c>
      <c r="I1840" s="58">
        <v>7.87</v>
      </c>
      <c r="J1840">
        <v>66</v>
      </c>
      <c r="K1840" s="41">
        <v>0.3</v>
      </c>
      <c r="L1840" s="58"/>
      <c r="N1840" s="149"/>
      <c r="O1840" s="149"/>
      <c r="P1840" s="67"/>
      <c r="Q1840" s="67"/>
    </row>
    <row r="1841" spans="1:17" x14ac:dyDescent="0.2">
      <c r="A1841" t="s">
        <v>55</v>
      </c>
      <c r="B1841" s="45">
        <v>41232</v>
      </c>
      <c r="C1841" s="254">
        <v>0.41094907407407405</v>
      </c>
      <c r="D1841" s="59">
        <v>3.0129999999999999</v>
      </c>
      <c r="E1841" s="58">
        <v>19.690000000000001</v>
      </c>
      <c r="F1841" s="58">
        <v>4.82</v>
      </c>
      <c r="G1841" s="41">
        <v>67.400000000000006</v>
      </c>
      <c r="H1841" s="58">
        <v>67.004999999999995</v>
      </c>
      <c r="I1841" s="58">
        <v>7.88</v>
      </c>
      <c r="J1841">
        <v>64</v>
      </c>
      <c r="K1841" s="41">
        <v>0.4</v>
      </c>
      <c r="L1841" s="58"/>
      <c r="N1841" s="149"/>
      <c r="O1841" s="149"/>
      <c r="P1841" s="67"/>
      <c r="Q1841" s="67"/>
    </row>
    <row r="1842" spans="1:17" x14ac:dyDescent="0.2">
      <c r="A1842" t="s">
        <v>55</v>
      </c>
      <c r="B1842" s="45">
        <v>41232</v>
      </c>
      <c r="C1842" s="254">
        <v>0.41127314814814814</v>
      </c>
      <c r="D1842" s="59">
        <v>3.9049999999999998</v>
      </c>
      <c r="E1842" s="58">
        <v>19.71</v>
      </c>
      <c r="F1842" s="58">
        <v>4.82</v>
      </c>
      <c r="G1842" s="41">
        <v>67.400000000000006</v>
      </c>
      <c r="H1842" s="58">
        <v>66.988</v>
      </c>
      <c r="I1842" s="58">
        <v>7.88</v>
      </c>
      <c r="J1842">
        <v>63</v>
      </c>
      <c r="K1842" s="41">
        <v>0.4</v>
      </c>
      <c r="L1842" s="58"/>
      <c r="N1842" s="149"/>
      <c r="O1842" s="149"/>
      <c r="P1842" s="67"/>
      <c r="Q1842" s="67"/>
    </row>
    <row r="1843" spans="1:17" x14ac:dyDescent="0.2">
      <c r="A1843" t="s">
        <v>55</v>
      </c>
      <c r="B1843" s="45">
        <v>41232</v>
      </c>
      <c r="C1843" s="254">
        <v>0.41171296296296295</v>
      </c>
      <c r="D1843" s="59">
        <v>5.1219999999999999</v>
      </c>
      <c r="E1843" s="58">
        <v>19.739999999999998</v>
      </c>
      <c r="F1843" s="58">
        <v>4.88</v>
      </c>
      <c r="G1843" s="41">
        <v>68.3</v>
      </c>
      <c r="H1843" s="58">
        <v>66.965000000000003</v>
      </c>
      <c r="I1843" s="58">
        <v>7.89</v>
      </c>
      <c r="J1843">
        <v>61</v>
      </c>
      <c r="K1843" s="41">
        <v>0.3</v>
      </c>
      <c r="L1843" s="58"/>
      <c r="N1843" s="209"/>
      <c r="O1843" s="149"/>
      <c r="P1843" s="67"/>
      <c r="Q1843" s="67"/>
    </row>
    <row r="1844" spans="1:17" x14ac:dyDescent="0.2">
      <c r="A1844" t="s">
        <v>55</v>
      </c>
      <c r="B1844" s="45">
        <v>41232</v>
      </c>
      <c r="C1844" s="254">
        <v>0.41197916666666662</v>
      </c>
      <c r="D1844" s="59">
        <v>6.0780000000000003</v>
      </c>
      <c r="E1844" s="58">
        <v>19.760000000000002</v>
      </c>
      <c r="F1844" s="58">
        <v>4.95</v>
      </c>
      <c r="G1844" s="41">
        <v>69.3</v>
      </c>
      <c r="H1844" s="58">
        <v>66.942000000000007</v>
      </c>
      <c r="I1844" s="58">
        <v>7.89</v>
      </c>
      <c r="J1844">
        <v>61</v>
      </c>
      <c r="K1844" s="41">
        <v>0.3</v>
      </c>
      <c r="L1844" s="58"/>
      <c r="N1844" s="209"/>
      <c r="O1844" s="149"/>
      <c r="P1844" s="67"/>
      <c r="Q1844" s="67"/>
    </row>
    <row r="1845" spans="1:17" x14ac:dyDescent="0.2">
      <c r="A1845" t="s">
        <v>55</v>
      </c>
      <c r="B1845" s="45">
        <v>41232</v>
      </c>
      <c r="C1845" s="254">
        <v>0.41239583333333335</v>
      </c>
      <c r="D1845" s="59">
        <v>6.9569999999999999</v>
      </c>
      <c r="E1845" s="58">
        <v>19.8</v>
      </c>
      <c r="F1845" s="58">
        <v>5.03</v>
      </c>
      <c r="G1845" s="41">
        <v>70.5</v>
      </c>
      <c r="H1845" s="58">
        <v>66.918000000000006</v>
      </c>
      <c r="I1845" s="58">
        <v>7.89</v>
      </c>
      <c r="J1845">
        <v>61</v>
      </c>
      <c r="K1845" s="41">
        <v>0.3</v>
      </c>
      <c r="L1845" s="58"/>
      <c r="N1845" s="209"/>
      <c r="O1845" s="149"/>
      <c r="P1845" s="67"/>
      <c r="Q1845" s="67"/>
    </row>
    <row r="1846" spans="1:17" x14ac:dyDescent="0.2">
      <c r="A1846" t="s">
        <v>55</v>
      </c>
      <c r="B1846" s="45">
        <v>41232</v>
      </c>
      <c r="C1846" s="254">
        <v>0.41263888888888894</v>
      </c>
      <c r="D1846" s="59">
        <v>8.0790000000000006</v>
      </c>
      <c r="E1846" s="58">
        <v>19.82</v>
      </c>
      <c r="F1846" s="58">
        <v>5.07</v>
      </c>
      <c r="G1846" s="41">
        <v>71</v>
      </c>
      <c r="H1846" s="58">
        <v>66.918999999999997</v>
      </c>
      <c r="I1846" s="58">
        <v>7.9</v>
      </c>
      <c r="J1846">
        <v>60</v>
      </c>
      <c r="K1846" s="41">
        <v>0.4</v>
      </c>
      <c r="L1846" s="58"/>
      <c r="N1846" s="209"/>
      <c r="O1846" s="149"/>
      <c r="P1846" s="67"/>
      <c r="Q1846" s="67"/>
    </row>
    <row r="1847" spans="1:17" x14ac:dyDescent="0.2">
      <c r="A1847" t="s">
        <v>55</v>
      </c>
      <c r="B1847" s="45">
        <v>41232</v>
      </c>
      <c r="C1847" s="254">
        <v>0.41307870370370375</v>
      </c>
      <c r="D1847" s="59">
        <v>9.0069999999999997</v>
      </c>
      <c r="E1847" s="58">
        <v>19.86</v>
      </c>
      <c r="F1847" s="58">
        <v>5.15</v>
      </c>
      <c r="G1847" s="41">
        <v>72.3</v>
      </c>
      <c r="H1847" s="58">
        <v>66.888000000000005</v>
      </c>
      <c r="I1847" s="58">
        <v>7.9</v>
      </c>
      <c r="J1847">
        <v>60</v>
      </c>
      <c r="K1847" s="41">
        <v>0.3</v>
      </c>
      <c r="L1847" s="58"/>
      <c r="N1847" s="209"/>
      <c r="O1847" s="149"/>
      <c r="P1847" s="67"/>
      <c r="Q1847" s="67"/>
    </row>
    <row r="1848" spans="1:17" x14ac:dyDescent="0.2">
      <c r="A1848" t="s">
        <v>55</v>
      </c>
      <c r="B1848" s="45">
        <v>41232</v>
      </c>
      <c r="C1848" s="254">
        <v>0.41342592592592592</v>
      </c>
      <c r="D1848" s="59">
        <v>9.9589999999999996</v>
      </c>
      <c r="E1848" s="58">
        <v>19.89</v>
      </c>
      <c r="F1848" s="58">
        <v>5.23</v>
      </c>
      <c r="G1848" s="41">
        <v>73.400000000000006</v>
      </c>
      <c r="H1848" s="58">
        <v>66.873000000000005</v>
      </c>
      <c r="I1848" s="58">
        <v>7.91</v>
      </c>
      <c r="J1848">
        <v>59</v>
      </c>
      <c r="K1848" s="41">
        <v>0.5</v>
      </c>
      <c r="L1848" s="58"/>
      <c r="N1848" s="209"/>
      <c r="O1848" s="149"/>
      <c r="P1848" s="67"/>
      <c r="Q1848" s="67"/>
    </row>
    <row r="1849" spans="1:17" x14ac:dyDescent="0.2">
      <c r="A1849" t="s">
        <v>55</v>
      </c>
      <c r="B1849" s="45">
        <v>41232</v>
      </c>
      <c r="C1849" s="254">
        <v>0.41366898148148151</v>
      </c>
      <c r="D1849" s="59">
        <v>11.108000000000001</v>
      </c>
      <c r="E1849" s="58">
        <v>19.89</v>
      </c>
      <c r="F1849" s="58">
        <v>5.22</v>
      </c>
      <c r="G1849" s="41">
        <v>73.2</v>
      </c>
      <c r="H1849" s="58">
        <v>66.852999999999994</v>
      </c>
      <c r="I1849" s="58">
        <v>7.91</v>
      </c>
      <c r="J1849">
        <v>58</v>
      </c>
      <c r="K1849" s="41">
        <v>0.5</v>
      </c>
      <c r="L1849" s="58"/>
      <c r="N1849" s="149"/>
      <c r="O1849" s="149"/>
      <c r="P1849" s="67"/>
      <c r="Q1849" s="67"/>
    </row>
    <row r="1850" spans="1:17" x14ac:dyDescent="0.2">
      <c r="A1850" t="s">
        <v>55</v>
      </c>
      <c r="B1850" s="45">
        <v>41232</v>
      </c>
      <c r="C1850" s="254">
        <v>0.41400462962962964</v>
      </c>
      <c r="D1850" s="59">
        <v>12.089</v>
      </c>
      <c r="E1850" s="58">
        <v>19.89</v>
      </c>
      <c r="F1850" s="58">
        <v>5.18</v>
      </c>
      <c r="G1850" s="41">
        <v>72.7</v>
      </c>
      <c r="H1850" s="58">
        <v>66.814000000000007</v>
      </c>
      <c r="I1850" s="58">
        <v>7.91</v>
      </c>
      <c r="J1850">
        <v>57</v>
      </c>
      <c r="K1850" s="41">
        <v>0.5</v>
      </c>
      <c r="L1850" s="58"/>
      <c r="N1850" s="149"/>
      <c r="O1850" s="149"/>
      <c r="P1850" s="67"/>
      <c r="Q1850" s="67"/>
    </row>
    <row r="1851" spans="1:17" x14ac:dyDescent="0.2">
      <c r="A1851" t="s">
        <v>55</v>
      </c>
      <c r="B1851" s="45">
        <v>41232</v>
      </c>
      <c r="C1851" s="254">
        <v>0.41444444444444445</v>
      </c>
      <c r="D1851" s="59">
        <v>12.98</v>
      </c>
      <c r="E1851" s="58">
        <v>19.89</v>
      </c>
      <c r="F1851" s="58">
        <v>5.13</v>
      </c>
      <c r="G1851" s="41">
        <v>72</v>
      </c>
      <c r="H1851" s="58">
        <v>66.766999999999996</v>
      </c>
      <c r="I1851" s="58">
        <v>7.91</v>
      </c>
      <c r="J1851">
        <v>54</v>
      </c>
      <c r="K1851" s="41">
        <v>0.5</v>
      </c>
      <c r="L1851" s="58"/>
      <c r="N1851" s="149"/>
      <c r="O1851" s="149"/>
      <c r="P1851" s="67"/>
      <c r="Q1851" s="67"/>
    </row>
    <row r="1852" spans="1:17" x14ac:dyDescent="0.2">
      <c r="A1852" t="s">
        <v>55</v>
      </c>
      <c r="B1852" s="45">
        <v>41232</v>
      </c>
      <c r="C1852" s="254">
        <v>0.41464120370370372</v>
      </c>
      <c r="D1852" s="59">
        <v>13.361000000000001</v>
      </c>
      <c r="E1852" s="58">
        <v>19.899999999999999</v>
      </c>
      <c r="F1852" s="58">
        <v>5.13</v>
      </c>
      <c r="G1852" s="41">
        <v>72</v>
      </c>
      <c r="H1852" s="58">
        <v>66.591999999999999</v>
      </c>
      <c r="I1852" s="58">
        <v>7.89</v>
      </c>
      <c r="J1852">
        <v>-174</v>
      </c>
      <c r="K1852" s="41">
        <v>0.5</v>
      </c>
      <c r="L1852" s="58"/>
      <c r="N1852" s="149"/>
      <c r="O1852" s="149"/>
      <c r="P1852" s="67"/>
      <c r="Q1852" s="67"/>
    </row>
    <row r="1853" spans="1:17" x14ac:dyDescent="0.2">
      <c r="B1853" s="45"/>
      <c r="C1853" s="182"/>
      <c r="D1853" s="59"/>
      <c r="E1853" s="58"/>
      <c r="F1853" s="58"/>
      <c r="G1853" s="41"/>
      <c r="H1853" s="58"/>
      <c r="I1853" s="58"/>
      <c r="J1853"/>
      <c r="K1853" s="41"/>
      <c r="L1853" s="58"/>
      <c r="N1853" s="149"/>
      <c r="O1853" s="149"/>
      <c r="P1853" s="67"/>
      <c r="Q1853" s="67"/>
    </row>
    <row r="1854" spans="1:17" x14ac:dyDescent="0.2">
      <c r="A1854" t="s">
        <v>58</v>
      </c>
      <c r="B1854" s="45">
        <v>41232</v>
      </c>
      <c r="C1854" s="254">
        <v>0.44109953703703703</v>
      </c>
      <c r="D1854" s="59">
        <v>3.3000000000000002E-2</v>
      </c>
      <c r="E1854" s="58">
        <v>20.170000000000002</v>
      </c>
      <c r="F1854" s="58">
        <v>6.66</v>
      </c>
      <c r="G1854" s="41">
        <v>93.8</v>
      </c>
      <c r="H1854" s="58">
        <v>66.652000000000001</v>
      </c>
      <c r="I1854" s="58">
        <v>8.11</v>
      </c>
      <c r="J1854">
        <v>87</v>
      </c>
      <c r="K1854" s="41">
        <v>-0.7</v>
      </c>
      <c r="L1854" s="58"/>
      <c r="M1854" s="67">
        <v>1.8</v>
      </c>
      <c r="N1854" s="210">
        <v>21.846699999999998</v>
      </c>
      <c r="O1854" s="210">
        <v>25.823599999999995</v>
      </c>
      <c r="P1854" s="295">
        <v>1.0306200000000005</v>
      </c>
      <c r="Q1854" s="295">
        <v>2.8515599999999983</v>
      </c>
    </row>
    <row r="1855" spans="1:17" x14ac:dyDescent="0.2">
      <c r="A1855" t="s">
        <v>58</v>
      </c>
      <c r="B1855" s="45">
        <v>41232</v>
      </c>
      <c r="C1855" s="254">
        <v>0.4415162037037037</v>
      </c>
      <c r="D1855" s="59">
        <v>0.999</v>
      </c>
      <c r="E1855" s="58">
        <v>19.68</v>
      </c>
      <c r="F1855" s="58">
        <v>7.19</v>
      </c>
      <c r="G1855" s="41">
        <v>100.4</v>
      </c>
      <c r="H1855" s="58">
        <v>66.619</v>
      </c>
      <c r="I1855" s="58">
        <v>8.1199999999999992</v>
      </c>
      <c r="J1855">
        <v>81</v>
      </c>
      <c r="K1855" s="41">
        <v>-0.4</v>
      </c>
      <c r="L1855" s="58"/>
      <c r="N1855" s="111"/>
      <c r="O1855" s="149"/>
      <c r="P1855" s="67"/>
      <c r="Q1855" s="67"/>
    </row>
    <row r="1856" spans="1:17" x14ac:dyDescent="0.2">
      <c r="A1856" t="s">
        <v>58</v>
      </c>
      <c r="B1856" s="45">
        <v>41232</v>
      </c>
      <c r="C1856" s="254">
        <v>0.44231481481481483</v>
      </c>
      <c r="D1856" s="59">
        <v>2.0009999999999999</v>
      </c>
      <c r="E1856" s="58">
        <v>19.690000000000001</v>
      </c>
      <c r="F1856" s="58">
        <v>6.42</v>
      </c>
      <c r="G1856" s="41">
        <v>89.6</v>
      </c>
      <c r="H1856" s="58">
        <v>66.635000000000005</v>
      </c>
      <c r="I1856" s="58">
        <v>8.1</v>
      </c>
      <c r="J1856">
        <v>72</v>
      </c>
      <c r="K1856" s="41">
        <v>-0.4</v>
      </c>
      <c r="L1856" s="58"/>
      <c r="N1856" s="149"/>
      <c r="O1856" s="149"/>
      <c r="P1856" s="67"/>
      <c r="Q1856" s="67"/>
    </row>
    <row r="1857" spans="1:17" x14ac:dyDescent="0.2">
      <c r="A1857" t="s">
        <v>58</v>
      </c>
      <c r="B1857" s="45">
        <v>41232</v>
      </c>
      <c r="C1857" s="254">
        <v>0.4428125</v>
      </c>
      <c r="D1857" s="59">
        <v>2.956</v>
      </c>
      <c r="E1857" s="58">
        <v>19.739999999999998</v>
      </c>
      <c r="F1857" s="58">
        <v>6.04</v>
      </c>
      <c r="G1857" s="41">
        <v>84.4</v>
      </c>
      <c r="H1857" s="58">
        <v>66.662000000000006</v>
      </c>
      <c r="I1857" s="58">
        <v>8.1</v>
      </c>
      <c r="J1857">
        <v>69</v>
      </c>
      <c r="K1857" s="41">
        <v>-0.5</v>
      </c>
      <c r="L1857" s="58"/>
      <c r="N1857" s="149"/>
      <c r="O1857" s="149"/>
      <c r="P1857" s="67"/>
      <c r="Q1857" s="67"/>
    </row>
    <row r="1858" spans="1:17" x14ac:dyDescent="0.2">
      <c r="A1858" t="s">
        <v>58</v>
      </c>
      <c r="B1858" s="45">
        <v>41232</v>
      </c>
      <c r="C1858" s="254">
        <v>0.44363425925925926</v>
      </c>
      <c r="D1858" s="59">
        <v>4.04</v>
      </c>
      <c r="E1858" s="58">
        <v>19.72</v>
      </c>
      <c r="F1858" s="58">
        <v>5.55</v>
      </c>
      <c r="G1858" s="41">
        <v>77.599999999999994</v>
      </c>
      <c r="H1858" s="58">
        <v>66.703000000000003</v>
      </c>
      <c r="I1858" s="58">
        <v>8.09</v>
      </c>
      <c r="J1858">
        <v>66</v>
      </c>
      <c r="K1858" s="41">
        <v>-0.5</v>
      </c>
      <c r="L1858" s="58"/>
      <c r="N1858" s="149"/>
      <c r="O1858" s="149"/>
      <c r="P1858" s="67"/>
      <c r="Q1858" s="67"/>
    </row>
    <row r="1859" spans="1:17" x14ac:dyDescent="0.2">
      <c r="A1859" t="s">
        <v>58</v>
      </c>
      <c r="B1859" s="45">
        <v>41232</v>
      </c>
      <c r="C1859" s="254">
        <v>0.44410879629629635</v>
      </c>
      <c r="D1859" s="59">
        <v>4.944</v>
      </c>
      <c r="E1859" s="58">
        <v>19.7</v>
      </c>
      <c r="F1859" s="58">
        <v>5.39</v>
      </c>
      <c r="G1859" s="41">
        <v>75.3</v>
      </c>
      <c r="H1859" s="58">
        <v>66.697000000000003</v>
      </c>
      <c r="I1859" s="58">
        <v>8.09</v>
      </c>
      <c r="J1859">
        <v>64</v>
      </c>
      <c r="K1859" s="41">
        <v>-0.5</v>
      </c>
      <c r="L1859" s="58"/>
      <c r="N1859" s="149"/>
      <c r="O1859" s="149"/>
      <c r="P1859" s="67"/>
      <c r="Q1859" s="67"/>
    </row>
    <row r="1860" spans="1:17" x14ac:dyDescent="0.2">
      <c r="A1860" t="s">
        <v>58</v>
      </c>
      <c r="B1860" s="45">
        <v>41232</v>
      </c>
      <c r="C1860" s="254">
        <v>0.44480324074074074</v>
      </c>
      <c r="D1860" s="59">
        <v>6.0170000000000003</v>
      </c>
      <c r="E1860" s="58">
        <v>19.72</v>
      </c>
      <c r="F1860" s="58">
        <v>5.27</v>
      </c>
      <c r="G1860" s="41">
        <v>73.7</v>
      </c>
      <c r="H1860" s="58">
        <v>66.716000000000008</v>
      </c>
      <c r="I1860" s="58">
        <v>8.09</v>
      </c>
      <c r="J1860">
        <v>61</v>
      </c>
      <c r="K1860" s="41">
        <v>-0.3</v>
      </c>
      <c r="L1860" s="58"/>
      <c r="N1860" s="149"/>
      <c r="O1860" s="149"/>
      <c r="P1860" s="67"/>
      <c r="Q1860" s="67"/>
    </row>
    <row r="1861" spans="1:17" x14ac:dyDescent="0.2">
      <c r="A1861" t="s">
        <v>58</v>
      </c>
      <c r="B1861" s="45">
        <v>41232</v>
      </c>
      <c r="C1861" s="254">
        <v>0.44537037037037036</v>
      </c>
      <c r="D1861" s="59">
        <v>7.1379999999999999</v>
      </c>
      <c r="E1861" s="58">
        <v>19.73</v>
      </c>
      <c r="F1861" s="58">
        <v>5.15</v>
      </c>
      <c r="G1861" s="41">
        <v>72</v>
      </c>
      <c r="H1861" s="58">
        <v>66.709000000000003</v>
      </c>
      <c r="I1861" s="58">
        <v>8.09</v>
      </c>
      <c r="J1861">
        <v>59</v>
      </c>
      <c r="K1861" s="41">
        <v>-0.4</v>
      </c>
      <c r="L1861" s="58"/>
      <c r="N1861" s="149"/>
      <c r="O1861" s="149"/>
      <c r="P1861" s="67"/>
      <c r="Q1861" s="67"/>
    </row>
    <row r="1862" spans="1:17" x14ac:dyDescent="0.2">
      <c r="A1862" t="s">
        <v>58</v>
      </c>
      <c r="B1862" s="45">
        <v>41232</v>
      </c>
      <c r="C1862" s="254">
        <v>0.44621527777777775</v>
      </c>
      <c r="D1862" s="59">
        <v>7.931</v>
      </c>
      <c r="E1862" s="58">
        <v>19.760000000000002</v>
      </c>
      <c r="F1862" s="58">
        <v>4.93</v>
      </c>
      <c r="G1862" s="41">
        <v>68.900000000000006</v>
      </c>
      <c r="H1862" s="58">
        <v>66.713000000000008</v>
      </c>
      <c r="I1862" s="58">
        <v>8.08</v>
      </c>
      <c r="J1862">
        <v>58</v>
      </c>
      <c r="K1862" s="41">
        <v>-0.2</v>
      </c>
      <c r="L1862" s="58"/>
      <c r="N1862" s="149"/>
      <c r="O1862" s="149"/>
      <c r="P1862" s="67"/>
      <c r="Q1862" s="67"/>
    </row>
    <row r="1863" spans="1:17" x14ac:dyDescent="0.2">
      <c r="A1863" t="s">
        <v>58</v>
      </c>
      <c r="B1863" s="45">
        <v>41232</v>
      </c>
      <c r="C1863" s="254">
        <v>0.44673611111111106</v>
      </c>
      <c r="D1863" s="59">
        <v>9.0640000000000001</v>
      </c>
      <c r="E1863" s="58">
        <v>19.77</v>
      </c>
      <c r="F1863" s="58">
        <v>4.8499999999999996</v>
      </c>
      <c r="G1863" s="41">
        <v>67.8</v>
      </c>
      <c r="H1863" s="58">
        <v>66.710999999999999</v>
      </c>
      <c r="I1863" s="58">
        <v>8.08</v>
      </c>
      <c r="J1863">
        <v>56</v>
      </c>
      <c r="K1863" s="41">
        <v>0</v>
      </c>
      <c r="L1863" s="58"/>
      <c r="N1863" s="149"/>
      <c r="O1863" s="149"/>
      <c r="P1863" s="67"/>
      <c r="Q1863" s="67"/>
    </row>
    <row r="1864" spans="1:17" x14ac:dyDescent="0.2">
      <c r="A1864" t="s">
        <v>58</v>
      </c>
      <c r="B1864" s="45">
        <v>41232</v>
      </c>
      <c r="C1864" s="254">
        <v>0.44715277777777779</v>
      </c>
      <c r="D1864" s="59">
        <v>10.115</v>
      </c>
      <c r="E1864" s="58">
        <v>19.78</v>
      </c>
      <c r="F1864" s="58">
        <v>4.83</v>
      </c>
      <c r="G1864" s="41">
        <v>67.599999999999994</v>
      </c>
      <c r="H1864" s="58">
        <v>66.709000000000003</v>
      </c>
      <c r="I1864" s="58">
        <v>8.08</v>
      </c>
      <c r="J1864">
        <v>55</v>
      </c>
      <c r="K1864" s="41">
        <v>-0.1</v>
      </c>
      <c r="L1864" s="58"/>
      <c r="N1864" s="149"/>
      <c r="O1864" s="149"/>
      <c r="P1864" s="67"/>
      <c r="Q1864" s="67"/>
    </row>
    <row r="1865" spans="1:17" x14ac:dyDescent="0.2">
      <c r="A1865" t="s">
        <v>58</v>
      </c>
      <c r="B1865" s="45">
        <v>41232</v>
      </c>
      <c r="C1865" s="254">
        <v>0.44766203703703705</v>
      </c>
      <c r="D1865" s="59">
        <v>11.257</v>
      </c>
      <c r="E1865" s="58">
        <v>19.78</v>
      </c>
      <c r="F1865" s="58">
        <v>4.78</v>
      </c>
      <c r="G1865" s="41">
        <v>66.8</v>
      </c>
      <c r="H1865" s="58">
        <v>66.698999999999998</v>
      </c>
      <c r="I1865" s="58">
        <v>8.08</v>
      </c>
      <c r="J1865">
        <v>-42</v>
      </c>
      <c r="K1865" s="41">
        <v>7.5</v>
      </c>
      <c r="L1865" s="58"/>
      <c r="N1865" s="149"/>
      <c r="O1865" s="149"/>
      <c r="P1865" s="67"/>
      <c r="Q1865" s="67"/>
    </row>
    <row r="1866" spans="1:17" x14ac:dyDescent="0.2">
      <c r="B1866" s="45"/>
      <c r="C1866" s="182"/>
      <c r="D1866" s="59"/>
      <c r="E1866" s="58"/>
      <c r="F1866" s="58"/>
      <c r="G1866" s="41"/>
      <c r="H1866" s="58"/>
      <c r="I1866" s="58"/>
      <c r="J1866"/>
      <c r="K1866" s="41"/>
      <c r="L1866" s="58"/>
      <c r="N1866" s="149"/>
      <c r="O1866" s="149"/>
      <c r="P1866" s="67"/>
      <c r="Q1866" s="67"/>
    </row>
    <row r="1867" spans="1:17" x14ac:dyDescent="0.2">
      <c r="A1867" t="s">
        <v>61</v>
      </c>
      <c r="B1867" s="45">
        <v>41232</v>
      </c>
      <c r="C1867" s="254">
        <v>0.46474537037037034</v>
      </c>
      <c r="D1867" s="59">
        <v>0.24099999999999999</v>
      </c>
      <c r="E1867" s="58">
        <v>20.32</v>
      </c>
      <c r="F1867" s="58">
        <v>6.95</v>
      </c>
      <c r="G1867" s="41">
        <v>98.2</v>
      </c>
      <c r="H1867" s="58">
        <v>66.792000000000002</v>
      </c>
      <c r="I1867" s="58">
        <v>8.1300000000000008</v>
      </c>
      <c r="J1867">
        <v>94</v>
      </c>
      <c r="K1867" s="41">
        <v>0.3</v>
      </c>
      <c r="L1867" s="58"/>
      <c r="M1867" s="67">
        <v>1.5</v>
      </c>
      <c r="N1867" s="210">
        <v>27.77852</v>
      </c>
      <c r="O1867" s="210">
        <v>23.244199999999999</v>
      </c>
      <c r="P1867" s="295">
        <v>3.7379999999992919E-2</v>
      </c>
      <c r="Q1867" s="295">
        <v>0.35778000000000204</v>
      </c>
    </row>
    <row r="1868" spans="1:17" x14ac:dyDescent="0.2">
      <c r="A1868" t="s">
        <v>61</v>
      </c>
      <c r="B1868" s="45">
        <v>41232</v>
      </c>
      <c r="C1868" s="254">
        <v>0.46521990740740743</v>
      </c>
      <c r="D1868" s="59">
        <v>1.0740000000000001</v>
      </c>
      <c r="E1868" s="58">
        <v>19.829999999999998</v>
      </c>
      <c r="F1868" s="58">
        <v>6.71</v>
      </c>
      <c r="G1868" s="41">
        <v>94</v>
      </c>
      <c r="H1868" s="58">
        <v>66.733999999999995</v>
      </c>
      <c r="I1868" s="58">
        <v>8.1199999999999992</v>
      </c>
      <c r="J1868">
        <v>89</v>
      </c>
      <c r="K1868" s="41">
        <v>0.3</v>
      </c>
      <c r="L1868" s="58"/>
      <c r="N1868" s="111"/>
      <c r="O1868" s="149"/>
      <c r="P1868" s="67"/>
      <c r="Q1868" s="67"/>
    </row>
    <row r="1869" spans="1:17" x14ac:dyDescent="0.2">
      <c r="A1869" t="s">
        <v>61</v>
      </c>
      <c r="B1869" s="45">
        <v>41232</v>
      </c>
      <c r="C1869" s="254">
        <v>0.46596064814814814</v>
      </c>
      <c r="D1869" s="59">
        <v>1.9470000000000001</v>
      </c>
      <c r="E1869" s="58">
        <v>19.72</v>
      </c>
      <c r="F1869" s="58">
        <v>6.4</v>
      </c>
      <c r="G1869" s="41">
        <v>89.4</v>
      </c>
      <c r="H1869" s="58">
        <v>66.724000000000004</v>
      </c>
      <c r="I1869" s="58">
        <v>8.1199999999999992</v>
      </c>
      <c r="J1869">
        <v>83</v>
      </c>
      <c r="K1869" s="41">
        <v>0.4</v>
      </c>
      <c r="L1869" s="58"/>
      <c r="N1869" s="149"/>
      <c r="O1869" s="67"/>
      <c r="P1869" s="67"/>
      <c r="Q1869" s="67"/>
    </row>
    <row r="1870" spans="1:17" x14ac:dyDescent="0.2">
      <c r="A1870" t="s">
        <v>61</v>
      </c>
      <c r="B1870" s="45">
        <v>41232</v>
      </c>
      <c r="C1870" s="254">
        <v>0.46625</v>
      </c>
      <c r="D1870" s="59">
        <v>3.0249999999999999</v>
      </c>
      <c r="E1870" s="58">
        <v>19.68</v>
      </c>
      <c r="F1870" s="58">
        <v>6.17</v>
      </c>
      <c r="G1870" s="41">
        <v>86.2</v>
      </c>
      <c r="H1870" s="58">
        <v>66.722999999999999</v>
      </c>
      <c r="I1870" s="58">
        <v>8.11</v>
      </c>
      <c r="J1870">
        <v>81</v>
      </c>
      <c r="K1870" s="41">
        <v>0.3</v>
      </c>
      <c r="L1870" s="58"/>
      <c r="N1870" s="149"/>
      <c r="O1870" s="149"/>
      <c r="P1870" s="67"/>
      <c r="Q1870" s="67"/>
    </row>
    <row r="1871" spans="1:17" x14ac:dyDescent="0.2">
      <c r="A1871" t="s">
        <v>61</v>
      </c>
      <c r="B1871" s="45">
        <v>41232</v>
      </c>
      <c r="C1871" s="254">
        <v>0.46711805555555558</v>
      </c>
      <c r="D1871" s="59">
        <v>4.0599999999999996</v>
      </c>
      <c r="E1871" s="58">
        <v>19.66</v>
      </c>
      <c r="F1871" s="58">
        <v>5.83</v>
      </c>
      <c r="G1871" s="41">
        <v>81.3</v>
      </c>
      <c r="H1871" s="58">
        <v>66.710999999999999</v>
      </c>
      <c r="I1871" s="58">
        <v>8.11</v>
      </c>
      <c r="J1871">
        <v>76</v>
      </c>
      <c r="K1871" s="41">
        <v>0.3</v>
      </c>
      <c r="L1871" s="58"/>
      <c r="N1871" s="149"/>
      <c r="O1871" s="149"/>
      <c r="P1871" s="67"/>
      <c r="Q1871" s="67"/>
    </row>
    <row r="1872" spans="1:17" x14ac:dyDescent="0.2">
      <c r="A1872" t="s">
        <v>61</v>
      </c>
      <c r="B1872" s="45">
        <v>41232</v>
      </c>
      <c r="C1872" s="254">
        <v>0.4678356481481481</v>
      </c>
      <c r="D1872" s="59">
        <v>5</v>
      </c>
      <c r="E1872" s="58">
        <v>19.649999999999999</v>
      </c>
      <c r="F1872" s="58">
        <v>5.75</v>
      </c>
      <c r="G1872" s="41">
        <v>80.3</v>
      </c>
      <c r="H1872" s="58">
        <v>66.707999999999998</v>
      </c>
      <c r="I1872" s="58">
        <v>8.1</v>
      </c>
      <c r="J1872">
        <v>72</v>
      </c>
      <c r="K1872" s="41">
        <v>0.3</v>
      </c>
      <c r="L1872" s="58"/>
      <c r="N1872" s="149"/>
      <c r="O1872" s="149"/>
      <c r="P1872" s="67"/>
      <c r="Q1872" s="67"/>
    </row>
    <row r="1873" spans="1:17" x14ac:dyDescent="0.2">
      <c r="A1873" t="s">
        <v>61</v>
      </c>
      <c r="B1873" s="45">
        <v>41232</v>
      </c>
      <c r="C1873" s="254">
        <v>0.46836805555555555</v>
      </c>
      <c r="D1873" s="59">
        <v>5.9850000000000003</v>
      </c>
      <c r="E1873" s="58">
        <v>19.649999999999999</v>
      </c>
      <c r="F1873" s="58">
        <v>5.69</v>
      </c>
      <c r="G1873" s="41">
        <v>79.5</v>
      </c>
      <c r="H1873" s="58">
        <v>66.704999999999998</v>
      </c>
      <c r="I1873" s="58">
        <v>8.1</v>
      </c>
      <c r="J1873">
        <v>70</v>
      </c>
      <c r="K1873" s="41">
        <v>0.3</v>
      </c>
      <c r="L1873" s="58"/>
      <c r="N1873" s="149"/>
      <c r="O1873" s="149"/>
      <c r="P1873" s="67"/>
      <c r="Q1873" s="67"/>
    </row>
    <row r="1874" spans="1:17" x14ac:dyDescent="0.2">
      <c r="A1874" t="s">
        <v>61</v>
      </c>
      <c r="B1874" s="45">
        <v>41232</v>
      </c>
      <c r="C1874" s="254">
        <v>0.46863425925925922</v>
      </c>
      <c r="D1874" s="59">
        <v>7.024</v>
      </c>
      <c r="E1874" s="58">
        <v>19.66</v>
      </c>
      <c r="F1874" s="58">
        <v>5.69</v>
      </c>
      <c r="G1874" s="41">
        <v>79.400000000000006</v>
      </c>
      <c r="H1874" s="58">
        <v>66.701000000000008</v>
      </c>
      <c r="I1874" s="58">
        <v>8.1</v>
      </c>
      <c r="J1874">
        <v>68</v>
      </c>
      <c r="K1874" s="41">
        <v>0.3</v>
      </c>
      <c r="L1874" s="58"/>
      <c r="N1874" s="149"/>
      <c r="O1874" s="149"/>
      <c r="P1874" s="67"/>
      <c r="Q1874" s="67"/>
    </row>
    <row r="1875" spans="1:17" x14ac:dyDescent="0.2">
      <c r="A1875" t="s">
        <v>61</v>
      </c>
      <c r="B1875" s="45">
        <v>41232</v>
      </c>
      <c r="C1875" s="254">
        <v>0.46892361111111108</v>
      </c>
      <c r="D1875" s="59">
        <v>8.0619999999999994</v>
      </c>
      <c r="E1875" s="58">
        <v>19.66</v>
      </c>
      <c r="F1875" s="58">
        <v>5.64</v>
      </c>
      <c r="G1875" s="41">
        <v>78.8</v>
      </c>
      <c r="H1875" s="58">
        <v>66.701000000000008</v>
      </c>
      <c r="I1875" s="58">
        <v>8.1</v>
      </c>
      <c r="J1875">
        <v>68</v>
      </c>
      <c r="K1875" s="41">
        <v>0.4</v>
      </c>
      <c r="L1875" s="58"/>
      <c r="N1875" s="149"/>
      <c r="O1875" s="149"/>
      <c r="P1875" s="67"/>
      <c r="Q1875" s="67"/>
    </row>
    <row r="1876" spans="1:17" x14ac:dyDescent="0.2">
      <c r="A1876" t="s">
        <v>61</v>
      </c>
      <c r="B1876" s="45">
        <v>41232</v>
      </c>
      <c r="C1876" s="254">
        <v>0.46971064814814811</v>
      </c>
      <c r="D1876" s="59">
        <v>9.0860000000000003</v>
      </c>
      <c r="E1876" s="58">
        <v>19.66</v>
      </c>
      <c r="F1876" s="58">
        <v>5.62</v>
      </c>
      <c r="G1876" s="41">
        <v>78.400000000000006</v>
      </c>
      <c r="H1876" s="58">
        <v>66.698999999999998</v>
      </c>
      <c r="I1876" s="58">
        <v>8.1</v>
      </c>
      <c r="J1876">
        <v>66</v>
      </c>
      <c r="K1876" s="41">
        <v>0.3</v>
      </c>
      <c r="L1876" s="58"/>
      <c r="N1876" s="149"/>
      <c r="O1876" s="149"/>
      <c r="P1876" s="67"/>
      <c r="Q1876" s="67"/>
    </row>
    <row r="1877" spans="1:17" x14ac:dyDescent="0.2">
      <c r="A1877" t="s">
        <v>61</v>
      </c>
      <c r="B1877" s="45">
        <v>41232</v>
      </c>
      <c r="C1877" s="254">
        <v>0.47017361111111117</v>
      </c>
      <c r="D1877" s="59">
        <v>9.93</v>
      </c>
      <c r="E1877" s="58">
        <v>19.66</v>
      </c>
      <c r="F1877" s="58">
        <v>5.56</v>
      </c>
      <c r="G1877" s="41">
        <v>77.599999999999994</v>
      </c>
      <c r="H1877" s="58">
        <v>66.697000000000003</v>
      </c>
      <c r="I1877" s="58">
        <v>8.1</v>
      </c>
      <c r="J1877">
        <v>64</v>
      </c>
      <c r="K1877" s="41">
        <v>0.5</v>
      </c>
      <c r="L1877" s="58"/>
      <c r="N1877" s="149"/>
      <c r="O1877" s="149"/>
      <c r="P1877" s="67"/>
      <c r="Q1877" s="67"/>
    </row>
    <row r="1878" spans="1:17" x14ac:dyDescent="0.2">
      <c r="A1878" t="s">
        <v>61</v>
      </c>
      <c r="B1878" s="45">
        <v>41232</v>
      </c>
      <c r="C1878" s="254">
        <v>0.47054398148148152</v>
      </c>
      <c r="D1878" s="59">
        <v>11.013999999999999</v>
      </c>
      <c r="E1878" s="58">
        <v>19.66</v>
      </c>
      <c r="F1878" s="58">
        <v>5.55</v>
      </c>
      <c r="G1878" s="41">
        <v>77.400000000000006</v>
      </c>
      <c r="H1878" s="58">
        <v>66.694000000000003</v>
      </c>
      <c r="I1878" s="58">
        <v>8.1</v>
      </c>
      <c r="J1878">
        <v>64</v>
      </c>
      <c r="K1878" s="41">
        <v>0.5</v>
      </c>
      <c r="L1878" s="58"/>
      <c r="N1878" s="149"/>
      <c r="O1878" s="149"/>
      <c r="P1878" s="67"/>
      <c r="Q1878" s="67"/>
    </row>
    <row r="1879" spans="1:17" x14ac:dyDescent="0.2">
      <c r="A1879" t="s">
        <v>61</v>
      </c>
      <c r="B1879" s="45">
        <v>41232</v>
      </c>
      <c r="C1879" s="254">
        <v>0.47075231481481478</v>
      </c>
      <c r="D1879" s="59">
        <v>12.099</v>
      </c>
      <c r="E1879" s="58">
        <v>19.670000000000002</v>
      </c>
      <c r="F1879" s="58">
        <v>5.51</v>
      </c>
      <c r="G1879" s="41">
        <v>77</v>
      </c>
      <c r="H1879" s="58">
        <v>66.703000000000003</v>
      </c>
      <c r="I1879" s="58">
        <v>8.1</v>
      </c>
      <c r="J1879">
        <v>63</v>
      </c>
      <c r="K1879" s="41">
        <v>0.7</v>
      </c>
      <c r="L1879" s="58"/>
      <c r="N1879" s="149"/>
      <c r="O1879" s="149"/>
      <c r="P1879" s="67"/>
      <c r="Q1879" s="67"/>
    </row>
    <row r="1880" spans="1:17" x14ac:dyDescent="0.2">
      <c r="A1880" t="s">
        <v>61</v>
      </c>
      <c r="B1880" s="45">
        <v>41232</v>
      </c>
      <c r="C1880" s="254">
        <v>0.47125</v>
      </c>
      <c r="D1880" s="59">
        <v>12.98</v>
      </c>
      <c r="E1880" s="58">
        <v>19.66</v>
      </c>
      <c r="F1880" s="58">
        <v>5.47</v>
      </c>
      <c r="G1880" s="41">
        <v>76.400000000000006</v>
      </c>
      <c r="H1880" s="58">
        <v>66.682000000000002</v>
      </c>
      <c r="I1880" s="58">
        <v>8.1</v>
      </c>
      <c r="J1880">
        <v>-62</v>
      </c>
      <c r="K1880" s="41">
        <v>43.7</v>
      </c>
      <c r="L1880" s="58"/>
      <c r="N1880" s="149"/>
      <c r="O1880" s="149"/>
      <c r="P1880" s="67"/>
      <c r="Q1880" s="67"/>
    </row>
    <row r="1881" spans="1:17" x14ac:dyDescent="0.2">
      <c r="A1881" t="s">
        <v>61</v>
      </c>
      <c r="B1881" s="45">
        <v>41232</v>
      </c>
      <c r="C1881" s="254">
        <v>0.47151620370370373</v>
      </c>
      <c r="D1881" s="59">
        <v>13.22</v>
      </c>
      <c r="E1881" s="58">
        <v>19.66</v>
      </c>
      <c r="F1881" s="58">
        <v>5.46</v>
      </c>
      <c r="G1881" s="41">
        <v>76.2</v>
      </c>
      <c r="H1881" s="58">
        <v>66.677999999999997</v>
      </c>
      <c r="I1881" s="58">
        <v>8.1</v>
      </c>
      <c r="J1881">
        <v>-107</v>
      </c>
      <c r="K1881" s="41">
        <v>41.4</v>
      </c>
      <c r="L1881" s="58"/>
      <c r="N1881" s="149"/>
      <c r="O1881" s="149"/>
      <c r="P1881" s="67"/>
      <c r="Q1881" s="67"/>
    </row>
    <row r="1882" spans="1:17" x14ac:dyDescent="0.2">
      <c r="H1882" s="71"/>
      <c r="N1882" s="149"/>
      <c r="O1882" s="149"/>
      <c r="P1882" s="67"/>
      <c r="Q1882" s="67"/>
    </row>
    <row r="1883" spans="1:17" x14ac:dyDescent="0.2">
      <c r="H1883" s="71"/>
      <c r="N1883" s="149"/>
      <c r="O1883" s="149"/>
      <c r="P1883" s="67"/>
      <c r="Q1883" s="67"/>
    </row>
    <row r="1884" spans="1:17" x14ac:dyDescent="0.2">
      <c r="A1884" t="s">
        <v>7</v>
      </c>
      <c r="B1884" s="45">
        <v>41329</v>
      </c>
      <c r="C1884" s="254">
        <v>0.4679976851851852</v>
      </c>
      <c r="D1884" s="59">
        <v>7.0000000000000007E-2</v>
      </c>
      <c r="E1884" s="58">
        <v>13.09</v>
      </c>
      <c r="F1884" s="58">
        <v>9.86</v>
      </c>
      <c r="G1884" s="41">
        <v>92.5</v>
      </c>
      <c r="H1884" s="59">
        <v>2.9470000000000001</v>
      </c>
      <c r="I1884" s="58">
        <v>7.87</v>
      </c>
      <c r="J1884">
        <v>59</v>
      </c>
      <c r="K1884" s="41">
        <v>121.5</v>
      </c>
      <c r="L1884" s="59"/>
      <c r="M1884" s="111">
        <v>0.1</v>
      </c>
      <c r="N1884" s="149"/>
      <c r="O1884" s="149"/>
      <c r="P1884" s="67"/>
      <c r="Q1884" s="67"/>
    </row>
    <row r="1885" spans="1:17" x14ac:dyDescent="0.2">
      <c r="A1885" t="s">
        <v>7</v>
      </c>
      <c r="B1885" s="45">
        <v>41329</v>
      </c>
      <c r="C1885" s="254">
        <v>0.46836805555555555</v>
      </c>
      <c r="D1885" s="59">
        <v>1.012</v>
      </c>
      <c r="E1885" s="58">
        <v>13.09</v>
      </c>
      <c r="F1885" s="58">
        <v>9.86</v>
      </c>
      <c r="G1885" s="41">
        <v>92.5</v>
      </c>
      <c r="H1885" s="59">
        <v>2.9470000000000001</v>
      </c>
      <c r="I1885" s="58">
        <v>7.9</v>
      </c>
      <c r="J1885">
        <v>56</v>
      </c>
      <c r="K1885" s="41">
        <v>122</v>
      </c>
      <c r="L1885" s="59"/>
      <c r="M1885" s="111"/>
      <c r="N1885" s="149"/>
      <c r="O1885" s="149"/>
      <c r="P1885" s="67"/>
      <c r="Q1885" s="67"/>
    </row>
    <row r="1886" spans="1:17" x14ac:dyDescent="0.2">
      <c r="A1886" t="s">
        <v>7</v>
      </c>
      <c r="B1886" s="45">
        <v>41329</v>
      </c>
      <c r="C1886" s="254">
        <v>0.46861111111111109</v>
      </c>
      <c r="D1886" s="59">
        <v>2.109</v>
      </c>
      <c r="E1886" s="58">
        <v>13.08</v>
      </c>
      <c r="F1886" s="58">
        <v>9.84</v>
      </c>
      <c r="G1886" s="41">
        <v>92.3</v>
      </c>
      <c r="H1886" s="59">
        <v>2.9470000000000001</v>
      </c>
      <c r="I1886" s="58">
        <v>7.9</v>
      </c>
      <c r="J1886">
        <v>56</v>
      </c>
      <c r="K1886" s="41">
        <v>127.2</v>
      </c>
      <c r="L1886" s="59"/>
      <c r="M1886" s="111"/>
      <c r="N1886" s="149"/>
      <c r="O1886" s="149"/>
      <c r="P1886" s="67"/>
      <c r="Q1886" s="67"/>
    </row>
    <row r="1887" spans="1:17" x14ac:dyDescent="0.2">
      <c r="A1887" t="s">
        <v>7</v>
      </c>
      <c r="B1887" s="45">
        <v>41329</v>
      </c>
      <c r="C1887" s="254">
        <v>0.46878472222222217</v>
      </c>
      <c r="D1887" s="59">
        <v>2.9670000000000001</v>
      </c>
      <c r="E1887" s="58">
        <v>13.09</v>
      </c>
      <c r="F1887" s="58">
        <v>9.84</v>
      </c>
      <c r="G1887" s="41">
        <v>92.3</v>
      </c>
      <c r="H1887" s="59">
        <v>2.9460000000000002</v>
      </c>
      <c r="I1887" s="58">
        <v>7.9</v>
      </c>
      <c r="J1887">
        <v>56</v>
      </c>
      <c r="K1887" s="41">
        <v>126.7</v>
      </c>
      <c r="L1887" s="59"/>
      <c r="M1887" s="111"/>
      <c r="N1887" s="149"/>
      <c r="O1887" s="149"/>
      <c r="P1887" s="67"/>
      <c r="Q1887" s="67"/>
    </row>
    <row r="1888" spans="1:17" x14ac:dyDescent="0.2">
      <c r="B1888" s="45"/>
      <c r="C1888" s="182"/>
      <c r="D1888" s="59"/>
      <c r="E1888" s="58"/>
      <c r="F1888" s="58"/>
      <c r="G1888" s="41"/>
      <c r="H1888" s="59"/>
      <c r="I1888" s="58"/>
      <c r="J1888"/>
      <c r="K1888" s="41"/>
      <c r="L1888" s="59"/>
      <c r="M1888" s="111"/>
      <c r="N1888" s="149"/>
      <c r="O1888" s="149"/>
      <c r="P1888" s="67"/>
      <c r="Q1888" s="67"/>
    </row>
    <row r="1889" spans="1:17" x14ac:dyDescent="0.2">
      <c r="A1889" t="s">
        <v>36</v>
      </c>
      <c r="B1889" s="45">
        <v>41329</v>
      </c>
      <c r="C1889" s="254">
        <v>0.49025462962962968</v>
      </c>
      <c r="D1889" s="59">
        <v>0.08</v>
      </c>
      <c r="E1889" s="58">
        <v>13.28</v>
      </c>
      <c r="F1889" s="58">
        <v>9.0299999999999994</v>
      </c>
      <c r="G1889" s="41">
        <v>85.4</v>
      </c>
      <c r="H1889" s="59">
        <v>3.9220000000000002</v>
      </c>
      <c r="I1889" s="58">
        <v>7.77</v>
      </c>
      <c r="J1889">
        <v>63</v>
      </c>
      <c r="K1889" s="41">
        <v>93.5</v>
      </c>
      <c r="L1889" s="59"/>
      <c r="M1889" s="111">
        <v>0.15</v>
      </c>
      <c r="N1889" s="149"/>
      <c r="O1889" s="149"/>
      <c r="P1889" s="67"/>
      <c r="Q1889" s="67"/>
    </row>
    <row r="1890" spans="1:17" x14ac:dyDescent="0.2">
      <c r="A1890" t="s">
        <v>36</v>
      </c>
      <c r="B1890" s="45">
        <v>41329</v>
      </c>
      <c r="C1890" s="254">
        <v>0.49052083333333335</v>
      </c>
      <c r="D1890" s="59">
        <v>0.61399999999999999</v>
      </c>
      <c r="E1890" s="58">
        <v>13.26</v>
      </c>
      <c r="F1890" s="58">
        <v>9.0299999999999994</v>
      </c>
      <c r="G1890" s="41">
        <v>85.4</v>
      </c>
      <c r="H1890" s="59">
        <v>3.9210000000000003</v>
      </c>
      <c r="I1890" s="58">
        <v>7.77</v>
      </c>
      <c r="J1890">
        <v>62</v>
      </c>
      <c r="K1890" s="41">
        <v>95.9</v>
      </c>
      <c r="L1890" s="59"/>
      <c r="M1890" s="111"/>
      <c r="N1890" s="149"/>
      <c r="O1890" s="149"/>
      <c r="P1890" s="67"/>
      <c r="Q1890" s="67"/>
    </row>
    <row r="1891" spans="1:17" x14ac:dyDescent="0.2">
      <c r="B1891" s="45"/>
      <c r="C1891" s="182"/>
      <c r="D1891" s="59"/>
      <c r="E1891" s="58"/>
      <c r="F1891" s="58"/>
      <c r="G1891" s="41"/>
      <c r="H1891" s="59"/>
      <c r="I1891" s="58"/>
      <c r="J1891"/>
      <c r="K1891" s="41"/>
      <c r="L1891" s="59"/>
      <c r="M1891" s="111"/>
      <c r="N1891" s="149"/>
      <c r="O1891" s="149"/>
      <c r="P1891" s="67"/>
      <c r="Q1891" s="67"/>
    </row>
    <row r="1892" spans="1:17" x14ac:dyDescent="0.2">
      <c r="A1892" t="s">
        <v>72</v>
      </c>
      <c r="B1892" s="45">
        <v>41329</v>
      </c>
      <c r="C1892" s="254">
        <v>6.9236111111111109E-2</v>
      </c>
      <c r="D1892" s="59">
        <v>0.129</v>
      </c>
      <c r="E1892" s="58">
        <v>16.71</v>
      </c>
      <c r="F1892" s="58">
        <v>7.13</v>
      </c>
      <c r="G1892" s="41">
        <v>72.099999999999994</v>
      </c>
      <c r="H1892" s="59">
        <v>1.6220000000000001</v>
      </c>
      <c r="I1892" s="58">
        <v>7.69</v>
      </c>
      <c r="J1892">
        <v>72</v>
      </c>
      <c r="K1892" s="41">
        <v>20.7</v>
      </c>
      <c r="L1892" s="59"/>
      <c r="M1892" s="111">
        <v>0.4</v>
      </c>
      <c r="N1892" s="149"/>
      <c r="O1892" s="149"/>
      <c r="P1892" s="67"/>
      <c r="Q1892" s="67"/>
    </row>
    <row r="1893" spans="1:17" x14ac:dyDescent="0.2">
      <c r="A1893" t="s">
        <v>72</v>
      </c>
      <c r="B1893" s="45">
        <v>41329</v>
      </c>
      <c r="C1893" s="254">
        <v>6.9062500000000013E-2</v>
      </c>
      <c r="D1893" s="59">
        <v>1.2090000000000001</v>
      </c>
      <c r="E1893" s="58">
        <v>16.7</v>
      </c>
      <c r="F1893" s="58">
        <v>7.14</v>
      </c>
      <c r="G1893" s="41">
        <v>72.099999999999994</v>
      </c>
      <c r="H1893" s="59">
        <v>1.6240000000000001</v>
      </c>
      <c r="I1893" s="58">
        <v>7.69</v>
      </c>
      <c r="J1893">
        <v>73</v>
      </c>
      <c r="K1893" s="41">
        <v>20.5</v>
      </c>
      <c r="L1893" s="59"/>
      <c r="M1893" s="111"/>
      <c r="N1893" s="149"/>
      <c r="O1893" s="149"/>
      <c r="P1893" s="67"/>
      <c r="Q1893" s="67"/>
    </row>
    <row r="1894" spans="1:17" x14ac:dyDescent="0.2">
      <c r="B1894" s="45"/>
      <c r="C1894" s="182"/>
      <c r="D1894" s="59"/>
      <c r="E1894" s="58"/>
      <c r="F1894" s="58"/>
      <c r="G1894" s="41"/>
      <c r="H1894" s="41"/>
      <c r="I1894" s="58"/>
      <c r="J1894"/>
      <c r="K1894" s="41"/>
      <c r="L1894" s="41"/>
      <c r="M1894" s="111"/>
      <c r="N1894" s="149"/>
      <c r="O1894" s="149"/>
      <c r="P1894" s="67"/>
      <c r="Q1894" s="67"/>
    </row>
    <row r="1895" spans="1:17" x14ac:dyDescent="0.2">
      <c r="A1895" t="s">
        <v>55</v>
      </c>
      <c r="B1895" s="45">
        <v>41330</v>
      </c>
      <c r="C1895" s="254">
        <v>0.4334722222222222</v>
      </c>
      <c r="D1895" s="59">
        <v>0.17199999999999999</v>
      </c>
      <c r="E1895" s="58">
        <v>15.07</v>
      </c>
      <c r="F1895" s="58">
        <v>8.74</v>
      </c>
      <c r="G1895" s="41">
        <v>111.5</v>
      </c>
      <c r="H1895" s="58">
        <v>66.180000000000007</v>
      </c>
      <c r="I1895" s="58">
        <v>8.23</v>
      </c>
      <c r="J1895">
        <v>131</v>
      </c>
      <c r="K1895" s="41">
        <v>2.6</v>
      </c>
      <c r="L1895" s="58"/>
      <c r="M1895" s="111">
        <v>1.1000000000000001</v>
      </c>
      <c r="N1895" s="210">
        <v>43.449400000000004</v>
      </c>
      <c r="O1895" s="211">
        <v>37.341419999999999</v>
      </c>
      <c r="P1895" s="210">
        <v>17.408399999999993</v>
      </c>
      <c r="Q1895" s="210">
        <v>23.944559999999996</v>
      </c>
    </row>
    <row r="1896" spans="1:17" x14ac:dyDescent="0.2">
      <c r="A1896" t="s">
        <v>55</v>
      </c>
      <c r="B1896" s="45">
        <v>41330</v>
      </c>
      <c r="C1896" s="254">
        <v>0.43402777777777773</v>
      </c>
      <c r="D1896" s="59">
        <v>1.0449999999999999</v>
      </c>
      <c r="E1896" s="58">
        <v>14.3</v>
      </c>
      <c r="F1896" s="58">
        <v>9.32</v>
      </c>
      <c r="G1896" s="41">
        <v>117.2</v>
      </c>
      <c r="H1896" s="58">
        <v>66.149000000000001</v>
      </c>
      <c r="I1896" s="58">
        <v>8.24</v>
      </c>
      <c r="J1896">
        <v>121</v>
      </c>
      <c r="K1896" s="41">
        <v>2.8</v>
      </c>
      <c r="L1896" s="58"/>
      <c r="M1896" s="111"/>
      <c r="N1896" s="111"/>
      <c r="O1896" s="149"/>
      <c r="P1896" s="210"/>
      <c r="Q1896" s="210"/>
    </row>
    <row r="1897" spans="1:17" x14ac:dyDescent="0.2">
      <c r="A1897" t="s">
        <v>55</v>
      </c>
      <c r="B1897" s="45">
        <v>41330</v>
      </c>
      <c r="C1897" s="254">
        <v>0.43471064814814814</v>
      </c>
      <c r="D1897" s="59">
        <v>2.0870000000000002</v>
      </c>
      <c r="E1897" s="58">
        <v>14.04</v>
      </c>
      <c r="F1897" s="58">
        <v>8.5500000000000007</v>
      </c>
      <c r="G1897" s="41">
        <v>106.9</v>
      </c>
      <c r="H1897" s="58">
        <v>66.108000000000004</v>
      </c>
      <c r="I1897" s="58">
        <v>8.23</v>
      </c>
      <c r="J1897">
        <v>118</v>
      </c>
      <c r="K1897" s="41">
        <v>2.4</v>
      </c>
      <c r="L1897" s="58"/>
      <c r="M1897" s="111"/>
      <c r="N1897" s="149"/>
    </row>
    <row r="1898" spans="1:17" x14ac:dyDescent="0.2">
      <c r="A1898" t="s">
        <v>55</v>
      </c>
      <c r="B1898" s="45">
        <v>41330</v>
      </c>
      <c r="C1898" s="254">
        <v>0.43534722222222227</v>
      </c>
      <c r="D1898" s="59">
        <v>3.05</v>
      </c>
      <c r="E1898" s="58">
        <v>14.03</v>
      </c>
      <c r="F1898" s="58">
        <v>7.9</v>
      </c>
      <c r="G1898" s="41">
        <v>98.8</v>
      </c>
      <c r="H1898" s="58">
        <v>66.097000000000008</v>
      </c>
      <c r="I1898" s="58">
        <v>8.2200000000000006</v>
      </c>
      <c r="J1898">
        <v>112</v>
      </c>
      <c r="K1898" s="41">
        <v>2.2999999999999998</v>
      </c>
      <c r="L1898" s="58"/>
      <c r="M1898" s="111"/>
      <c r="N1898" s="209"/>
      <c r="Q1898" s="210"/>
    </row>
    <row r="1899" spans="1:17" x14ac:dyDescent="0.2">
      <c r="A1899" t="s">
        <v>55</v>
      </c>
      <c r="B1899" s="45">
        <v>41330</v>
      </c>
      <c r="C1899" s="254">
        <v>0.43608796296296298</v>
      </c>
      <c r="D1899" s="59">
        <v>4.0869999999999997</v>
      </c>
      <c r="E1899" s="58">
        <v>14.19</v>
      </c>
      <c r="F1899" s="58">
        <v>7.13</v>
      </c>
      <c r="G1899" s="41">
        <v>89.5</v>
      </c>
      <c r="H1899" s="58">
        <v>66.198999999999998</v>
      </c>
      <c r="I1899" s="58">
        <v>8.1999999999999993</v>
      </c>
      <c r="J1899">
        <v>110</v>
      </c>
      <c r="K1899" s="41">
        <v>2.2999999999999998</v>
      </c>
      <c r="L1899" s="58"/>
      <c r="M1899" s="111"/>
      <c r="N1899" s="209"/>
    </row>
    <row r="1900" spans="1:17" x14ac:dyDescent="0.2">
      <c r="A1900" t="s">
        <v>55</v>
      </c>
      <c r="B1900" s="45">
        <v>41330</v>
      </c>
      <c r="C1900" s="254">
        <v>0.43646990740740743</v>
      </c>
      <c r="D1900" s="59">
        <v>5.0490000000000004</v>
      </c>
      <c r="E1900" s="58">
        <v>14.22</v>
      </c>
      <c r="F1900" s="58">
        <v>6.92</v>
      </c>
      <c r="G1900" s="41">
        <v>87</v>
      </c>
      <c r="H1900" s="58">
        <v>66.227999999999994</v>
      </c>
      <c r="I1900" s="58">
        <v>8.1999999999999993</v>
      </c>
      <c r="J1900">
        <v>108</v>
      </c>
      <c r="K1900" s="41">
        <v>2.2999999999999998</v>
      </c>
      <c r="L1900" s="58"/>
      <c r="M1900" s="111"/>
      <c r="N1900" s="209"/>
      <c r="O1900" s="149"/>
      <c r="Q1900" s="67"/>
    </row>
    <row r="1901" spans="1:17" x14ac:dyDescent="0.2">
      <c r="A1901" t="s">
        <v>55</v>
      </c>
      <c r="B1901" s="45">
        <v>41330</v>
      </c>
      <c r="C1901" s="254">
        <v>0.43681712962962965</v>
      </c>
      <c r="D1901" s="59">
        <v>6.0739999999999998</v>
      </c>
      <c r="E1901" s="58">
        <v>14.15</v>
      </c>
      <c r="F1901" s="58">
        <v>6.75</v>
      </c>
      <c r="G1901" s="41">
        <v>84.7</v>
      </c>
      <c r="H1901" s="58">
        <v>66.233000000000004</v>
      </c>
      <c r="I1901" s="58">
        <v>8.1999999999999993</v>
      </c>
      <c r="J1901">
        <v>109</v>
      </c>
      <c r="K1901" s="41">
        <v>2.2999999999999998</v>
      </c>
      <c r="L1901" s="58"/>
      <c r="M1901" s="111"/>
      <c r="N1901" s="209"/>
      <c r="O1901" s="149"/>
      <c r="P1901" s="67"/>
      <c r="Q1901" s="67"/>
    </row>
    <row r="1902" spans="1:17" x14ac:dyDescent="0.2">
      <c r="A1902" t="s">
        <v>55</v>
      </c>
      <c r="B1902" s="45">
        <v>41330</v>
      </c>
      <c r="C1902" s="254">
        <v>0.43715277777777778</v>
      </c>
      <c r="D1902" s="59">
        <v>6.9820000000000002</v>
      </c>
      <c r="E1902" s="58">
        <v>14.14</v>
      </c>
      <c r="F1902" s="58">
        <v>6.66</v>
      </c>
      <c r="G1902" s="41">
        <v>83.6</v>
      </c>
      <c r="H1902" s="58">
        <v>66.242999999999995</v>
      </c>
      <c r="I1902" s="58">
        <v>8.1999999999999993</v>
      </c>
      <c r="J1902">
        <v>107</v>
      </c>
      <c r="K1902" s="41">
        <v>2.2999999999999998</v>
      </c>
      <c r="L1902" s="58"/>
      <c r="M1902" s="111"/>
      <c r="N1902" s="209"/>
      <c r="O1902" s="149"/>
      <c r="P1902" s="67"/>
      <c r="Q1902" s="67"/>
    </row>
    <row r="1903" spans="1:17" x14ac:dyDescent="0.2">
      <c r="A1903" t="s">
        <v>55</v>
      </c>
      <c r="B1903" s="45">
        <v>41330</v>
      </c>
      <c r="C1903" s="254">
        <v>0.4375</v>
      </c>
      <c r="D1903" s="59">
        <v>8.1539999999999999</v>
      </c>
      <c r="E1903" s="58">
        <v>14.1</v>
      </c>
      <c r="F1903" s="58">
        <v>6.62</v>
      </c>
      <c r="G1903" s="41">
        <v>83</v>
      </c>
      <c r="H1903" s="58">
        <v>66.251000000000005</v>
      </c>
      <c r="I1903" s="58">
        <v>8.1999999999999993</v>
      </c>
      <c r="J1903">
        <v>105</v>
      </c>
      <c r="K1903" s="41">
        <v>2.2999999999999998</v>
      </c>
      <c r="L1903" s="58"/>
      <c r="M1903" s="111"/>
      <c r="N1903" s="209"/>
      <c r="O1903" s="149"/>
      <c r="P1903" s="67"/>
      <c r="Q1903" s="67"/>
    </row>
    <row r="1904" spans="1:17" x14ac:dyDescent="0.2">
      <c r="A1904" t="s">
        <v>55</v>
      </c>
      <c r="B1904" s="45">
        <v>41330</v>
      </c>
      <c r="C1904" s="254">
        <v>0.43789351851851849</v>
      </c>
      <c r="D1904" s="59">
        <v>9.0540000000000003</v>
      </c>
      <c r="E1904" s="58">
        <v>14.09</v>
      </c>
      <c r="F1904" s="58">
        <v>6.61</v>
      </c>
      <c r="G1904" s="41">
        <v>82.8</v>
      </c>
      <c r="H1904" s="58">
        <v>66.251999999999995</v>
      </c>
      <c r="I1904" s="58">
        <v>8.1999999999999993</v>
      </c>
      <c r="J1904">
        <v>103</v>
      </c>
      <c r="K1904" s="41">
        <v>2.2999999999999998</v>
      </c>
      <c r="L1904" s="58"/>
      <c r="M1904" s="111"/>
      <c r="N1904" s="149"/>
      <c r="O1904" s="149"/>
      <c r="P1904" s="67"/>
      <c r="Q1904" s="67"/>
    </row>
    <row r="1905" spans="1:17" x14ac:dyDescent="0.2">
      <c r="A1905" t="s">
        <v>55</v>
      </c>
      <c r="B1905" s="45">
        <v>41330</v>
      </c>
      <c r="C1905" s="254">
        <v>0.43831018518518516</v>
      </c>
      <c r="D1905" s="59">
        <v>10.067</v>
      </c>
      <c r="E1905" s="58">
        <v>14.18</v>
      </c>
      <c r="F1905" s="58">
        <v>6.41</v>
      </c>
      <c r="G1905" s="41">
        <v>80.400000000000006</v>
      </c>
      <c r="H1905" s="58">
        <v>66.314000000000007</v>
      </c>
      <c r="I1905" s="58">
        <v>8.1999999999999993</v>
      </c>
      <c r="J1905">
        <v>101</v>
      </c>
      <c r="K1905" s="41">
        <v>2.4</v>
      </c>
      <c r="L1905" s="58"/>
      <c r="M1905" s="111"/>
      <c r="N1905" s="149"/>
      <c r="O1905" s="149"/>
      <c r="P1905" s="67"/>
      <c r="Q1905" s="67"/>
    </row>
    <row r="1906" spans="1:17" x14ac:dyDescent="0.2">
      <c r="A1906" t="s">
        <v>55</v>
      </c>
      <c r="B1906" s="45">
        <v>41330</v>
      </c>
      <c r="C1906" s="254">
        <v>0.43869212962962961</v>
      </c>
      <c r="D1906" s="59">
        <v>11.092000000000001</v>
      </c>
      <c r="E1906" s="58">
        <v>14.2</v>
      </c>
      <c r="F1906" s="58">
        <v>6.19</v>
      </c>
      <c r="G1906" s="41">
        <v>77.8</v>
      </c>
      <c r="H1906" s="58">
        <v>66.337000000000003</v>
      </c>
      <c r="I1906" s="58">
        <v>8.1999999999999993</v>
      </c>
      <c r="J1906">
        <v>102</v>
      </c>
      <c r="K1906" s="41">
        <v>2.5</v>
      </c>
      <c r="L1906" s="58"/>
      <c r="M1906" s="111"/>
      <c r="N1906" s="149"/>
      <c r="O1906" s="149"/>
      <c r="P1906" s="67"/>
      <c r="Q1906" s="67"/>
    </row>
    <row r="1907" spans="1:17" x14ac:dyDescent="0.2">
      <c r="A1907" t="s">
        <v>55</v>
      </c>
      <c r="B1907" s="45">
        <v>41330</v>
      </c>
      <c r="C1907" s="254">
        <v>0.43908564814814816</v>
      </c>
      <c r="D1907" s="59">
        <v>12.054</v>
      </c>
      <c r="E1907" s="58">
        <v>14.18</v>
      </c>
      <c r="F1907" s="58">
        <v>6.02</v>
      </c>
      <c r="G1907" s="41">
        <v>75.5</v>
      </c>
      <c r="H1907" s="58">
        <v>66.361999999999995</v>
      </c>
      <c r="I1907" s="58">
        <v>8.19</v>
      </c>
      <c r="J1907">
        <v>102</v>
      </c>
      <c r="K1907" s="41">
        <v>2.5</v>
      </c>
      <c r="L1907" s="58"/>
      <c r="M1907" s="111"/>
      <c r="N1907" s="149"/>
      <c r="O1907" s="149"/>
      <c r="P1907" s="67"/>
      <c r="Q1907" s="67"/>
    </row>
    <row r="1908" spans="1:17" x14ac:dyDescent="0.2">
      <c r="A1908" t="s">
        <v>55</v>
      </c>
      <c r="B1908" s="45">
        <v>41330</v>
      </c>
      <c r="C1908" s="254">
        <v>0.43965277777777773</v>
      </c>
      <c r="D1908" s="59">
        <v>13.016</v>
      </c>
      <c r="E1908" s="58">
        <v>14.18</v>
      </c>
      <c r="F1908" s="58">
        <v>5.68</v>
      </c>
      <c r="G1908" s="41">
        <v>71.400000000000006</v>
      </c>
      <c r="H1908" s="58">
        <v>66.364000000000004</v>
      </c>
      <c r="I1908" s="58">
        <v>8.1999999999999993</v>
      </c>
      <c r="J1908">
        <v>101</v>
      </c>
      <c r="K1908" s="41">
        <v>2.6</v>
      </c>
      <c r="L1908" s="58"/>
      <c r="M1908" s="111"/>
      <c r="N1908" s="149"/>
      <c r="O1908" s="149"/>
      <c r="P1908" s="67"/>
      <c r="Q1908" s="67"/>
    </row>
    <row r="1909" spans="1:17" x14ac:dyDescent="0.2">
      <c r="A1909" t="s">
        <v>55</v>
      </c>
      <c r="B1909" s="45">
        <v>41330</v>
      </c>
      <c r="C1909" s="254">
        <v>0.43987268518518513</v>
      </c>
      <c r="D1909" s="59">
        <v>13.446999999999999</v>
      </c>
      <c r="E1909" s="58">
        <v>14.18</v>
      </c>
      <c r="F1909" s="58">
        <v>5.64</v>
      </c>
      <c r="G1909" s="41">
        <v>70.900000000000006</v>
      </c>
      <c r="H1909" s="58">
        <v>66.364999999999995</v>
      </c>
      <c r="I1909" s="58">
        <v>8.1999999999999993</v>
      </c>
      <c r="J1909">
        <v>101</v>
      </c>
      <c r="K1909" s="41">
        <v>2.2000000000000002</v>
      </c>
      <c r="L1909" s="58"/>
      <c r="M1909" s="111"/>
      <c r="N1909" s="149"/>
      <c r="O1909" s="149"/>
      <c r="P1909" s="67"/>
      <c r="Q1909" s="67"/>
    </row>
    <row r="1910" spans="1:17" x14ac:dyDescent="0.2">
      <c r="B1910" s="45"/>
      <c r="C1910" s="182"/>
      <c r="D1910" s="59"/>
      <c r="E1910" s="58"/>
      <c r="F1910" s="58"/>
      <c r="G1910" s="41"/>
      <c r="H1910" s="58"/>
      <c r="I1910" s="58"/>
      <c r="J1910"/>
      <c r="K1910" s="41"/>
      <c r="L1910" s="58"/>
      <c r="M1910" s="111"/>
      <c r="N1910" s="149"/>
      <c r="O1910" s="149"/>
      <c r="P1910" s="67"/>
      <c r="Q1910" s="67"/>
    </row>
    <row r="1911" spans="1:17" x14ac:dyDescent="0.2">
      <c r="A1911" t="s">
        <v>58</v>
      </c>
      <c r="B1911" s="45">
        <v>41330</v>
      </c>
      <c r="C1911" s="254">
        <v>0.46725694444444449</v>
      </c>
      <c r="D1911" s="59">
        <v>0.1</v>
      </c>
      <c r="E1911" s="58">
        <v>15.09</v>
      </c>
      <c r="F1911" s="58">
        <v>9.4499999999999993</v>
      </c>
      <c r="G1911" s="41">
        <v>120.7</v>
      </c>
      <c r="H1911" s="58">
        <v>66.091000000000008</v>
      </c>
      <c r="I1911" s="58">
        <v>8.26</v>
      </c>
      <c r="J1911">
        <v>99</v>
      </c>
      <c r="K1911" s="41">
        <v>2</v>
      </c>
      <c r="L1911" s="58"/>
      <c r="M1911" s="111">
        <v>0.2</v>
      </c>
      <c r="N1911" s="210">
        <v>44.32266666666667</v>
      </c>
      <c r="O1911" s="210">
        <v>38.787700000000001</v>
      </c>
      <c r="P1911" s="62">
        <v>9.1847999999999974</v>
      </c>
      <c r="Q1911" s="210">
        <v>13.56359999999999</v>
      </c>
    </row>
    <row r="1912" spans="1:17" x14ac:dyDescent="0.2">
      <c r="A1912" t="s">
        <v>58</v>
      </c>
      <c r="B1912" s="45">
        <v>41330</v>
      </c>
      <c r="C1912" s="254">
        <v>0.46751157407407407</v>
      </c>
      <c r="D1912" s="59">
        <v>0.95899999999999996</v>
      </c>
      <c r="E1912" s="58">
        <v>14.04</v>
      </c>
      <c r="F1912" s="58">
        <v>9.4</v>
      </c>
      <c r="G1912" s="41">
        <v>117.6</v>
      </c>
      <c r="H1912" s="58">
        <v>66.161000000000001</v>
      </c>
      <c r="I1912" s="58">
        <v>8.26</v>
      </c>
      <c r="J1912">
        <v>94</v>
      </c>
      <c r="K1912" s="41">
        <v>2.1</v>
      </c>
      <c r="L1912" s="58"/>
      <c r="M1912" s="111"/>
      <c r="N1912" s="111"/>
      <c r="O1912" s="149"/>
      <c r="P1912" s="67"/>
      <c r="Q1912" s="67"/>
    </row>
    <row r="1913" spans="1:17" x14ac:dyDescent="0.2">
      <c r="A1913" t="s">
        <v>58</v>
      </c>
      <c r="B1913" s="45">
        <v>41330</v>
      </c>
      <c r="C1913" s="254">
        <v>0.46814814814814815</v>
      </c>
      <c r="D1913" s="59">
        <v>2.1059999999999999</v>
      </c>
      <c r="E1913" s="58">
        <v>13.83</v>
      </c>
      <c r="F1913" s="58">
        <v>8.59</v>
      </c>
      <c r="G1913" s="41">
        <v>107</v>
      </c>
      <c r="H1913" s="58">
        <v>66.158000000000001</v>
      </c>
      <c r="I1913" s="58">
        <v>8.24</v>
      </c>
      <c r="J1913">
        <v>91</v>
      </c>
      <c r="K1913" s="41">
        <v>2</v>
      </c>
      <c r="L1913" s="58"/>
      <c r="M1913" s="111"/>
      <c r="N1913" s="149"/>
      <c r="O1913" s="149"/>
      <c r="P1913" s="67"/>
      <c r="Q1913" s="67"/>
    </row>
    <row r="1914" spans="1:17" x14ac:dyDescent="0.2">
      <c r="A1914" t="s">
        <v>58</v>
      </c>
      <c r="B1914" s="45">
        <v>41330</v>
      </c>
      <c r="C1914" s="254">
        <v>0.46864583333333337</v>
      </c>
      <c r="D1914" s="59">
        <v>3.1440000000000001</v>
      </c>
      <c r="E1914" s="58">
        <v>13.84</v>
      </c>
      <c r="F1914" s="58">
        <v>8.2100000000000009</v>
      </c>
      <c r="G1914" s="41">
        <v>102.4</v>
      </c>
      <c r="H1914" s="58">
        <v>66.275000000000006</v>
      </c>
      <c r="I1914" s="58">
        <v>8.24</v>
      </c>
      <c r="J1914">
        <v>89</v>
      </c>
      <c r="K1914" s="41">
        <v>1.6</v>
      </c>
      <c r="L1914" s="58"/>
      <c r="M1914" s="111"/>
      <c r="N1914" s="149"/>
      <c r="O1914" s="149"/>
      <c r="P1914" s="67"/>
      <c r="Q1914" s="67"/>
    </row>
    <row r="1915" spans="1:17" x14ac:dyDescent="0.2">
      <c r="A1915" t="s">
        <v>58</v>
      </c>
      <c r="B1915" s="45">
        <v>41330</v>
      </c>
      <c r="C1915" s="254">
        <v>0.46895833333333337</v>
      </c>
      <c r="D1915" s="59">
        <v>3.9950000000000001</v>
      </c>
      <c r="E1915" s="58">
        <v>13.95</v>
      </c>
      <c r="F1915" s="58">
        <v>8.2100000000000009</v>
      </c>
      <c r="G1915" s="41">
        <v>102.7</v>
      </c>
      <c r="H1915" s="58">
        <v>66.373000000000005</v>
      </c>
      <c r="I1915" s="58">
        <v>8.24</v>
      </c>
      <c r="J1915">
        <v>88</v>
      </c>
      <c r="K1915" s="41">
        <v>1.6</v>
      </c>
      <c r="L1915" s="58"/>
      <c r="M1915" s="111"/>
      <c r="N1915" s="149"/>
      <c r="O1915" s="149"/>
      <c r="P1915" s="67"/>
      <c r="Q1915" s="67"/>
    </row>
    <row r="1916" spans="1:17" x14ac:dyDescent="0.2">
      <c r="A1916" t="s">
        <v>58</v>
      </c>
      <c r="B1916" s="45">
        <v>41330</v>
      </c>
      <c r="C1916" s="254">
        <v>0.46934027777777776</v>
      </c>
      <c r="D1916" s="59">
        <v>4.9690000000000003</v>
      </c>
      <c r="E1916" s="58">
        <v>14.11</v>
      </c>
      <c r="F1916" s="58">
        <v>8.24</v>
      </c>
      <c r="G1916" s="41">
        <v>103.4</v>
      </c>
      <c r="H1916" s="58">
        <v>66.460999999999999</v>
      </c>
      <c r="I1916" s="58">
        <v>8.25</v>
      </c>
      <c r="J1916">
        <v>87</v>
      </c>
      <c r="K1916" s="41">
        <v>1.6</v>
      </c>
      <c r="L1916" s="58"/>
      <c r="M1916" s="111"/>
      <c r="N1916" s="149"/>
      <c r="O1916" s="149"/>
      <c r="P1916" s="67"/>
      <c r="Q1916" s="67"/>
    </row>
    <row r="1917" spans="1:17" x14ac:dyDescent="0.2">
      <c r="A1917" t="s">
        <v>58</v>
      </c>
      <c r="B1917" s="45">
        <v>41330</v>
      </c>
      <c r="C1917" s="254">
        <v>0.46968750000000004</v>
      </c>
      <c r="D1917" s="59">
        <v>6.0270000000000001</v>
      </c>
      <c r="E1917" s="58">
        <v>14.09</v>
      </c>
      <c r="F1917" s="58">
        <v>8.1300000000000008</v>
      </c>
      <c r="G1917" s="41">
        <v>102</v>
      </c>
      <c r="H1917" s="58">
        <v>66.498999999999995</v>
      </c>
      <c r="I1917" s="58">
        <v>8.24</v>
      </c>
      <c r="J1917">
        <v>86</v>
      </c>
      <c r="K1917" s="41">
        <v>1.5</v>
      </c>
      <c r="L1917" s="58"/>
      <c r="M1917" s="111"/>
      <c r="N1917" s="149"/>
      <c r="O1917" s="149"/>
      <c r="P1917" s="67"/>
      <c r="Q1917" s="67"/>
    </row>
    <row r="1918" spans="1:17" x14ac:dyDescent="0.2">
      <c r="A1918" t="s">
        <v>58</v>
      </c>
      <c r="B1918" s="45">
        <v>41330</v>
      </c>
      <c r="C1918" s="254">
        <v>0.47008101851851852</v>
      </c>
      <c r="D1918" s="59">
        <v>7.01</v>
      </c>
      <c r="E1918" s="58">
        <v>14.09</v>
      </c>
      <c r="F1918" s="58">
        <v>7.98</v>
      </c>
      <c r="G1918" s="41">
        <v>100</v>
      </c>
      <c r="H1918" s="58">
        <v>66.506</v>
      </c>
      <c r="I1918" s="58">
        <v>8.24</v>
      </c>
      <c r="J1918">
        <v>85</v>
      </c>
      <c r="K1918" s="41">
        <v>1.5</v>
      </c>
      <c r="L1918" s="58"/>
      <c r="M1918" s="111"/>
      <c r="N1918" s="149"/>
      <c r="O1918" s="149"/>
      <c r="P1918" s="67"/>
      <c r="Q1918" s="67"/>
    </row>
    <row r="1919" spans="1:17" x14ac:dyDescent="0.2">
      <c r="A1919" t="s">
        <v>58</v>
      </c>
      <c r="B1919" s="45">
        <v>41330</v>
      </c>
      <c r="C1919" s="254">
        <v>0.47031249999999997</v>
      </c>
      <c r="D1919" s="59">
        <v>7.9809999999999999</v>
      </c>
      <c r="E1919" s="58">
        <v>14.09</v>
      </c>
      <c r="F1919" s="58">
        <v>7.93</v>
      </c>
      <c r="G1919" s="41">
        <v>99.5</v>
      </c>
      <c r="H1919" s="58">
        <v>66.510000000000005</v>
      </c>
      <c r="I1919" s="58">
        <v>8.24</v>
      </c>
      <c r="J1919">
        <v>85</v>
      </c>
      <c r="K1919" s="41">
        <v>1.4</v>
      </c>
      <c r="L1919" s="58"/>
      <c r="M1919" s="111"/>
      <c r="N1919" s="149"/>
      <c r="O1919" s="149"/>
      <c r="P1919" s="67"/>
      <c r="Q1919" s="67"/>
    </row>
    <row r="1920" spans="1:17" x14ac:dyDescent="0.2">
      <c r="A1920" t="s">
        <v>58</v>
      </c>
      <c r="B1920" s="45">
        <v>41330</v>
      </c>
      <c r="C1920" s="254">
        <v>0.47078703703703706</v>
      </c>
      <c r="D1920" s="59">
        <v>9.0449999999999999</v>
      </c>
      <c r="E1920" s="58">
        <v>14.08</v>
      </c>
      <c r="F1920" s="58">
        <v>7.78</v>
      </c>
      <c r="G1920" s="41">
        <v>97.6</v>
      </c>
      <c r="H1920" s="58">
        <v>66.521000000000001</v>
      </c>
      <c r="I1920" s="58">
        <v>8.24</v>
      </c>
      <c r="J1920">
        <v>84</v>
      </c>
      <c r="K1920" s="41">
        <v>1.4</v>
      </c>
      <c r="L1920" s="58"/>
      <c r="M1920" s="111"/>
      <c r="N1920" s="149"/>
      <c r="O1920" s="149"/>
      <c r="P1920" s="67"/>
      <c r="Q1920" s="67"/>
    </row>
    <row r="1921" spans="1:17" x14ac:dyDescent="0.2">
      <c r="A1921" t="s">
        <v>58</v>
      </c>
      <c r="B1921" s="45">
        <v>41330</v>
      </c>
      <c r="C1921" s="254">
        <v>0.47119212962962959</v>
      </c>
      <c r="D1921" s="59">
        <v>9.9659999999999993</v>
      </c>
      <c r="E1921" s="58">
        <v>14.08</v>
      </c>
      <c r="F1921" s="58">
        <v>7.73</v>
      </c>
      <c r="G1921" s="41">
        <v>97</v>
      </c>
      <c r="H1921" s="58">
        <v>66.524000000000001</v>
      </c>
      <c r="I1921" s="58">
        <v>8.24</v>
      </c>
      <c r="J1921">
        <v>83</v>
      </c>
      <c r="K1921" s="41">
        <v>1.4</v>
      </c>
      <c r="L1921" s="58"/>
      <c r="M1921" s="111"/>
      <c r="N1921" s="149"/>
      <c r="O1921" s="149"/>
      <c r="P1921" s="67"/>
      <c r="Q1921" s="67"/>
    </row>
    <row r="1922" spans="1:17" x14ac:dyDescent="0.2">
      <c r="A1922" t="s">
        <v>58</v>
      </c>
      <c r="B1922" s="45">
        <v>41330</v>
      </c>
      <c r="C1922" s="254">
        <v>0.4715509259259259</v>
      </c>
      <c r="D1922" s="59">
        <v>10.984</v>
      </c>
      <c r="E1922" s="58">
        <v>14.08</v>
      </c>
      <c r="F1922" s="58">
        <v>7.72</v>
      </c>
      <c r="G1922" s="41">
        <v>96.9</v>
      </c>
      <c r="H1922" s="58">
        <v>66.525999999999996</v>
      </c>
      <c r="I1922" s="58">
        <v>8.24</v>
      </c>
      <c r="J1922">
        <v>82</v>
      </c>
      <c r="K1922" s="41">
        <v>1.4</v>
      </c>
      <c r="L1922" s="58"/>
      <c r="M1922" s="111"/>
      <c r="N1922" s="149"/>
      <c r="O1922" s="149"/>
      <c r="P1922" s="67"/>
      <c r="Q1922" s="67"/>
    </row>
    <row r="1923" spans="1:17" x14ac:dyDescent="0.2">
      <c r="A1923" t="s">
        <v>58</v>
      </c>
      <c r="B1923" s="45">
        <v>41330</v>
      </c>
      <c r="C1923" s="254">
        <v>0.47188657407407408</v>
      </c>
      <c r="D1923" s="59">
        <v>11.497999999999999</v>
      </c>
      <c r="E1923" s="58">
        <v>14.08</v>
      </c>
      <c r="F1923" s="58">
        <v>7.72</v>
      </c>
      <c r="G1923" s="41">
        <v>96.9</v>
      </c>
      <c r="H1923" s="58">
        <v>66.525000000000006</v>
      </c>
      <c r="I1923" s="58">
        <v>8.24</v>
      </c>
      <c r="J1923">
        <v>66</v>
      </c>
      <c r="K1923" s="41">
        <v>1.5</v>
      </c>
      <c r="L1923" s="58"/>
      <c r="M1923" s="111"/>
      <c r="N1923" s="149"/>
      <c r="O1923" s="149"/>
      <c r="P1923" s="67"/>
      <c r="Q1923" s="67"/>
    </row>
    <row r="1924" spans="1:17" x14ac:dyDescent="0.2">
      <c r="B1924" s="45"/>
      <c r="C1924" s="182"/>
      <c r="D1924" s="59"/>
      <c r="E1924" s="58"/>
      <c r="F1924" s="58"/>
      <c r="G1924" s="41"/>
      <c r="H1924" s="58"/>
      <c r="I1924" s="58"/>
      <c r="J1924"/>
      <c r="K1924" s="41"/>
      <c r="L1924" s="58"/>
      <c r="M1924" s="111"/>
      <c r="N1924" s="149"/>
      <c r="O1924" s="149"/>
      <c r="P1924" s="67"/>
      <c r="Q1924" s="67"/>
    </row>
    <row r="1925" spans="1:17" x14ac:dyDescent="0.2">
      <c r="A1925" t="s">
        <v>61</v>
      </c>
      <c r="B1925" s="45">
        <v>41330</v>
      </c>
      <c r="C1925" s="254">
        <v>0.4924884259259259</v>
      </c>
      <c r="D1925" s="59">
        <v>6.9000000000000006E-2</v>
      </c>
      <c r="E1925" s="58">
        <v>15.92</v>
      </c>
      <c r="F1925" s="58">
        <v>9.77</v>
      </c>
      <c r="G1925" s="41">
        <v>127</v>
      </c>
      <c r="H1925" s="58">
        <v>66.475999999999999</v>
      </c>
      <c r="I1925" s="58">
        <v>8.27</v>
      </c>
      <c r="J1925">
        <v>85</v>
      </c>
      <c r="K1925" s="41">
        <v>2.4</v>
      </c>
      <c r="L1925" s="58"/>
      <c r="M1925" s="111">
        <v>1.1000000000000001</v>
      </c>
      <c r="N1925" s="210">
        <v>23.585519999999999</v>
      </c>
      <c r="O1925" s="210">
        <v>37.595959999999991</v>
      </c>
      <c r="P1925" s="62">
        <v>9.6333599999999997</v>
      </c>
      <c r="Q1925" s="210">
        <v>14.626259999999998</v>
      </c>
    </row>
    <row r="1926" spans="1:17" x14ac:dyDescent="0.2">
      <c r="A1926" t="s">
        <v>61</v>
      </c>
      <c r="B1926" s="45">
        <v>41330</v>
      </c>
      <c r="C1926" s="254">
        <v>0.49296296296296299</v>
      </c>
      <c r="D1926" s="59">
        <v>1.0389999999999999</v>
      </c>
      <c r="E1926" s="58">
        <v>14.69</v>
      </c>
      <c r="F1926" s="58">
        <v>10.17</v>
      </c>
      <c r="G1926" s="41">
        <v>129.1</v>
      </c>
      <c r="H1926" s="58">
        <v>66.515000000000001</v>
      </c>
      <c r="I1926" s="58">
        <v>8.3000000000000007</v>
      </c>
      <c r="J1926">
        <v>80</v>
      </c>
      <c r="K1926" s="41">
        <v>2.6</v>
      </c>
      <c r="L1926" s="58"/>
      <c r="M1926" s="111"/>
      <c r="N1926" s="111"/>
      <c r="O1926" s="149"/>
      <c r="P1926" s="67"/>
      <c r="Q1926" s="67"/>
    </row>
    <row r="1927" spans="1:17" x14ac:dyDescent="0.2">
      <c r="A1927" t="s">
        <v>61</v>
      </c>
      <c r="B1927" s="45">
        <v>41330</v>
      </c>
      <c r="C1927" s="254">
        <v>0.49314814814814811</v>
      </c>
      <c r="D1927" s="59">
        <v>2.0790000000000002</v>
      </c>
      <c r="E1927" s="58">
        <v>14.43</v>
      </c>
      <c r="F1927" s="58">
        <v>10.27</v>
      </c>
      <c r="G1927" s="41">
        <v>129.6</v>
      </c>
      <c r="H1927" s="58">
        <v>66.491</v>
      </c>
      <c r="I1927" s="58">
        <v>8.2799999999999994</v>
      </c>
      <c r="J1927">
        <v>79</v>
      </c>
      <c r="K1927" s="41">
        <v>2.6</v>
      </c>
      <c r="L1927" s="58"/>
      <c r="M1927" s="111"/>
      <c r="N1927" s="149"/>
      <c r="O1927" s="149"/>
      <c r="P1927" s="67"/>
      <c r="Q1927" s="67"/>
    </row>
    <row r="1928" spans="1:17" x14ac:dyDescent="0.2">
      <c r="A1928" t="s">
        <v>61</v>
      </c>
      <c r="B1928" s="45">
        <v>41330</v>
      </c>
      <c r="C1928" s="254">
        <v>0.49380787037037038</v>
      </c>
      <c r="D1928" s="59">
        <v>2.9990000000000001</v>
      </c>
      <c r="E1928" s="58">
        <v>14.37</v>
      </c>
      <c r="F1928" s="58">
        <v>8.86</v>
      </c>
      <c r="G1928" s="41">
        <v>111.8</v>
      </c>
      <c r="H1928" s="58">
        <v>66.504000000000005</v>
      </c>
      <c r="I1928" s="58">
        <v>8.27</v>
      </c>
      <c r="J1928">
        <v>79</v>
      </c>
      <c r="K1928" s="41">
        <v>2.5</v>
      </c>
      <c r="L1928" s="58"/>
      <c r="M1928" s="111"/>
      <c r="N1928" s="149"/>
      <c r="O1928" s="149"/>
      <c r="P1928" s="67"/>
      <c r="Q1928" s="67"/>
    </row>
    <row r="1929" spans="1:17" x14ac:dyDescent="0.2">
      <c r="A1929" t="s">
        <v>61</v>
      </c>
      <c r="B1929" s="45">
        <v>41330</v>
      </c>
      <c r="C1929" s="254">
        <v>0.49407407407407411</v>
      </c>
      <c r="D1929" s="59">
        <v>4.0599999999999996</v>
      </c>
      <c r="E1929" s="58">
        <v>14.36</v>
      </c>
      <c r="F1929" s="58">
        <v>8.77</v>
      </c>
      <c r="G1929" s="41">
        <v>110.6</v>
      </c>
      <c r="H1929" s="58">
        <v>66.510999999999996</v>
      </c>
      <c r="I1929" s="58">
        <v>8.26</v>
      </c>
      <c r="J1929">
        <v>78</v>
      </c>
      <c r="K1929" s="41">
        <v>2.5</v>
      </c>
      <c r="L1929" s="58"/>
      <c r="M1929" s="111"/>
      <c r="N1929" s="149"/>
      <c r="O1929" s="149"/>
      <c r="P1929" s="67"/>
      <c r="Q1929" s="67"/>
    </row>
    <row r="1930" spans="1:17" x14ac:dyDescent="0.2">
      <c r="A1930" t="s">
        <v>61</v>
      </c>
      <c r="B1930" s="45">
        <v>41330</v>
      </c>
      <c r="C1930" s="254">
        <v>0.49436342592592591</v>
      </c>
      <c r="D1930" s="59">
        <v>5.1059999999999999</v>
      </c>
      <c r="E1930" s="58">
        <v>14.36</v>
      </c>
      <c r="F1930" s="58">
        <v>8.6999999999999993</v>
      </c>
      <c r="G1930" s="41">
        <v>109.7</v>
      </c>
      <c r="H1930" s="58">
        <v>66.519000000000005</v>
      </c>
      <c r="I1930" s="58">
        <v>8.26</v>
      </c>
      <c r="J1930">
        <v>78</v>
      </c>
      <c r="K1930" s="41">
        <v>2.5</v>
      </c>
      <c r="L1930" s="58"/>
      <c r="M1930" s="111"/>
      <c r="N1930" s="149"/>
      <c r="O1930" s="149"/>
      <c r="P1930" s="67"/>
      <c r="Q1930" s="67"/>
    </row>
    <row r="1931" spans="1:17" x14ac:dyDescent="0.2">
      <c r="A1931" t="s">
        <v>61</v>
      </c>
      <c r="B1931" s="45">
        <v>41330</v>
      </c>
      <c r="C1931" s="254">
        <v>0.49464120370370374</v>
      </c>
      <c r="D1931" s="59">
        <v>6.125</v>
      </c>
      <c r="E1931" s="58">
        <v>14.35</v>
      </c>
      <c r="F1931" s="58">
        <v>8.66</v>
      </c>
      <c r="G1931" s="41">
        <v>109.2</v>
      </c>
      <c r="H1931" s="58">
        <v>66.522000000000006</v>
      </c>
      <c r="I1931" s="58">
        <v>8.26</v>
      </c>
      <c r="J1931">
        <v>78</v>
      </c>
      <c r="K1931" s="41">
        <v>2.6</v>
      </c>
      <c r="L1931" s="58"/>
      <c r="M1931" s="111"/>
      <c r="N1931" s="149"/>
      <c r="O1931" s="149"/>
      <c r="P1931" s="67"/>
      <c r="Q1931" s="67"/>
    </row>
    <row r="1932" spans="1:17" x14ac:dyDescent="0.2">
      <c r="A1932" t="s">
        <v>61</v>
      </c>
      <c r="B1932" s="45">
        <v>41330</v>
      </c>
      <c r="C1932" s="254">
        <v>0.49488425925925927</v>
      </c>
      <c r="D1932" s="59">
        <v>7.0890000000000004</v>
      </c>
      <c r="E1932" s="58">
        <v>14.35</v>
      </c>
      <c r="F1932" s="58">
        <v>8.65</v>
      </c>
      <c r="G1932" s="41">
        <v>109</v>
      </c>
      <c r="H1932" s="58">
        <v>66.525999999999996</v>
      </c>
      <c r="I1932" s="58">
        <v>8.26</v>
      </c>
      <c r="J1932">
        <v>77</v>
      </c>
      <c r="K1932" s="41">
        <v>2.6</v>
      </c>
      <c r="L1932" s="58"/>
      <c r="M1932" s="111"/>
      <c r="N1932" s="149"/>
      <c r="O1932" s="149"/>
      <c r="P1932" s="67"/>
      <c r="Q1932" s="67"/>
    </row>
    <row r="1933" spans="1:17" x14ac:dyDescent="0.2">
      <c r="A1933" t="s">
        <v>61</v>
      </c>
      <c r="B1933" s="45">
        <v>41330</v>
      </c>
      <c r="C1933" s="254">
        <v>0.49508101851851855</v>
      </c>
      <c r="D1933" s="59">
        <v>8.0730000000000004</v>
      </c>
      <c r="E1933" s="58">
        <v>14.35</v>
      </c>
      <c r="F1933" s="58">
        <v>8.66</v>
      </c>
      <c r="G1933" s="41">
        <v>109.2</v>
      </c>
      <c r="H1933" s="58">
        <v>66.531999999999996</v>
      </c>
      <c r="I1933" s="58">
        <v>8.26</v>
      </c>
      <c r="J1933">
        <v>77</v>
      </c>
      <c r="K1933" s="41">
        <v>2.6</v>
      </c>
      <c r="L1933" s="58"/>
      <c r="M1933" s="111"/>
      <c r="N1933" s="149"/>
      <c r="O1933" s="149"/>
      <c r="P1933" s="67"/>
      <c r="Q1933" s="67"/>
    </row>
    <row r="1934" spans="1:17" x14ac:dyDescent="0.2">
      <c r="A1934" t="s">
        <v>61</v>
      </c>
      <c r="B1934" s="45">
        <v>41330</v>
      </c>
      <c r="C1934" s="254">
        <v>0.49530092592592595</v>
      </c>
      <c r="D1934" s="59">
        <v>9.0229999999999997</v>
      </c>
      <c r="E1934" s="58">
        <v>14.34</v>
      </c>
      <c r="F1934" s="58">
        <v>8.67</v>
      </c>
      <c r="G1934" s="41">
        <v>109.3</v>
      </c>
      <c r="H1934" s="58">
        <v>66.534000000000006</v>
      </c>
      <c r="I1934" s="58">
        <v>8.26</v>
      </c>
      <c r="J1934">
        <v>77</v>
      </c>
      <c r="K1934" s="41">
        <v>2.6</v>
      </c>
      <c r="L1934" s="58"/>
      <c r="M1934" s="111"/>
      <c r="N1934" s="149"/>
      <c r="O1934" s="149"/>
      <c r="P1934" s="67"/>
      <c r="Q1934" s="67"/>
    </row>
    <row r="1935" spans="1:17" x14ac:dyDescent="0.2">
      <c r="A1935" t="s">
        <v>61</v>
      </c>
      <c r="B1935" s="45">
        <v>41330</v>
      </c>
      <c r="C1935" s="254">
        <v>0.49555555555555553</v>
      </c>
      <c r="D1935" s="59">
        <v>10.176</v>
      </c>
      <c r="E1935" s="58">
        <v>14.33</v>
      </c>
      <c r="F1935" s="58">
        <v>8.66</v>
      </c>
      <c r="G1935" s="41">
        <v>109.1</v>
      </c>
      <c r="H1935" s="58">
        <v>66.539000000000001</v>
      </c>
      <c r="I1935" s="58">
        <v>8.26</v>
      </c>
      <c r="J1935">
        <v>76</v>
      </c>
      <c r="K1935" s="41">
        <v>2.7</v>
      </c>
      <c r="L1935" s="58"/>
      <c r="M1935" s="111"/>
      <c r="N1935" s="149"/>
      <c r="O1935" s="149"/>
      <c r="P1935" s="67"/>
      <c r="Q1935" s="67"/>
    </row>
    <row r="1936" spans="1:17" x14ac:dyDescent="0.2">
      <c r="A1936" t="s">
        <v>61</v>
      </c>
      <c r="B1936" s="45">
        <v>41330</v>
      </c>
      <c r="C1936" s="254">
        <v>0.49579861111111106</v>
      </c>
      <c r="D1936" s="59">
        <v>11.099</v>
      </c>
      <c r="E1936" s="58">
        <v>14.33</v>
      </c>
      <c r="F1936" s="58">
        <v>8.65</v>
      </c>
      <c r="G1936" s="41">
        <v>109</v>
      </c>
      <c r="H1936" s="58">
        <v>66.542000000000002</v>
      </c>
      <c r="I1936" s="58">
        <v>8.26</v>
      </c>
      <c r="J1936">
        <v>76</v>
      </c>
      <c r="K1936" s="41">
        <v>2.6</v>
      </c>
      <c r="L1936" s="58"/>
      <c r="M1936" s="111"/>
      <c r="N1936" s="149"/>
      <c r="O1936" s="149"/>
      <c r="P1936" s="67"/>
      <c r="Q1936" s="67"/>
    </row>
    <row r="1937" spans="1:17" x14ac:dyDescent="0.2">
      <c r="A1937" t="s">
        <v>61</v>
      </c>
      <c r="B1937" s="45">
        <v>41330</v>
      </c>
      <c r="C1937" s="254">
        <v>0.49608796296296293</v>
      </c>
      <c r="D1937" s="59">
        <v>12.04</v>
      </c>
      <c r="E1937" s="58">
        <v>14.33</v>
      </c>
      <c r="F1937" s="58">
        <v>8.6300000000000008</v>
      </c>
      <c r="G1937" s="41">
        <v>108.8</v>
      </c>
      <c r="H1937" s="58">
        <v>66.546999999999997</v>
      </c>
      <c r="I1937" s="58">
        <v>8.26</v>
      </c>
      <c r="J1937">
        <v>76</v>
      </c>
      <c r="K1937" s="41">
        <v>2.7</v>
      </c>
      <c r="L1937" s="58"/>
      <c r="M1937" s="111"/>
      <c r="N1937" s="149"/>
      <c r="O1937" s="149"/>
      <c r="P1937" s="67"/>
      <c r="Q1937" s="67"/>
    </row>
    <row r="1938" spans="1:17" x14ac:dyDescent="0.2">
      <c r="A1938" t="s">
        <v>61</v>
      </c>
      <c r="B1938" s="45">
        <v>41330</v>
      </c>
      <c r="C1938" s="254">
        <v>0.49644675925925924</v>
      </c>
      <c r="D1938" s="59">
        <v>12.957000000000001</v>
      </c>
      <c r="E1938" s="58">
        <v>14.33</v>
      </c>
      <c r="F1938" s="58">
        <v>8.61</v>
      </c>
      <c r="G1938" s="41">
        <v>108.6</v>
      </c>
      <c r="H1938" s="58">
        <v>66.552000000000007</v>
      </c>
      <c r="I1938" s="58">
        <v>8.26</v>
      </c>
      <c r="J1938">
        <v>75</v>
      </c>
      <c r="K1938" s="41">
        <v>2.6</v>
      </c>
      <c r="L1938" s="58"/>
      <c r="M1938" s="111"/>
      <c r="N1938" s="149"/>
      <c r="O1938" s="149"/>
      <c r="P1938" s="67"/>
      <c r="Q1938" s="67"/>
    </row>
    <row r="1939" spans="1:17" x14ac:dyDescent="0.2">
      <c r="A1939" t="s">
        <v>61</v>
      </c>
      <c r="B1939" s="45">
        <v>41330</v>
      </c>
      <c r="C1939" s="254">
        <v>0.49675925925925929</v>
      </c>
      <c r="D1939" s="59">
        <v>13.384</v>
      </c>
      <c r="E1939" s="58">
        <v>14.33</v>
      </c>
      <c r="F1939" s="58">
        <v>8.61</v>
      </c>
      <c r="G1939" s="41">
        <v>108.6</v>
      </c>
      <c r="H1939" s="58">
        <v>66.558000000000007</v>
      </c>
      <c r="I1939" s="58">
        <v>8.26</v>
      </c>
      <c r="J1939">
        <v>75</v>
      </c>
      <c r="K1939" s="41">
        <v>2.6</v>
      </c>
      <c r="L1939" s="58"/>
      <c r="M1939" s="111"/>
      <c r="N1939" s="149"/>
      <c r="O1939" s="149"/>
      <c r="P1939" s="67"/>
      <c r="Q1939" s="67"/>
    </row>
    <row r="1940" spans="1:17" x14ac:dyDescent="0.2">
      <c r="H1940" s="71"/>
      <c r="N1940" s="149"/>
      <c r="O1940" s="149"/>
      <c r="P1940" s="67"/>
      <c r="Q1940" s="67"/>
    </row>
    <row r="1941" spans="1:17" x14ac:dyDescent="0.2">
      <c r="H1941" s="71"/>
      <c r="N1941" s="149"/>
      <c r="O1941" s="149"/>
      <c r="P1941" s="67"/>
      <c r="Q1941" s="67"/>
    </row>
    <row r="1942" spans="1:17" x14ac:dyDescent="0.2">
      <c r="A1942" t="s">
        <v>7</v>
      </c>
      <c r="B1942" s="45">
        <v>41401</v>
      </c>
      <c r="C1942" s="254">
        <v>6.2106481481481485E-2</v>
      </c>
      <c r="D1942" s="59">
        <v>0.11899999999999999</v>
      </c>
      <c r="E1942" s="58">
        <v>20.77</v>
      </c>
      <c r="F1942" s="58">
        <v>7.66</v>
      </c>
      <c r="G1942" s="41">
        <v>85.4</v>
      </c>
      <c r="H1942" s="59">
        <v>2.6360000000000001</v>
      </c>
      <c r="I1942" s="58">
        <v>7.81</v>
      </c>
      <c r="J1942">
        <v>67</v>
      </c>
      <c r="K1942" s="41">
        <v>237.1</v>
      </c>
      <c r="L1942" s="59"/>
      <c r="M1942" s="111">
        <v>0.1</v>
      </c>
      <c r="N1942" s="149"/>
      <c r="O1942" s="149"/>
      <c r="P1942" s="67"/>
      <c r="Q1942" s="67"/>
    </row>
    <row r="1943" spans="1:17" x14ac:dyDescent="0.2">
      <c r="A1943" t="s">
        <v>7</v>
      </c>
      <c r="B1943" s="45">
        <v>41401</v>
      </c>
      <c r="C1943" s="254">
        <v>6.3472222222222222E-2</v>
      </c>
      <c r="D1943" s="59">
        <v>0.99199999999999999</v>
      </c>
      <c r="E1943" s="58">
        <v>20.78</v>
      </c>
      <c r="F1943" s="58">
        <v>7.65</v>
      </c>
      <c r="G1943" s="41">
        <v>85.3</v>
      </c>
      <c r="H1943" s="59">
        <v>2.6339999999999999</v>
      </c>
      <c r="I1943" s="58">
        <v>7.81</v>
      </c>
      <c r="J1943">
        <v>58</v>
      </c>
      <c r="K1943" s="41">
        <v>248.6</v>
      </c>
      <c r="L1943" s="59"/>
      <c r="M1943" s="111"/>
      <c r="N1943" s="149"/>
      <c r="O1943" s="149"/>
      <c r="P1943" s="67"/>
      <c r="Q1943" s="67"/>
    </row>
    <row r="1944" spans="1:17" x14ac:dyDescent="0.2">
      <c r="A1944" t="s">
        <v>7</v>
      </c>
      <c r="B1944" s="45">
        <v>41401</v>
      </c>
      <c r="C1944" s="254">
        <v>6.3958333333333339E-2</v>
      </c>
      <c r="D1944" s="59">
        <v>1.8959999999999999</v>
      </c>
      <c r="E1944" s="58">
        <v>20.78</v>
      </c>
      <c r="F1944" s="58">
        <v>7.63</v>
      </c>
      <c r="G1944" s="41">
        <v>85.1</v>
      </c>
      <c r="H1944" s="59">
        <v>2.6219999999999999</v>
      </c>
      <c r="I1944" s="58">
        <v>7.81</v>
      </c>
      <c r="J1944">
        <v>56</v>
      </c>
      <c r="K1944" s="41">
        <v>260.39999999999998</v>
      </c>
      <c r="L1944" s="59"/>
      <c r="M1944" s="111"/>
      <c r="N1944" s="149"/>
      <c r="O1944" s="149"/>
      <c r="P1944" s="67"/>
      <c r="Q1944" s="67"/>
    </row>
    <row r="1945" spans="1:17" x14ac:dyDescent="0.2">
      <c r="A1945" t="s">
        <v>7</v>
      </c>
      <c r="B1945" s="45">
        <v>41401</v>
      </c>
      <c r="C1945" s="254">
        <v>6.3738425925925921E-2</v>
      </c>
      <c r="D1945" s="59">
        <v>2.4609999999999999</v>
      </c>
      <c r="E1945" s="58">
        <v>20.78</v>
      </c>
      <c r="F1945" s="58">
        <v>7.63</v>
      </c>
      <c r="G1945" s="41">
        <v>85.1</v>
      </c>
      <c r="H1945" s="59">
        <v>2.633</v>
      </c>
      <c r="I1945" s="58">
        <v>7.81</v>
      </c>
      <c r="J1945">
        <v>58</v>
      </c>
      <c r="K1945" s="41">
        <v>264.10000000000002</v>
      </c>
      <c r="L1945" s="59"/>
      <c r="M1945" s="111"/>
      <c r="N1945" s="149"/>
      <c r="O1945" s="149"/>
      <c r="P1945" s="67"/>
      <c r="Q1945" s="67"/>
    </row>
    <row r="1946" spans="1:17" x14ac:dyDescent="0.2">
      <c r="B1946" s="45"/>
      <c r="C1946" s="182"/>
      <c r="D1946" s="59"/>
      <c r="E1946" s="58"/>
      <c r="F1946" s="58"/>
      <c r="G1946" s="41"/>
      <c r="H1946" s="59"/>
      <c r="I1946" s="58"/>
      <c r="J1946"/>
      <c r="K1946" s="41"/>
      <c r="L1946" s="59"/>
      <c r="M1946" s="111"/>
      <c r="N1946" s="149"/>
      <c r="O1946" s="149"/>
      <c r="P1946" s="67"/>
      <c r="Q1946" s="67"/>
    </row>
    <row r="1947" spans="1:17" x14ac:dyDescent="0.2">
      <c r="A1947" t="s">
        <v>36</v>
      </c>
      <c r="B1947" s="45">
        <v>41401</v>
      </c>
      <c r="C1947" s="254">
        <v>0.10291666666666666</v>
      </c>
      <c r="D1947" s="59">
        <v>0.14699999999999999</v>
      </c>
      <c r="E1947" s="58">
        <v>20.92</v>
      </c>
      <c r="F1947" s="58">
        <v>7.23</v>
      </c>
      <c r="G1947" s="41">
        <v>81</v>
      </c>
      <c r="H1947" s="59">
        <v>2.9220000000000002</v>
      </c>
      <c r="I1947" s="58">
        <v>7.74</v>
      </c>
      <c r="J1947">
        <v>50</v>
      </c>
      <c r="K1947" s="41">
        <v>185.9</v>
      </c>
      <c r="L1947" s="59"/>
      <c r="M1947" s="111">
        <v>0.1</v>
      </c>
      <c r="N1947" s="149"/>
      <c r="O1947" s="149"/>
      <c r="P1947" s="67"/>
      <c r="Q1947" s="67"/>
    </row>
    <row r="1948" spans="1:17" x14ac:dyDescent="0.2">
      <c r="A1948" t="s">
        <v>36</v>
      </c>
      <c r="B1948" s="45">
        <v>41401</v>
      </c>
      <c r="C1948" s="254">
        <v>0.10328703703703705</v>
      </c>
      <c r="D1948" s="59">
        <v>0.95</v>
      </c>
      <c r="E1948" s="58">
        <v>20.91</v>
      </c>
      <c r="F1948" s="58">
        <v>7.23</v>
      </c>
      <c r="G1948" s="41">
        <v>80.900000000000006</v>
      </c>
      <c r="H1948" s="59">
        <v>2.9220000000000002</v>
      </c>
      <c r="I1948" s="58">
        <v>7.74</v>
      </c>
      <c r="J1948">
        <v>48</v>
      </c>
      <c r="K1948" s="41">
        <v>198</v>
      </c>
      <c r="L1948" s="59"/>
      <c r="M1948" s="111"/>
      <c r="N1948" s="149"/>
      <c r="O1948" s="149"/>
      <c r="P1948" s="67"/>
      <c r="Q1948" s="67"/>
    </row>
    <row r="1949" spans="1:17" x14ac:dyDescent="0.2">
      <c r="B1949" s="45"/>
      <c r="C1949" s="182"/>
      <c r="D1949" s="59"/>
      <c r="E1949" s="58"/>
      <c r="F1949" s="58"/>
      <c r="G1949" s="41"/>
      <c r="H1949" s="59"/>
      <c r="I1949" s="58"/>
      <c r="J1949"/>
      <c r="K1949" s="41"/>
      <c r="L1949" s="59"/>
      <c r="M1949" s="111"/>
      <c r="N1949" s="149"/>
      <c r="O1949" s="149"/>
      <c r="P1949" s="67"/>
      <c r="Q1949" s="67"/>
    </row>
    <row r="1950" spans="1:17" x14ac:dyDescent="0.2">
      <c r="A1950" t="s">
        <v>72</v>
      </c>
      <c r="B1950" s="45">
        <v>41401</v>
      </c>
      <c r="C1950" s="254">
        <v>0.15437500000000001</v>
      </c>
      <c r="D1950" s="59">
        <v>0.10299999999999999</v>
      </c>
      <c r="E1950" s="58">
        <v>24.18</v>
      </c>
      <c r="F1950" s="58">
        <v>7.12</v>
      </c>
      <c r="G1950" s="41">
        <v>84.5</v>
      </c>
      <c r="H1950" s="59">
        <v>1.8140000000000001</v>
      </c>
      <c r="I1950" s="58">
        <v>7.87</v>
      </c>
      <c r="J1950">
        <v>49</v>
      </c>
      <c r="K1950" s="41">
        <v>26.6</v>
      </c>
      <c r="L1950" s="59"/>
      <c r="M1950" s="111">
        <v>0.3</v>
      </c>
      <c r="N1950" s="149"/>
      <c r="O1950" s="149"/>
      <c r="P1950" s="67"/>
      <c r="Q1950" s="67"/>
    </row>
    <row r="1951" spans="1:17" x14ac:dyDescent="0.2">
      <c r="A1951" t="s">
        <v>72</v>
      </c>
      <c r="B1951" s="45">
        <v>41401</v>
      </c>
      <c r="C1951" s="254">
        <v>0.15488425925925928</v>
      </c>
      <c r="D1951" s="59">
        <v>1.2270000000000001</v>
      </c>
      <c r="E1951" s="58">
        <v>24.11</v>
      </c>
      <c r="F1951" s="58">
        <v>6.93</v>
      </c>
      <c r="G1951" s="41">
        <v>82.1</v>
      </c>
      <c r="H1951" s="59">
        <v>1.784</v>
      </c>
      <c r="I1951" s="58">
        <v>7.85</v>
      </c>
      <c r="J1951">
        <v>43</v>
      </c>
      <c r="K1951" s="41">
        <v>27.1</v>
      </c>
      <c r="L1951" s="59"/>
      <c r="M1951" s="111"/>
      <c r="N1951" s="149"/>
      <c r="O1951" s="149"/>
      <c r="P1951" s="67"/>
      <c r="Q1951" s="67"/>
    </row>
    <row r="1952" spans="1:17" x14ac:dyDescent="0.2">
      <c r="B1952" s="45"/>
      <c r="C1952" s="182"/>
      <c r="D1952" s="59"/>
      <c r="E1952" s="58"/>
      <c r="F1952" s="58"/>
      <c r="G1952" s="41"/>
      <c r="H1952" s="41"/>
      <c r="I1952" s="58"/>
      <c r="J1952"/>
      <c r="K1952" s="41"/>
      <c r="M1952" s="111"/>
      <c r="N1952" s="149"/>
      <c r="O1952" s="149"/>
      <c r="P1952" s="67"/>
      <c r="Q1952" s="67"/>
    </row>
    <row r="1953" spans="1:17" x14ac:dyDescent="0.2">
      <c r="A1953" t="s">
        <v>55</v>
      </c>
      <c r="B1953" s="45">
        <v>41402</v>
      </c>
      <c r="C1953" s="254">
        <v>0.46827546296296302</v>
      </c>
      <c r="D1953" s="59">
        <v>2.1999999999999999E-2</v>
      </c>
      <c r="E1953" s="58">
        <v>22.92</v>
      </c>
      <c r="F1953" s="58">
        <v>2</v>
      </c>
      <c r="G1953" s="41">
        <v>29.8</v>
      </c>
      <c r="H1953" s="58">
        <v>66.528999999999996</v>
      </c>
      <c r="I1953" s="58">
        <v>8.2100000000000009</v>
      </c>
      <c r="J1953">
        <v>137</v>
      </c>
      <c r="K1953" s="41">
        <v>3.3</v>
      </c>
      <c r="L1953" s="58"/>
      <c r="M1953" s="111">
        <v>1.6</v>
      </c>
      <c r="N1953" s="210">
        <v>15.75994</v>
      </c>
      <c r="O1953" s="211">
        <v>16.502780000000001</v>
      </c>
      <c r="P1953" s="150">
        <v>3.9248999999999974</v>
      </c>
      <c r="Q1953" s="62">
        <v>2.5418400000000001</v>
      </c>
    </row>
    <row r="1954" spans="1:17" x14ac:dyDescent="0.2">
      <c r="A1954" t="s">
        <v>55</v>
      </c>
      <c r="B1954" s="45">
        <v>41402</v>
      </c>
      <c r="C1954" s="254">
        <v>0.46868055555555554</v>
      </c>
      <c r="D1954" s="59">
        <v>1.0189999999999999</v>
      </c>
      <c r="E1954" s="58">
        <v>21.74</v>
      </c>
      <c r="F1954" s="58">
        <v>2.0299999999999998</v>
      </c>
      <c r="G1954" s="41">
        <v>29.6</v>
      </c>
      <c r="H1954" s="58">
        <v>66.120999999999995</v>
      </c>
      <c r="I1954" s="58">
        <v>8.2100000000000009</v>
      </c>
      <c r="J1954">
        <v>133</v>
      </c>
      <c r="K1954" s="41">
        <v>3.3</v>
      </c>
      <c r="L1954" s="58"/>
      <c r="M1954" s="111"/>
      <c r="N1954" s="111"/>
      <c r="O1954" s="149"/>
      <c r="Q1954" s="67"/>
    </row>
    <row r="1955" spans="1:17" x14ac:dyDescent="0.2">
      <c r="A1955" t="s">
        <v>55</v>
      </c>
      <c r="B1955" s="45">
        <v>41402</v>
      </c>
      <c r="C1955" s="254">
        <v>0.46913194444444445</v>
      </c>
      <c r="D1955" s="59">
        <v>2.016</v>
      </c>
      <c r="E1955" s="58">
        <v>21.58</v>
      </c>
      <c r="F1955" s="58">
        <v>1.75</v>
      </c>
      <c r="G1955" s="41">
        <v>25.4</v>
      </c>
      <c r="H1955" s="58">
        <v>66.147000000000006</v>
      </c>
      <c r="I1955" s="58">
        <v>8.1999999999999993</v>
      </c>
      <c r="J1955">
        <v>130</v>
      </c>
      <c r="K1955" s="41">
        <v>3.4</v>
      </c>
      <c r="L1955" s="58"/>
      <c r="M1955" s="111"/>
      <c r="N1955" s="149"/>
      <c r="O1955" s="149"/>
    </row>
    <row r="1956" spans="1:17" x14ac:dyDescent="0.2">
      <c r="A1956" t="s">
        <v>55</v>
      </c>
      <c r="B1956" s="45">
        <v>41402</v>
      </c>
      <c r="C1956" s="254">
        <v>0.4697453703703704</v>
      </c>
      <c r="D1956" s="59">
        <v>3.02</v>
      </c>
      <c r="E1956" s="58">
        <v>21.51</v>
      </c>
      <c r="F1956" s="58">
        <v>1.22</v>
      </c>
      <c r="G1956" s="41">
        <v>17.7</v>
      </c>
      <c r="H1956" s="58">
        <v>66.188000000000002</v>
      </c>
      <c r="I1956" s="58">
        <v>8.19</v>
      </c>
      <c r="J1956">
        <v>127</v>
      </c>
      <c r="K1956" s="41">
        <v>4.2</v>
      </c>
      <c r="L1956" s="58"/>
      <c r="M1956" s="111"/>
      <c r="N1956" s="149"/>
      <c r="O1956" s="149"/>
      <c r="Q1956" s="67"/>
    </row>
    <row r="1957" spans="1:17" x14ac:dyDescent="0.2">
      <c r="A1957" t="s">
        <v>55</v>
      </c>
      <c r="B1957" s="45">
        <v>41402</v>
      </c>
      <c r="C1957" s="254">
        <v>0.47020833333333334</v>
      </c>
      <c r="D1957" s="59">
        <v>4.0010000000000003</v>
      </c>
      <c r="E1957" s="58">
        <v>21.46</v>
      </c>
      <c r="F1957" s="58">
        <v>0.92</v>
      </c>
      <c r="G1957" s="41">
        <v>13.4</v>
      </c>
      <c r="H1957" s="58">
        <v>66.216000000000008</v>
      </c>
      <c r="I1957" s="58">
        <v>8.19</v>
      </c>
      <c r="J1957">
        <v>124</v>
      </c>
      <c r="K1957" s="41">
        <v>4.9000000000000004</v>
      </c>
      <c r="L1957" s="58"/>
      <c r="M1957" s="111"/>
      <c r="N1957" s="149"/>
      <c r="O1957" s="149"/>
      <c r="Q1957" s="67"/>
    </row>
    <row r="1958" spans="1:17" x14ac:dyDescent="0.2">
      <c r="A1958" t="s">
        <v>55</v>
      </c>
      <c r="B1958" s="45">
        <v>41402</v>
      </c>
      <c r="C1958" s="254">
        <v>0.4704976851851852</v>
      </c>
      <c r="D1958" s="59">
        <v>4.9909999999999997</v>
      </c>
      <c r="E1958" s="58">
        <v>21.44</v>
      </c>
      <c r="F1958" s="58">
        <v>0.86</v>
      </c>
      <c r="G1958" s="41">
        <v>12.5</v>
      </c>
      <c r="H1958" s="58">
        <v>66.233000000000004</v>
      </c>
      <c r="I1958" s="58">
        <v>8.19</v>
      </c>
      <c r="J1958">
        <v>123</v>
      </c>
      <c r="K1958" s="41">
        <v>4.4000000000000004</v>
      </c>
      <c r="L1958" s="58"/>
      <c r="M1958" s="111"/>
      <c r="N1958" s="149"/>
      <c r="O1958" s="149"/>
      <c r="P1958" s="67"/>
      <c r="Q1958" s="67"/>
    </row>
    <row r="1959" spans="1:17" x14ac:dyDescent="0.2">
      <c r="A1959" t="s">
        <v>55</v>
      </c>
      <c r="B1959" s="45">
        <v>41402</v>
      </c>
      <c r="C1959" s="254">
        <v>0.47086805555555555</v>
      </c>
      <c r="D1959" s="59">
        <v>6.0640000000000001</v>
      </c>
      <c r="E1959" s="58">
        <v>21.43</v>
      </c>
      <c r="F1959" s="58">
        <v>0.84</v>
      </c>
      <c r="G1959" s="41">
        <v>12.2</v>
      </c>
      <c r="H1959" s="58">
        <v>66.257000000000005</v>
      </c>
      <c r="I1959" s="58">
        <v>8.19</v>
      </c>
      <c r="J1959">
        <v>121</v>
      </c>
      <c r="K1959" s="41">
        <v>3.6</v>
      </c>
      <c r="L1959" s="58"/>
      <c r="M1959" s="111"/>
      <c r="N1959" s="149"/>
      <c r="O1959" s="149"/>
      <c r="P1959" s="67"/>
      <c r="Q1959" s="67"/>
    </row>
    <row r="1960" spans="1:17" x14ac:dyDescent="0.2">
      <c r="A1960" t="s">
        <v>55</v>
      </c>
      <c r="B1960" s="45">
        <v>41402</v>
      </c>
      <c r="C1960" s="254">
        <v>0.47125</v>
      </c>
      <c r="D1960" s="59">
        <v>7.0469999999999997</v>
      </c>
      <c r="E1960" s="58">
        <v>21.43</v>
      </c>
      <c r="F1960" s="58">
        <v>0.82</v>
      </c>
      <c r="G1960" s="41">
        <v>11.9</v>
      </c>
      <c r="H1960" s="58">
        <v>66.278000000000006</v>
      </c>
      <c r="I1960" s="58">
        <v>8.19</v>
      </c>
      <c r="J1960">
        <v>119</v>
      </c>
      <c r="K1960" s="41">
        <v>3.7</v>
      </c>
      <c r="L1960" s="58"/>
      <c r="M1960" s="111"/>
      <c r="N1960" s="149"/>
      <c r="O1960" s="149"/>
      <c r="P1960" s="67"/>
      <c r="Q1960" s="67"/>
    </row>
    <row r="1961" spans="1:17" x14ac:dyDescent="0.2">
      <c r="A1961" t="s">
        <v>55</v>
      </c>
      <c r="B1961" s="45">
        <v>41402</v>
      </c>
      <c r="C1961" s="254">
        <v>0.47151620370370373</v>
      </c>
      <c r="D1961" s="59">
        <v>7.9980000000000002</v>
      </c>
      <c r="E1961" s="58">
        <v>21.42</v>
      </c>
      <c r="F1961" s="58">
        <v>0.78</v>
      </c>
      <c r="G1961" s="41">
        <v>11.3</v>
      </c>
      <c r="H1961" s="58">
        <v>66.293999999999997</v>
      </c>
      <c r="I1961" s="58">
        <v>8.19</v>
      </c>
      <c r="J1961">
        <v>118</v>
      </c>
      <c r="K1961" s="41">
        <v>3.5</v>
      </c>
      <c r="L1961" s="58"/>
      <c r="M1961" s="111"/>
      <c r="N1961" s="149"/>
      <c r="O1961" s="149"/>
      <c r="P1961" s="67"/>
      <c r="Q1961" s="67"/>
    </row>
    <row r="1962" spans="1:17" x14ac:dyDescent="0.2">
      <c r="A1962" t="s">
        <v>55</v>
      </c>
      <c r="B1962" s="45">
        <v>41402</v>
      </c>
      <c r="C1962" s="254">
        <v>0.47188657407407408</v>
      </c>
      <c r="D1962" s="59">
        <v>8.9550000000000001</v>
      </c>
      <c r="E1962" s="58">
        <v>21.41</v>
      </c>
      <c r="F1962" s="58">
        <v>0.75</v>
      </c>
      <c r="G1962" s="41">
        <v>10.9</v>
      </c>
      <c r="H1962" s="58">
        <v>66.314000000000007</v>
      </c>
      <c r="I1962" s="58">
        <v>8.19</v>
      </c>
      <c r="J1962">
        <v>115</v>
      </c>
      <c r="K1962" s="41">
        <v>3.7</v>
      </c>
      <c r="L1962" s="58"/>
      <c r="M1962" s="111"/>
      <c r="N1962" s="149"/>
      <c r="O1962" s="149"/>
      <c r="P1962" s="67"/>
      <c r="Q1962" s="67"/>
    </row>
    <row r="1963" spans="1:17" x14ac:dyDescent="0.2">
      <c r="A1963" t="s">
        <v>55</v>
      </c>
      <c r="B1963" s="45">
        <v>41402</v>
      </c>
      <c r="C1963" s="254">
        <v>0.47216435185185185</v>
      </c>
      <c r="D1963" s="59">
        <v>10.173999999999999</v>
      </c>
      <c r="E1963" s="58">
        <v>21.39</v>
      </c>
      <c r="F1963" s="58">
        <v>0.67</v>
      </c>
      <c r="G1963" s="41">
        <v>9.8000000000000007</v>
      </c>
      <c r="H1963" s="58">
        <v>66.326999999999998</v>
      </c>
      <c r="I1963" s="58">
        <v>8.19</v>
      </c>
      <c r="J1963">
        <v>114</v>
      </c>
      <c r="K1963" s="41">
        <v>3.7</v>
      </c>
      <c r="L1963" s="58"/>
      <c r="M1963" s="111"/>
      <c r="N1963" s="149"/>
      <c r="O1963" s="149"/>
      <c r="P1963" s="67"/>
      <c r="Q1963" s="67"/>
    </row>
    <row r="1964" spans="1:17" x14ac:dyDescent="0.2">
      <c r="A1964" t="s">
        <v>55</v>
      </c>
      <c r="B1964" s="45">
        <v>41402</v>
      </c>
      <c r="C1964" s="254">
        <v>0.47243055555555552</v>
      </c>
      <c r="D1964" s="59">
        <v>11.055999999999999</v>
      </c>
      <c r="E1964" s="58">
        <v>21.38</v>
      </c>
      <c r="F1964" s="58">
        <v>0.61</v>
      </c>
      <c r="G1964" s="41">
        <v>8.8000000000000007</v>
      </c>
      <c r="H1964" s="58">
        <v>66.344000000000008</v>
      </c>
      <c r="I1964" s="58">
        <v>8.19</v>
      </c>
      <c r="J1964">
        <v>114</v>
      </c>
      <c r="K1964" s="41">
        <v>3.6</v>
      </c>
      <c r="L1964" s="58"/>
      <c r="M1964" s="111"/>
      <c r="N1964" s="149"/>
      <c r="O1964" s="149"/>
      <c r="P1964" s="67"/>
      <c r="Q1964" s="67"/>
    </row>
    <row r="1965" spans="1:17" x14ac:dyDescent="0.2">
      <c r="A1965" t="s">
        <v>55</v>
      </c>
      <c r="B1965" s="45">
        <v>41402</v>
      </c>
      <c r="C1965" s="254">
        <v>0.47287037037037033</v>
      </c>
      <c r="D1965" s="59">
        <v>11.987</v>
      </c>
      <c r="E1965" s="58">
        <v>21.34</v>
      </c>
      <c r="F1965" s="58">
        <v>0.34</v>
      </c>
      <c r="G1965" s="41">
        <v>4.9000000000000004</v>
      </c>
      <c r="H1965" s="58">
        <v>66.364999999999995</v>
      </c>
      <c r="I1965" s="58">
        <v>8.19</v>
      </c>
      <c r="J1965">
        <v>111</v>
      </c>
      <c r="K1965" s="41">
        <v>6.6</v>
      </c>
      <c r="L1965" s="58"/>
      <c r="M1965" s="111"/>
      <c r="N1965" s="149"/>
      <c r="O1965" s="149"/>
      <c r="P1965" s="67"/>
      <c r="Q1965" s="67"/>
    </row>
    <row r="1966" spans="1:17" x14ac:dyDescent="0.2">
      <c r="A1966" t="s">
        <v>55</v>
      </c>
      <c r="B1966" s="45">
        <v>41402</v>
      </c>
      <c r="C1966" s="254">
        <v>0.47327546296296297</v>
      </c>
      <c r="D1966" s="59">
        <v>13.021000000000001</v>
      </c>
      <c r="E1966" s="58">
        <v>20.309999999999999</v>
      </c>
      <c r="F1966" s="58">
        <v>0.18</v>
      </c>
      <c r="G1966" s="41">
        <v>2.6</v>
      </c>
      <c r="H1966" s="58">
        <v>66.382999999999996</v>
      </c>
      <c r="I1966" s="58">
        <v>8.1</v>
      </c>
      <c r="J1966">
        <v>-350</v>
      </c>
      <c r="K1966" s="41">
        <v>7</v>
      </c>
      <c r="L1966" s="58"/>
      <c r="M1966" s="111"/>
      <c r="N1966" s="149"/>
      <c r="O1966" s="149"/>
      <c r="P1966" s="67"/>
      <c r="Q1966" s="67"/>
    </row>
    <row r="1967" spans="1:17" x14ac:dyDescent="0.2">
      <c r="A1967" t="s">
        <v>55</v>
      </c>
      <c r="B1967" s="45">
        <v>41402</v>
      </c>
      <c r="C1967" s="254">
        <v>0.4736805555555556</v>
      </c>
      <c r="D1967" s="59">
        <v>13.487</v>
      </c>
      <c r="E1967" s="58">
        <v>20.190000000000001</v>
      </c>
      <c r="F1967" s="58">
        <v>0.15</v>
      </c>
      <c r="G1967" s="41">
        <v>2.1</v>
      </c>
      <c r="H1967" s="58">
        <v>66.385999999999996</v>
      </c>
      <c r="I1967" s="58">
        <v>8.08</v>
      </c>
      <c r="J1967">
        <v>-363</v>
      </c>
      <c r="K1967" s="41">
        <v>7.5</v>
      </c>
      <c r="L1967" s="58"/>
      <c r="M1967" s="111"/>
      <c r="N1967" s="149"/>
      <c r="O1967" s="149"/>
      <c r="P1967" s="67"/>
      <c r="Q1967" s="67"/>
    </row>
    <row r="1968" spans="1:17" x14ac:dyDescent="0.2">
      <c r="B1968" s="45"/>
      <c r="C1968" s="182"/>
      <c r="D1968" s="59"/>
      <c r="E1968" s="58"/>
      <c r="F1968" s="58"/>
      <c r="G1968" s="41"/>
      <c r="H1968" s="58"/>
      <c r="I1968" s="58"/>
      <c r="J1968"/>
      <c r="K1968" s="41"/>
      <c r="L1968" s="58"/>
      <c r="M1968" s="111"/>
      <c r="N1968" s="149"/>
      <c r="O1968" s="149"/>
      <c r="P1968" s="67"/>
      <c r="Q1968" s="67"/>
    </row>
    <row r="1969" spans="1:17" x14ac:dyDescent="0.2">
      <c r="A1969" t="s">
        <v>58</v>
      </c>
      <c r="B1969" s="45">
        <v>41402</v>
      </c>
      <c r="C1969" s="254">
        <v>0.49840277777777775</v>
      </c>
      <c r="D1969" s="59">
        <v>1.2E-2</v>
      </c>
      <c r="E1969" s="58">
        <v>24.23</v>
      </c>
      <c r="F1969" s="58">
        <v>5.67</v>
      </c>
      <c r="G1969" s="41">
        <v>86.6</v>
      </c>
      <c r="H1969" s="58">
        <v>66.801000000000002</v>
      </c>
      <c r="I1969" s="58">
        <v>8.32</v>
      </c>
      <c r="J1969">
        <v>80</v>
      </c>
      <c r="K1969" s="41">
        <v>1</v>
      </c>
      <c r="L1969" s="58"/>
      <c r="M1969" s="111">
        <v>1.2</v>
      </c>
      <c r="N1969" s="210">
        <v>40.788119999999992</v>
      </c>
      <c r="O1969" s="210">
        <v>48.975920000000002</v>
      </c>
      <c r="P1969" s="62">
        <v>3.9302400000000026</v>
      </c>
      <c r="Q1969" s="62">
        <v>4.1865600000000072</v>
      </c>
    </row>
    <row r="1970" spans="1:17" x14ac:dyDescent="0.2">
      <c r="A1970" t="s">
        <v>58</v>
      </c>
      <c r="B1970" s="45">
        <v>41402</v>
      </c>
      <c r="C1970" s="254">
        <v>0.49928240740740742</v>
      </c>
      <c r="D1970" s="59">
        <v>1.0920000000000001</v>
      </c>
      <c r="E1970" s="58">
        <v>22.84</v>
      </c>
      <c r="F1970" s="58">
        <v>6.4</v>
      </c>
      <c r="G1970" s="41">
        <v>95.4</v>
      </c>
      <c r="H1970" s="58">
        <v>66.671999999999997</v>
      </c>
      <c r="I1970" s="58">
        <v>8.33</v>
      </c>
      <c r="J1970">
        <v>74</v>
      </c>
      <c r="K1970" s="41">
        <v>1.4</v>
      </c>
      <c r="L1970" s="58"/>
      <c r="M1970" s="111"/>
      <c r="N1970" s="111"/>
      <c r="O1970" s="149"/>
      <c r="P1970" s="67"/>
      <c r="Q1970" s="67"/>
    </row>
    <row r="1971" spans="1:17" x14ac:dyDescent="0.2">
      <c r="A1971" t="s">
        <v>58</v>
      </c>
      <c r="B1971" s="45">
        <v>41402</v>
      </c>
      <c r="C1971" s="254">
        <v>0.49974537037037042</v>
      </c>
      <c r="D1971" s="59">
        <v>2.0190000000000001</v>
      </c>
      <c r="E1971" s="58">
        <v>22.31</v>
      </c>
      <c r="F1971" s="58">
        <v>6.54</v>
      </c>
      <c r="G1971" s="41">
        <v>96.6</v>
      </c>
      <c r="H1971" s="58">
        <v>66.629000000000005</v>
      </c>
      <c r="I1971" s="58">
        <v>8.34</v>
      </c>
      <c r="J1971">
        <v>71</v>
      </c>
      <c r="K1971" s="41">
        <v>1.6</v>
      </c>
      <c r="L1971" s="58"/>
      <c r="M1971" s="111"/>
      <c r="N1971" s="149"/>
      <c r="O1971" s="149"/>
      <c r="P1971" s="67"/>
      <c r="Q1971" s="67"/>
    </row>
    <row r="1972" spans="1:17" x14ac:dyDescent="0.2">
      <c r="A1972" t="s">
        <v>58</v>
      </c>
      <c r="B1972" s="45">
        <v>41402</v>
      </c>
      <c r="C1972" s="254">
        <v>0.500462962962963</v>
      </c>
      <c r="D1972" s="59">
        <v>3.0470000000000002</v>
      </c>
      <c r="E1972" s="58">
        <v>22.16</v>
      </c>
      <c r="F1972" s="58">
        <v>5.98</v>
      </c>
      <c r="G1972" s="41">
        <v>88.1</v>
      </c>
      <c r="H1972" s="58">
        <v>66.631</v>
      </c>
      <c r="I1972" s="58">
        <v>8.32</v>
      </c>
      <c r="J1972">
        <v>69</v>
      </c>
      <c r="K1972" s="41">
        <v>1.5</v>
      </c>
      <c r="L1972" s="58"/>
      <c r="M1972" s="111"/>
      <c r="N1972" s="149"/>
      <c r="O1972" s="149"/>
      <c r="P1972" s="67"/>
      <c r="Q1972" s="67"/>
    </row>
    <row r="1973" spans="1:17" x14ac:dyDescent="0.2">
      <c r="A1973" t="s">
        <v>58</v>
      </c>
      <c r="B1973" s="45">
        <v>41402</v>
      </c>
      <c r="C1973" s="254">
        <v>0.50078703703703698</v>
      </c>
      <c r="D1973" s="59">
        <v>4.0860000000000003</v>
      </c>
      <c r="E1973" s="58">
        <v>22.12</v>
      </c>
      <c r="F1973" s="58">
        <v>5.99</v>
      </c>
      <c r="G1973" s="41">
        <v>88.1</v>
      </c>
      <c r="H1973" s="58">
        <v>66.631</v>
      </c>
      <c r="I1973" s="58">
        <v>8.32</v>
      </c>
      <c r="J1973">
        <v>68</v>
      </c>
      <c r="K1973" s="41">
        <v>1.5</v>
      </c>
      <c r="L1973" s="58"/>
      <c r="M1973" s="111"/>
      <c r="N1973" s="149"/>
      <c r="O1973" s="149"/>
      <c r="P1973" s="67"/>
      <c r="Q1973" s="67"/>
    </row>
    <row r="1974" spans="1:17" x14ac:dyDescent="0.2">
      <c r="A1974" t="s">
        <v>58</v>
      </c>
      <c r="B1974" s="45">
        <v>41402</v>
      </c>
      <c r="C1974" s="254">
        <v>0.50150462962962961</v>
      </c>
      <c r="D1974" s="59">
        <v>5.032</v>
      </c>
      <c r="E1974" s="58">
        <v>22.03</v>
      </c>
      <c r="F1974" s="58">
        <v>4.8899999999999997</v>
      </c>
      <c r="G1974" s="41">
        <v>71.900000000000006</v>
      </c>
      <c r="H1974" s="58">
        <v>66.641999999999996</v>
      </c>
      <c r="I1974" s="58">
        <v>8.31</v>
      </c>
      <c r="J1974">
        <v>66</v>
      </c>
      <c r="K1974" s="41">
        <v>1.3</v>
      </c>
      <c r="L1974" s="58"/>
      <c r="M1974" s="111"/>
      <c r="N1974" s="149"/>
      <c r="O1974" s="149"/>
      <c r="P1974" s="67"/>
      <c r="Q1974" s="67"/>
    </row>
    <row r="1975" spans="1:17" x14ac:dyDescent="0.2">
      <c r="A1975" t="s">
        <v>58</v>
      </c>
      <c r="B1975" s="45">
        <v>41402</v>
      </c>
      <c r="C1975" s="254">
        <v>0.5022106481481482</v>
      </c>
      <c r="D1975" s="59">
        <v>5.97</v>
      </c>
      <c r="E1975" s="58">
        <v>21.96</v>
      </c>
      <c r="F1975" s="58">
        <v>4.68</v>
      </c>
      <c r="G1975" s="41">
        <v>68.7</v>
      </c>
      <c r="H1975" s="58">
        <v>66.656999999999996</v>
      </c>
      <c r="I1975" s="58">
        <v>8.3000000000000007</v>
      </c>
      <c r="J1975">
        <v>65</v>
      </c>
      <c r="K1975" s="41">
        <v>1.2</v>
      </c>
      <c r="L1975" s="58"/>
      <c r="M1975" s="111"/>
      <c r="N1975" s="149"/>
      <c r="O1975" s="149"/>
      <c r="P1975" s="67"/>
      <c r="Q1975" s="67"/>
    </row>
    <row r="1976" spans="1:17" x14ac:dyDescent="0.2">
      <c r="A1976" t="s">
        <v>58</v>
      </c>
      <c r="B1976" s="45">
        <v>41402</v>
      </c>
      <c r="C1976" s="254">
        <v>0.50284722222222222</v>
      </c>
      <c r="D1976" s="59">
        <v>7.0170000000000003</v>
      </c>
      <c r="E1976" s="58">
        <v>21.98</v>
      </c>
      <c r="F1976" s="58">
        <v>4.17</v>
      </c>
      <c r="G1976" s="41">
        <v>61.3</v>
      </c>
      <c r="H1976" s="58">
        <v>66.69</v>
      </c>
      <c r="I1976" s="58">
        <v>8.2899999999999991</v>
      </c>
      <c r="J1976">
        <v>64</v>
      </c>
      <c r="K1976" s="41">
        <v>1.4</v>
      </c>
      <c r="L1976" s="58"/>
      <c r="M1976" s="111"/>
      <c r="N1976" s="149"/>
      <c r="O1976" s="149"/>
      <c r="P1976" s="67"/>
      <c r="Q1976" s="67"/>
    </row>
    <row r="1977" spans="1:17" x14ac:dyDescent="0.2">
      <c r="A1977" t="s">
        <v>58</v>
      </c>
      <c r="B1977" s="45">
        <v>41402</v>
      </c>
      <c r="C1977" s="254">
        <v>0.50410879629629635</v>
      </c>
      <c r="D1977" s="59">
        <v>8.0180000000000007</v>
      </c>
      <c r="E1977" s="58">
        <v>21.97</v>
      </c>
      <c r="F1977" s="58">
        <v>3.82</v>
      </c>
      <c r="G1977" s="41">
        <v>56.1</v>
      </c>
      <c r="H1977" s="58">
        <v>66.722000000000008</v>
      </c>
      <c r="I1977" s="58">
        <v>8.2899999999999991</v>
      </c>
      <c r="J1977">
        <v>62</v>
      </c>
      <c r="K1977" s="41">
        <v>1.5</v>
      </c>
      <c r="L1977" s="58"/>
      <c r="M1977" s="111"/>
      <c r="N1977" s="149"/>
      <c r="O1977" s="149"/>
      <c r="P1977" s="67"/>
      <c r="Q1977" s="67"/>
    </row>
    <row r="1978" spans="1:17" x14ac:dyDescent="0.2">
      <c r="A1978" t="s">
        <v>58</v>
      </c>
      <c r="B1978" s="45">
        <v>41402</v>
      </c>
      <c r="C1978" s="254">
        <v>0.50495370370370374</v>
      </c>
      <c r="D1978" s="59">
        <v>9.1340000000000003</v>
      </c>
      <c r="E1978" s="58">
        <v>21.87</v>
      </c>
      <c r="F1978" s="58">
        <v>3.59</v>
      </c>
      <c r="G1978" s="41">
        <v>52.6</v>
      </c>
      <c r="H1978" s="58">
        <v>66.734999999999999</v>
      </c>
      <c r="I1978" s="58">
        <v>8.2799999999999994</v>
      </c>
      <c r="J1978">
        <v>62</v>
      </c>
      <c r="K1978" s="41">
        <v>1.5</v>
      </c>
      <c r="L1978" s="58"/>
      <c r="M1978" s="111"/>
      <c r="N1978" s="149"/>
      <c r="O1978" s="149"/>
      <c r="P1978" s="67"/>
      <c r="Q1978" s="67"/>
    </row>
    <row r="1979" spans="1:17" x14ac:dyDescent="0.2">
      <c r="A1979" t="s">
        <v>58</v>
      </c>
      <c r="B1979" s="45">
        <v>41402</v>
      </c>
      <c r="C1979" s="254">
        <v>0.50528935185185186</v>
      </c>
      <c r="D1979" s="59">
        <v>9.923</v>
      </c>
      <c r="E1979" s="58">
        <v>21.82</v>
      </c>
      <c r="F1979" s="58">
        <v>3.58</v>
      </c>
      <c r="G1979" s="41">
        <v>52.5</v>
      </c>
      <c r="H1979" s="58">
        <v>66.738</v>
      </c>
      <c r="I1979" s="58">
        <v>8.2799999999999994</v>
      </c>
      <c r="J1979">
        <v>61</v>
      </c>
      <c r="K1979" s="41">
        <v>1.2</v>
      </c>
      <c r="L1979" s="58"/>
      <c r="M1979" s="111"/>
      <c r="N1979" s="149"/>
      <c r="O1979" s="149"/>
      <c r="P1979" s="67"/>
      <c r="Q1979" s="67"/>
    </row>
    <row r="1980" spans="1:17" x14ac:dyDescent="0.2">
      <c r="A1980" t="s">
        <v>58</v>
      </c>
      <c r="B1980" s="45">
        <v>41402</v>
      </c>
      <c r="C1980" s="254">
        <v>0.50613425925925926</v>
      </c>
      <c r="D1980" s="59">
        <v>11.079000000000001</v>
      </c>
      <c r="E1980" s="58">
        <v>21.75</v>
      </c>
      <c r="F1980" s="58">
        <v>3.38</v>
      </c>
      <c r="G1980" s="41">
        <v>49.5</v>
      </c>
      <c r="H1980" s="58">
        <v>66.754000000000005</v>
      </c>
      <c r="I1980" s="58">
        <v>8.27</v>
      </c>
      <c r="J1980">
        <v>61</v>
      </c>
      <c r="K1980" s="41">
        <v>1.1000000000000001</v>
      </c>
      <c r="L1980" s="58"/>
      <c r="M1980" s="111"/>
      <c r="N1980" s="149"/>
      <c r="O1980" s="149"/>
      <c r="P1980" s="67"/>
      <c r="Q1980" s="67"/>
    </row>
    <row r="1981" spans="1:17" x14ac:dyDescent="0.2">
      <c r="A1981" t="s">
        <v>58</v>
      </c>
      <c r="B1981" s="45">
        <v>41402</v>
      </c>
      <c r="C1981" s="254">
        <v>0.50714120370370364</v>
      </c>
      <c r="D1981" s="59">
        <v>11.319000000000001</v>
      </c>
      <c r="E1981" s="58">
        <v>21.75</v>
      </c>
      <c r="F1981" s="58">
        <v>3.33</v>
      </c>
      <c r="G1981" s="41">
        <v>48.8</v>
      </c>
      <c r="H1981" s="58">
        <v>66.765000000000001</v>
      </c>
      <c r="I1981" s="58">
        <v>8.2799999999999994</v>
      </c>
      <c r="J1981">
        <v>25</v>
      </c>
      <c r="K1981" s="41">
        <v>1.5</v>
      </c>
      <c r="L1981" s="58"/>
      <c r="M1981" s="111"/>
      <c r="N1981" s="149"/>
      <c r="O1981" s="149"/>
      <c r="P1981" s="67"/>
      <c r="Q1981" s="67"/>
    </row>
    <row r="1982" spans="1:17" x14ac:dyDescent="0.2">
      <c r="B1982" s="45"/>
      <c r="C1982" s="182"/>
      <c r="D1982" s="59"/>
      <c r="E1982" s="58"/>
      <c r="F1982" s="58"/>
      <c r="G1982" s="41"/>
      <c r="H1982" s="58"/>
      <c r="I1982" s="58"/>
      <c r="J1982"/>
      <c r="K1982" s="41"/>
      <c r="L1982" s="58"/>
      <c r="M1982" s="111"/>
      <c r="N1982" s="149"/>
      <c r="O1982" s="149"/>
      <c r="P1982" s="67"/>
      <c r="Q1982" s="67"/>
    </row>
    <row r="1983" spans="1:17" x14ac:dyDescent="0.2">
      <c r="A1983" t="s">
        <v>61</v>
      </c>
      <c r="B1983" s="45">
        <v>41402</v>
      </c>
      <c r="C1983" s="254">
        <v>0.52342592592592596</v>
      </c>
      <c r="D1983" s="59">
        <v>0.104</v>
      </c>
      <c r="E1983" s="58">
        <v>23.89</v>
      </c>
      <c r="F1983" s="58">
        <v>9.66</v>
      </c>
      <c r="G1983" s="41">
        <v>146.6</v>
      </c>
      <c r="H1983" s="58">
        <v>66.801000000000002</v>
      </c>
      <c r="I1983" s="58">
        <v>8.3800000000000008</v>
      </c>
      <c r="J1983">
        <v>90</v>
      </c>
      <c r="K1983" s="41">
        <v>4.0999999999999996</v>
      </c>
      <c r="L1983" s="58"/>
      <c r="M1983" s="111">
        <v>0.7</v>
      </c>
      <c r="N1983" s="210">
        <v>67.528599999999997</v>
      </c>
      <c r="O1983" s="210">
        <v>59.360199999999999</v>
      </c>
      <c r="P1983" s="62">
        <v>5.5001999999999924</v>
      </c>
      <c r="Q1983" s="150" t="s">
        <v>332</v>
      </c>
    </row>
    <row r="1984" spans="1:17" x14ac:dyDescent="0.2">
      <c r="A1984" t="s">
        <v>61</v>
      </c>
      <c r="B1984" s="45">
        <v>41402</v>
      </c>
      <c r="C1984" s="254">
        <v>0.52425925925925931</v>
      </c>
      <c r="D1984" s="59">
        <v>1.0309999999999999</v>
      </c>
      <c r="E1984" s="58">
        <v>22.54</v>
      </c>
      <c r="F1984" s="58">
        <v>9.5</v>
      </c>
      <c r="G1984" s="41">
        <v>141</v>
      </c>
      <c r="H1984" s="58">
        <v>66.647999999999996</v>
      </c>
      <c r="I1984" s="58">
        <v>8.3800000000000008</v>
      </c>
      <c r="J1984">
        <v>84</v>
      </c>
      <c r="K1984" s="41">
        <v>3.9</v>
      </c>
      <c r="L1984" s="58"/>
      <c r="N1984" s="111"/>
      <c r="O1984" s="149"/>
      <c r="P1984" s="67"/>
      <c r="Q1984" s="67"/>
    </row>
    <row r="1985" spans="1:17" x14ac:dyDescent="0.2">
      <c r="A1985" t="s">
        <v>61</v>
      </c>
      <c r="B1985" s="45">
        <v>41402</v>
      </c>
      <c r="C1985" s="254">
        <v>0.52546296296296291</v>
      </c>
      <c r="D1985" s="59">
        <v>2.1019999999999999</v>
      </c>
      <c r="E1985" s="58">
        <v>22.09</v>
      </c>
      <c r="F1985" s="58">
        <v>8.07</v>
      </c>
      <c r="G1985" s="41">
        <v>118.8</v>
      </c>
      <c r="H1985" s="58">
        <v>66.593000000000004</v>
      </c>
      <c r="I1985" s="58">
        <v>8.35</v>
      </c>
      <c r="J1985">
        <v>80</v>
      </c>
      <c r="K1985" s="41">
        <v>3.4</v>
      </c>
      <c r="L1985" s="58"/>
      <c r="N1985" s="149"/>
      <c r="O1985" s="149"/>
      <c r="P1985" s="67"/>
      <c r="Q1985" s="67"/>
    </row>
    <row r="1986" spans="1:17" x14ac:dyDescent="0.2">
      <c r="A1986" t="s">
        <v>61</v>
      </c>
      <c r="B1986" s="45">
        <v>41402</v>
      </c>
      <c r="C1986" s="254">
        <v>0.52608796296296301</v>
      </c>
      <c r="D1986" s="59">
        <v>3.0249999999999999</v>
      </c>
      <c r="E1986" s="58">
        <v>21.89</v>
      </c>
      <c r="F1986" s="58">
        <v>6.67</v>
      </c>
      <c r="G1986" s="41">
        <v>97.7</v>
      </c>
      <c r="H1986" s="58">
        <v>66.549000000000007</v>
      </c>
      <c r="I1986" s="58">
        <v>8.33</v>
      </c>
      <c r="J1986">
        <v>79</v>
      </c>
      <c r="K1986" s="41">
        <v>3.3</v>
      </c>
      <c r="L1986" s="58"/>
      <c r="N1986" s="149"/>
      <c r="O1986" s="149"/>
      <c r="P1986" s="67"/>
      <c r="Q1986" s="67"/>
    </row>
    <row r="1987" spans="1:17" x14ac:dyDescent="0.2">
      <c r="A1987" t="s">
        <v>61</v>
      </c>
      <c r="B1987" s="45">
        <v>41402</v>
      </c>
      <c r="C1987" s="254">
        <v>0.52688657407407413</v>
      </c>
      <c r="D1987" s="59">
        <v>3.0840000000000001</v>
      </c>
      <c r="E1987" s="58">
        <v>21.86</v>
      </c>
      <c r="F1987" s="58">
        <v>6.31</v>
      </c>
      <c r="G1987" s="41">
        <v>92.4</v>
      </c>
      <c r="H1987" s="58">
        <v>66.543000000000006</v>
      </c>
      <c r="I1987" s="58">
        <v>8.32</v>
      </c>
      <c r="J1987">
        <v>77</v>
      </c>
      <c r="K1987" s="41">
        <v>3.1</v>
      </c>
      <c r="L1987" s="58"/>
      <c r="N1987" s="149"/>
      <c r="O1987" s="149"/>
      <c r="P1987" s="67"/>
      <c r="Q1987" s="67"/>
    </row>
    <row r="1988" spans="1:17" x14ac:dyDescent="0.2">
      <c r="A1988" t="s">
        <v>61</v>
      </c>
      <c r="B1988" s="45">
        <v>41402</v>
      </c>
      <c r="C1988" s="254">
        <v>0.52722222222222226</v>
      </c>
      <c r="D1988" s="59">
        <v>4.1180000000000003</v>
      </c>
      <c r="E1988" s="58">
        <v>21.82</v>
      </c>
      <c r="F1988" s="58">
        <v>5.59</v>
      </c>
      <c r="G1988" s="41">
        <v>81.8</v>
      </c>
      <c r="H1988" s="58">
        <v>66.542000000000002</v>
      </c>
      <c r="I1988" s="58">
        <v>8.31</v>
      </c>
      <c r="J1988">
        <v>76</v>
      </c>
      <c r="K1988" s="41">
        <v>2.8</v>
      </c>
      <c r="L1988" s="58"/>
      <c r="N1988" s="149"/>
      <c r="O1988" s="149"/>
      <c r="P1988" s="67"/>
      <c r="Q1988" s="67"/>
    </row>
    <row r="1989" spans="1:17" x14ac:dyDescent="0.2">
      <c r="A1989" t="s">
        <v>61</v>
      </c>
      <c r="B1989" s="45">
        <v>41402</v>
      </c>
      <c r="C1989" s="254">
        <v>0.52800925925925923</v>
      </c>
      <c r="D1989" s="59">
        <v>5.0540000000000003</v>
      </c>
      <c r="E1989" s="58">
        <v>21.79</v>
      </c>
      <c r="F1989" s="58">
        <v>5.08</v>
      </c>
      <c r="G1989" s="41">
        <v>74.400000000000006</v>
      </c>
      <c r="H1989" s="58">
        <v>66.555000000000007</v>
      </c>
      <c r="I1989" s="58">
        <v>8.31</v>
      </c>
      <c r="J1989">
        <v>74</v>
      </c>
      <c r="K1989" s="41">
        <v>2.8</v>
      </c>
      <c r="L1989" s="58"/>
      <c r="N1989" s="149"/>
      <c r="O1989" s="149"/>
      <c r="P1989" s="67"/>
      <c r="Q1989" s="67"/>
    </row>
    <row r="1990" spans="1:17" x14ac:dyDescent="0.2">
      <c r="A1990" t="s">
        <v>61</v>
      </c>
      <c r="B1990" s="45">
        <v>41402</v>
      </c>
      <c r="C1990" s="254">
        <v>0.5288194444444444</v>
      </c>
      <c r="D1990" s="59">
        <v>6.0869999999999997</v>
      </c>
      <c r="E1990" s="58">
        <v>21.77</v>
      </c>
      <c r="F1990" s="58">
        <v>4.7699999999999996</v>
      </c>
      <c r="G1990" s="41">
        <v>69.8</v>
      </c>
      <c r="H1990" s="58">
        <v>66.573999999999998</v>
      </c>
      <c r="I1990" s="58">
        <v>8.3000000000000007</v>
      </c>
      <c r="J1990">
        <v>72</v>
      </c>
      <c r="K1990" s="41">
        <v>2.5</v>
      </c>
      <c r="L1990" s="58"/>
      <c r="N1990" s="149"/>
      <c r="O1990" s="149"/>
      <c r="P1990" s="67"/>
      <c r="Q1990" s="67"/>
    </row>
    <row r="1991" spans="1:17" x14ac:dyDescent="0.2">
      <c r="A1991" t="s">
        <v>61</v>
      </c>
      <c r="B1991" s="45">
        <v>41402</v>
      </c>
      <c r="C1991" s="254">
        <v>0.52934027777777781</v>
      </c>
      <c r="D1991" s="59">
        <v>7.0010000000000003</v>
      </c>
      <c r="E1991" s="58">
        <v>21.77</v>
      </c>
      <c r="F1991" s="58">
        <v>4.6100000000000003</v>
      </c>
      <c r="G1991" s="41">
        <v>67.5</v>
      </c>
      <c r="H1991" s="58">
        <v>66.599000000000004</v>
      </c>
      <c r="I1991" s="58">
        <v>8.3000000000000007</v>
      </c>
      <c r="J1991">
        <v>72</v>
      </c>
      <c r="K1991" s="41">
        <v>2.2999999999999998</v>
      </c>
      <c r="L1991" s="58"/>
      <c r="N1991" s="149"/>
      <c r="O1991" s="149"/>
      <c r="P1991" s="67"/>
      <c r="Q1991" s="67"/>
    </row>
    <row r="1992" spans="1:17" x14ac:dyDescent="0.2">
      <c r="A1992" t="s">
        <v>61</v>
      </c>
      <c r="B1992" s="45">
        <v>41402</v>
      </c>
      <c r="C1992" s="254">
        <v>0.52984953703703697</v>
      </c>
      <c r="D1992" s="59">
        <v>7.984</v>
      </c>
      <c r="E1992" s="58">
        <v>21.76</v>
      </c>
      <c r="F1992" s="58">
        <v>4.5199999999999996</v>
      </c>
      <c r="G1992" s="41">
        <v>66.099999999999994</v>
      </c>
      <c r="H1992" s="58">
        <v>66.606999999999999</v>
      </c>
      <c r="I1992" s="58">
        <v>8.3000000000000007</v>
      </c>
      <c r="J1992">
        <v>71</v>
      </c>
      <c r="K1992" s="41">
        <v>2.4</v>
      </c>
      <c r="L1992" s="58"/>
      <c r="N1992" s="149"/>
      <c r="O1992" s="149"/>
      <c r="P1992" s="67"/>
      <c r="Q1992" s="67"/>
    </row>
    <row r="1993" spans="1:17" x14ac:dyDescent="0.2">
      <c r="A1993" t="s">
        <v>61</v>
      </c>
      <c r="B1993" s="45">
        <v>41402</v>
      </c>
      <c r="C1993" s="254">
        <v>0.53015046296296298</v>
      </c>
      <c r="D1993" s="59">
        <v>8.9969999999999999</v>
      </c>
      <c r="E1993" s="58">
        <v>21.78</v>
      </c>
      <c r="F1993" s="58">
        <v>4.55</v>
      </c>
      <c r="G1993" s="41">
        <v>66.599999999999994</v>
      </c>
      <c r="H1993" s="58">
        <v>66.64</v>
      </c>
      <c r="I1993" s="58">
        <v>8.3000000000000007</v>
      </c>
      <c r="J1993">
        <v>70</v>
      </c>
      <c r="K1993" s="41">
        <v>2.2999999999999998</v>
      </c>
      <c r="L1993" s="58"/>
      <c r="N1993" s="149"/>
      <c r="O1993" s="149"/>
      <c r="P1993" s="67"/>
      <c r="Q1993" s="67"/>
    </row>
    <row r="1994" spans="1:17" x14ac:dyDescent="0.2">
      <c r="A1994" t="s">
        <v>61</v>
      </c>
      <c r="B1994" s="45">
        <v>41402</v>
      </c>
      <c r="C1994" s="254">
        <v>0.53059027777777779</v>
      </c>
      <c r="D1994" s="59">
        <v>9.9489999999999998</v>
      </c>
      <c r="E1994" s="58">
        <v>21.79</v>
      </c>
      <c r="F1994" s="58">
        <v>4.5599999999999996</v>
      </c>
      <c r="G1994" s="41">
        <v>66.8</v>
      </c>
      <c r="H1994" s="58">
        <v>66.677000000000007</v>
      </c>
      <c r="I1994" s="58">
        <v>8.3000000000000007</v>
      </c>
      <c r="J1994">
        <v>69</v>
      </c>
      <c r="K1994" s="41">
        <v>2.2999999999999998</v>
      </c>
      <c r="L1994" s="58"/>
      <c r="N1994" s="149"/>
      <c r="O1994" s="149"/>
      <c r="P1994" s="67"/>
      <c r="Q1994" s="67"/>
    </row>
    <row r="1995" spans="1:17" x14ac:dyDescent="0.2">
      <c r="A1995" t="s">
        <v>61</v>
      </c>
      <c r="B1995" s="45">
        <v>41402</v>
      </c>
      <c r="C1995" s="254">
        <v>0.5310300925925926</v>
      </c>
      <c r="D1995" s="59">
        <v>11.057</v>
      </c>
      <c r="E1995" s="58">
        <v>21.83</v>
      </c>
      <c r="F1995" s="58">
        <v>4.3499999999999996</v>
      </c>
      <c r="G1995" s="41">
        <v>63.7</v>
      </c>
      <c r="H1995" s="58">
        <v>66.724000000000004</v>
      </c>
      <c r="I1995" s="58">
        <v>8.3000000000000007</v>
      </c>
      <c r="J1995">
        <v>69</v>
      </c>
      <c r="K1995" s="41">
        <v>1.7</v>
      </c>
      <c r="L1995" s="58"/>
      <c r="N1995" s="149"/>
      <c r="O1995" s="149"/>
      <c r="P1995" s="67"/>
      <c r="Q1995" s="67"/>
    </row>
    <row r="1996" spans="1:17" x14ac:dyDescent="0.2">
      <c r="A1996" t="s">
        <v>61</v>
      </c>
      <c r="B1996" s="45">
        <v>41402</v>
      </c>
      <c r="C1996" s="254">
        <v>0.53162037037037035</v>
      </c>
      <c r="D1996" s="59">
        <v>11.962999999999999</v>
      </c>
      <c r="E1996" s="58">
        <v>21.93</v>
      </c>
      <c r="F1996" s="58">
        <v>4.03</v>
      </c>
      <c r="G1996" s="41">
        <v>59.2</v>
      </c>
      <c r="H1996" s="58">
        <v>66.817000000000007</v>
      </c>
      <c r="I1996" s="58">
        <v>8.3000000000000007</v>
      </c>
      <c r="J1996">
        <v>68</v>
      </c>
      <c r="K1996" s="41">
        <v>1.3</v>
      </c>
      <c r="L1996" s="58"/>
      <c r="N1996" s="149"/>
      <c r="O1996" s="149"/>
      <c r="P1996" s="67"/>
      <c r="Q1996" s="67"/>
    </row>
    <row r="1997" spans="1:17" x14ac:dyDescent="0.2">
      <c r="A1997" t="s">
        <v>61</v>
      </c>
      <c r="B1997" s="45">
        <v>41402</v>
      </c>
      <c r="C1997" s="254">
        <v>0.53210648148148143</v>
      </c>
      <c r="D1997" s="59">
        <v>13.036</v>
      </c>
      <c r="E1997" s="58">
        <v>21.89</v>
      </c>
      <c r="F1997" s="58">
        <v>3.79</v>
      </c>
      <c r="G1997" s="41">
        <v>55.6</v>
      </c>
      <c r="H1997" s="58">
        <v>66.850999999999999</v>
      </c>
      <c r="I1997" s="58">
        <v>8.2899999999999991</v>
      </c>
      <c r="J1997">
        <v>68</v>
      </c>
      <c r="K1997" s="41">
        <v>1.5</v>
      </c>
      <c r="L1997" s="58"/>
      <c r="N1997" s="149"/>
      <c r="O1997" s="149"/>
      <c r="P1997" s="67"/>
      <c r="Q1997" s="67"/>
    </row>
    <row r="1998" spans="1:17" x14ac:dyDescent="0.2">
      <c r="A1998" t="s">
        <v>61</v>
      </c>
      <c r="B1998" s="45">
        <v>41402</v>
      </c>
      <c r="C1998" s="254">
        <v>0.53234953703703702</v>
      </c>
      <c r="D1998" s="59">
        <v>13.279</v>
      </c>
      <c r="E1998" s="58">
        <v>21.88</v>
      </c>
      <c r="F1998" s="58">
        <v>3.66</v>
      </c>
      <c r="G1998" s="41">
        <v>53.6</v>
      </c>
      <c r="H1998" s="58">
        <v>66.856999999999999</v>
      </c>
      <c r="I1998" s="58">
        <v>8.2899999999999991</v>
      </c>
      <c r="J1998">
        <v>15</v>
      </c>
      <c r="K1998" s="41">
        <v>6.9</v>
      </c>
      <c r="L1998" s="58"/>
      <c r="N1998" s="149"/>
      <c r="O1998" s="149"/>
      <c r="P1998" s="67"/>
      <c r="Q1998" s="67"/>
    </row>
    <row r="1999" spans="1:17" x14ac:dyDescent="0.2">
      <c r="H1999" s="71"/>
      <c r="N1999" s="149"/>
      <c r="O1999" s="149"/>
      <c r="P1999" s="67"/>
      <c r="Q1999" s="67"/>
    </row>
    <row r="2000" spans="1:17" x14ac:dyDescent="0.2">
      <c r="H2000" s="71"/>
      <c r="N2000" s="149"/>
      <c r="O2000" s="149"/>
      <c r="P2000" s="67"/>
      <c r="Q2000" s="67"/>
    </row>
    <row r="2001" spans="1:17" x14ac:dyDescent="0.2">
      <c r="A2001" t="s">
        <v>7</v>
      </c>
      <c r="B2001" s="45">
        <v>41492</v>
      </c>
      <c r="C2001" s="254">
        <v>0.33800925925925923</v>
      </c>
      <c r="D2001" s="59">
        <v>0.36199999999999999</v>
      </c>
      <c r="E2001" s="58">
        <v>28.41</v>
      </c>
      <c r="F2001" s="58">
        <v>6.99</v>
      </c>
      <c r="G2001" s="41">
        <v>90</v>
      </c>
      <c r="H2001" s="59">
        <v>2.6480000000000001</v>
      </c>
      <c r="I2001" s="58">
        <v>7.96</v>
      </c>
      <c r="J2001">
        <v>128</v>
      </c>
      <c r="K2001" s="41">
        <v>146.9</v>
      </c>
      <c r="L2001" s="59"/>
      <c r="M2001" s="67">
        <v>0.1</v>
      </c>
      <c r="N2001" s="149"/>
      <c r="O2001" s="149"/>
      <c r="P2001" s="67"/>
      <c r="Q2001" s="67"/>
    </row>
    <row r="2002" spans="1:17" x14ac:dyDescent="0.2">
      <c r="A2002" t="s">
        <v>7</v>
      </c>
      <c r="B2002" s="45">
        <v>41492</v>
      </c>
      <c r="C2002" s="254">
        <v>0.33872685185185186</v>
      </c>
      <c r="D2002" s="59">
        <v>1.0509999999999999</v>
      </c>
      <c r="E2002" s="58">
        <v>28.42</v>
      </c>
      <c r="F2002" s="58">
        <v>5.81</v>
      </c>
      <c r="G2002" s="41">
        <v>74.900000000000006</v>
      </c>
      <c r="H2002" s="59">
        <v>2.6470000000000002</v>
      </c>
      <c r="I2002" s="58">
        <v>7.85</v>
      </c>
      <c r="J2002">
        <v>128</v>
      </c>
      <c r="K2002" s="41">
        <v>149.4</v>
      </c>
      <c r="L2002" s="59"/>
      <c r="N2002" s="149"/>
      <c r="O2002" s="149"/>
      <c r="P2002" s="67"/>
      <c r="Q2002" s="67"/>
    </row>
    <row r="2003" spans="1:17" x14ac:dyDescent="0.2">
      <c r="A2003" t="s">
        <v>7</v>
      </c>
      <c r="B2003" s="45">
        <v>41492</v>
      </c>
      <c r="C2003" s="254">
        <v>0.33822916666666664</v>
      </c>
      <c r="D2003" s="59">
        <v>1.796</v>
      </c>
      <c r="E2003" s="58">
        <v>28.42</v>
      </c>
      <c r="F2003" s="58">
        <v>6.98</v>
      </c>
      <c r="G2003" s="41">
        <v>90</v>
      </c>
      <c r="H2003" s="59">
        <v>2.6480000000000001</v>
      </c>
      <c r="I2003" s="58">
        <v>7.87</v>
      </c>
      <c r="J2003">
        <v>128</v>
      </c>
      <c r="K2003" s="41">
        <v>146.9</v>
      </c>
      <c r="L2003" s="59"/>
      <c r="N2003" s="149"/>
      <c r="O2003" s="149"/>
      <c r="P2003" s="67"/>
      <c r="Q2003" s="67"/>
    </row>
    <row r="2004" spans="1:17" x14ac:dyDescent="0.2">
      <c r="B2004" s="45"/>
      <c r="C2004" s="182"/>
      <c r="D2004" s="59"/>
      <c r="E2004" s="58"/>
      <c r="F2004" s="58"/>
      <c r="G2004" s="41"/>
      <c r="H2004" s="59"/>
      <c r="I2004" s="58"/>
      <c r="J2004"/>
      <c r="K2004" s="41"/>
      <c r="L2004" s="59"/>
      <c r="N2004" s="149"/>
      <c r="O2004" s="149"/>
      <c r="P2004" s="67"/>
      <c r="Q2004" s="67"/>
    </row>
    <row r="2005" spans="1:17" x14ac:dyDescent="0.2">
      <c r="A2005" t="s">
        <v>36</v>
      </c>
      <c r="B2005" s="45">
        <v>41492</v>
      </c>
      <c r="C2005" s="254">
        <v>0.35304398148148147</v>
      </c>
      <c r="D2005" s="59">
        <v>0.32700000000000001</v>
      </c>
      <c r="E2005" s="58">
        <v>27.54</v>
      </c>
      <c r="F2005" s="58">
        <v>7.11</v>
      </c>
      <c r="G2005" s="41">
        <v>90.1</v>
      </c>
      <c r="H2005" s="59">
        <v>2.2480000000000002</v>
      </c>
      <c r="I2005" s="58">
        <v>7.92</v>
      </c>
      <c r="J2005">
        <v>128</v>
      </c>
      <c r="K2005" s="41">
        <v>112.6</v>
      </c>
      <c r="L2005" s="59"/>
      <c r="M2005" s="67">
        <v>0.2</v>
      </c>
      <c r="N2005" s="149"/>
      <c r="O2005" s="149"/>
      <c r="P2005" s="67"/>
      <c r="Q2005" s="67"/>
    </row>
    <row r="2006" spans="1:17" x14ac:dyDescent="0.2">
      <c r="H2006" s="119"/>
      <c r="L2006" s="59"/>
      <c r="N2006" s="149"/>
      <c r="O2006" s="149"/>
      <c r="P2006" s="67"/>
      <c r="Q2006" s="67"/>
    </row>
    <row r="2007" spans="1:17" x14ac:dyDescent="0.2">
      <c r="A2007" t="s">
        <v>72</v>
      </c>
      <c r="B2007" s="45">
        <v>41492</v>
      </c>
      <c r="C2007" s="254">
        <v>0.28885416666666669</v>
      </c>
      <c r="D2007" s="59">
        <v>0.33600000000000002</v>
      </c>
      <c r="E2007" s="58">
        <v>25.16</v>
      </c>
      <c r="F2007" s="58">
        <v>6.25</v>
      </c>
      <c r="G2007" s="41">
        <v>75.8</v>
      </c>
      <c r="H2007" s="59">
        <v>1.964</v>
      </c>
      <c r="I2007" s="58">
        <v>7.84</v>
      </c>
      <c r="J2007">
        <v>135</v>
      </c>
      <c r="K2007" s="41">
        <v>47.7</v>
      </c>
      <c r="L2007" s="59"/>
      <c r="M2007" s="67">
        <v>0.35</v>
      </c>
      <c r="N2007" s="149"/>
      <c r="O2007" s="149"/>
      <c r="P2007" s="67"/>
      <c r="Q2007" s="67"/>
    </row>
    <row r="2008" spans="1:17" x14ac:dyDescent="0.2">
      <c r="A2008" t="s">
        <v>72</v>
      </c>
      <c r="B2008" s="45">
        <v>41492</v>
      </c>
      <c r="C2008" s="254">
        <v>0.28909722222222223</v>
      </c>
      <c r="D2008" s="59">
        <v>0.63200000000000001</v>
      </c>
      <c r="E2008" s="58">
        <v>25.16</v>
      </c>
      <c r="F2008" s="58">
        <v>6.13</v>
      </c>
      <c r="G2008" s="41">
        <v>74.3</v>
      </c>
      <c r="H2008" s="59">
        <v>1.964</v>
      </c>
      <c r="I2008" s="58">
        <v>7.83</v>
      </c>
      <c r="J2008">
        <v>135</v>
      </c>
      <c r="K2008" s="41">
        <v>36.1</v>
      </c>
      <c r="L2008" s="59"/>
      <c r="N2008" s="149"/>
      <c r="O2008" s="149"/>
      <c r="P2008" s="67"/>
      <c r="Q2008" s="67"/>
    </row>
    <row r="2009" spans="1:17" x14ac:dyDescent="0.2">
      <c r="H2009" s="71"/>
      <c r="N2009" s="149"/>
      <c r="O2009" s="149"/>
      <c r="P2009" s="67"/>
      <c r="Q2009" s="67"/>
    </row>
    <row r="2010" spans="1:17" x14ac:dyDescent="0.2">
      <c r="A2010" t="s">
        <v>55</v>
      </c>
      <c r="B2010" s="45">
        <v>41492</v>
      </c>
      <c r="C2010" s="254">
        <v>0.47978009259259258</v>
      </c>
      <c r="D2010" s="59">
        <v>8.0000000000000002E-3</v>
      </c>
      <c r="E2010" s="58">
        <v>31.91</v>
      </c>
      <c r="F2010" s="58">
        <v>0.18</v>
      </c>
      <c r="G2010" s="41">
        <v>3.2</v>
      </c>
      <c r="H2010" s="58">
        <v>69.144999999999996</v>
      </c>
      <c r="I2010" s="58">
        <v>8.1999999999999993</v>
      </c>
      <c r="J2010"/>
      <c r="K2010" s="41">
        <v>14.4</v>
      </c>
      <c r="L2010" s="58"/>
      <c r="M2010" s="67">
        <v>0.8</v>
      </c>
      <c r="N2010" s="210">
        <v>12.632539999999997</v>
      </c>
      <c r="O2010" s="211">
        <v>13.591340000000001</v>
      </c>
      <c r="P2010" s="150">
        <v>2.8088399999999969</v>
      </c>
      <c r="Q2010" s="62">
        <v>6.5201399999999952</v>
      </c>
    </row>
    <row r="2011" spans="1:17" x14ac:dyDescent="0.2">
      <c r="A2011" t="s">
        <v>55</v>
      </c>
      <c r="B2011" s="45">
        <v>41492</v>
      </c>
      <c r="C2011" s="254">
        <v>0.48046296296296293</v>
      </c>
      <c r="D2011" s="59">
        <v>0.995</v>
      </c>
      <c r="E2011" s="58">
        <v>30.18</v>
      </c>
      <c r="F2011" s="58">
        <v>0.13</v>
      </c>
      <c r="G2011" s="41">
        <v>2.2999999999999998</v>
      </c>
      <c r="H2011" s="58">
        <v>68.956000000000003</v>
      </c>
      <c r="I2011" s="58">
        <v>8.1999999999999993</v>
      </c>
      <c r="J2011"/>
      <c r="K2011" s="41">
        <v>10.9</v>
      </c>
      <c r="L2011" s="58"/>
      <c r="N2011" s="149"/>
      <c r="O2011" s="149"/>
      <c r="Q2011" s="67"/>
    </row>
    <row r="2012" spans="1:17" x14ac:dyDescent="0.2">
      <c r="A2012" t="s">
        <v>55</v>
      </c>
      <c r="B2012" s="45">
        <v>41492</v>
      </c>
      <c r="C2012" s="254">
        <v>0.47714120370370372</v>
      </c>
      <c r="D2012" s="59">
        <v>2.0110000000000001</v>
      </c>
      <c r="E2012" s="58">
        <v>30.02</v>
      </c>
      <c r="F2012" s="58">
        <v>0.12</v>
      </c>
      <c r="G2012" s="41">
        <v>2</v>
      </c>
      <c r="H2012" s="58">
        <v>68.72</v>
      </c>
      <c r="I2012" s="58">
        <v>8.19</v>
      </c>
      <c r="J2012"/>
      <c r="K2012" s="41">
        <v>9.3000000000000007</v>
      </c>
      <c r="L2012" s="58"/>
      <c r="M2012" s="217"/>
    </row>
    <row r="2013" spans="1:17" x14ac:dyDescent="0.2">
      <c r="A2013" t="s">
        <v>55</v>
      </c>
      <c r="B2013" s="45">
        <v>41492</v>
      </c>
      <c r="C2013" s="254">
        <v>0.4767824074074074</v>
      </c>
      <c r="D2013" s="59">
        <v>3.0019999999999998</v>
      </c>
      <c r="E2013" s="58">
        <v>30.01</v>
      </c>
      <c r="F2013" s="58">
        <v>0.12</v>
      </c>
      <c r="G2013" s="41">
        <v>2</v>
      </c>
      <c r="H2013" s="58">
        <v>68.713000000000008</v>
      </c>
      <c r="I2013" s="58">
        <v>8.18</v>
      </c>
      <c r="J2013"/>
      <c r="K2013" s="41">
        <v>9.1</v>
      </c>
      <c r="L2013" s="58"/>
      <c r="M2013" s="217"/>
      <c r="Q2013" s="67"/>
    </row>
    <row r="2014" spans="1:17" x14ac:dyDescent="0.2">
      <c r="A2014" t="s">
        <v>55</v>
      </c>
      <c r="B2014" s="45">
        <v>41492</v>
      </c>
      <c r="C2014" s="254">
        <v>0.47638888888888892</v>
      </c>
      <c r="D2014" s="59">
        <v>4.0540000000000003</v>
      </c>
      <c r="E2014" s="58">
        <v>29.99</v>
      </c>
      <c r="F2014" s="58">
        <v>0.12</v>
      </c>
      <c r="G2014" s="41">
        <v>2.1</v>
      </c>
      <c r="H2014" s="58">
        <v>68.706000000000003</v>
      </c>
      <c r="I2014" s="58">
        <v>8.18</v>
      </c>
      <c r="J2014"/>
      <c r="K2014" s="41">
        <v>9</v>
      </c>
      <c r="L2014" s="58"/>
      <c r="M2014" s="217"/>
    </row>
    <row r="2015" spans="1:17" x14ac:dyDescent="0.2">
      <c r="A2015" t="s">
        <v>55</v>
      </c>
      <c r="B2015" s="45">
        <v>41492</v>
      </c>
      <c r="C2015" s="254">
        <v>0.47597222222222224</v>
      </c>
      <c r="D2015" s="59">
        <v>4.9630000000000001</v>
      </c>
      <c r="E2015" s="58">
        <v>29.99</v>
      </c>
      <c r="F2015" s="58">
        <v>0.13</v>
      </c>
      <c r="G2015" s="41">
        <v>2.1</v>
      </c>
      <c r="H2015" s="58">
        <v>68.7</v>
      </c>
      <c r="I2015" s="58">
        <v>8.18</v>
      </c>
      <c r="J2015"/>
      <c r="K2015" s="41">
        <v>8.6999999999999993</v>
      </c>
      <c r="L2015" s="58"/>
      <c r="M2015" s="217"/>
    </row>
    <row r="2016" spans="1:17" x14ac:dyDescent="0.2">
      <c r="A2016" t="s">
        <v>55</v>
      </c>
      <c r="B2016" s="45">
        <v>41492</v>
      </c>
      <c r="C2016" s="254">
        <v>0.47561342592592593</v>
      </c>
      <c r="D2016" s="59">
        <v>6.0140000000000002</v>
      </c>
      <c r="E2016" s="58">
        <v>29.97</v>
      </c>
      <c r="F2016" s="58">
        <v>0.13</v>
      </c>
      <c r="G2016" s="41">
        <v>2.2000000000000002</v>
      </c>
      <c r="H2016" s="58">
        <v>68.692999999999998</v>
      </c>
      <c r="I2016" s="58">
        <v>8.18</v>
      </c>
      <c r="J2016"/>
      <c r="K2016" s="41">
        <v>8.6</v>
      </c>
      <c r="L2016" s="58"/>
      <c r="M2016" s="217"/>
    </row>
    <row r="2017" spans="1:17" x14ac:dyDescent="0.2">
      <c r="A2017" t="s">
        <v>55</v>
      </c>
      <c r="B2017" s="45">
        <v>41492</v>
      </c>
      <c r="C2017" s="254">
        <v>0.47523148148148148</v>
      </c>
      <c r="D2017" s="59">
        <v>6.9960000000000004</v>
      </c>
      <c r="E2017" s="58">
        <v>29.96</v>
      </c>
      <c r="F2017" s="58">
        <v>0.13</v>
      </c>
      <c r="G2017" s="41">
        <v>2.2000000000000002</v>
      </c>
      <c r="H2017" s="58">
        <v>68.680000000000007</v>
      </c>
      <c r="I2017" s="58">
        <v>8.18</v>
      </c>
      <c r="J2017"/>
      <c r="K2017" s="41">
        <v>7.9</v>
      </c>
      <c r="L2017" s="58"/>
      <c r="M2017" s="217"/>
      <c r="Q2017" s="67"/>
    </row>
    <row r="2018" spans="1:17" x14ac:dyDescent="0.2">
      <c r="A2018" t="s">
        <v>55</v>
      </c>
      <c r="B2018" s="45">
        <v>41492</v>
      </c>
      <c r="C2018" s="254">
        <v>0.47474537037037035</v>
      </c>
      <c r="D2018" s="59">
        <v>7.9749999999999996</v>
      </c>
      <c r="E2018" s="58">
        <v>29.92</v>
      </c>
      <c r="F2018" s="58">
        <v>0.14000000000000001</v>
      </c>
      <c r="G2018" s="41">
        <v>2.2999999999999998</v>
      </c>
      <c r="H2018" s="58">
        <v>68.665000000000006</v>
      </c>
      <c r="I2018" s="58">
        <v>8.17</v>
      </c>
      <c r="J2018"/>
      <c r="K2018" s="41">
        <v>7.8</v>
      </c>
      <c r="L2018" s="58"/>
      <c r="N2018" s="149"/>
      <c r="O2018" s="149"/>
      <c r="P2018" s="67"/>
      <c r="Q2018" s="67"/>
    </row>
    <row r="2019" spans="1:17" x14ac:dyDescent="0.2">
      <c r="A2019" t="s">
        <v>55</v>
      </c>
      <c r="B2019" s="45">
        <v>41492</v>
      </c>
      <c r="C2019" s="254">
        <v>0.47434027777777782</v>
      </c>
      <c r="D2019" s="59">
        <v>8.8979999999999997</v>
      </c>
      <c r="E2019" s="58">
        <v>29.8</v>
      </c>
      <c r="F2019" s="58">
        <v>0.14000000000000001</v>
      </c>
      <c r="G2019" s="41">
        <v>2.4</v>
      </c>
      <c r="H2019" s="58">
        <v>68.619</v>
      </c>
      <c r="I2019" s="58">
        <v>8.15</v>
      </c>
      <c r="J2019"/>
      <c r="K2019" s="41">
        <v>7</v>
      </c>
      <c r="L2019" s="58"/>
      <c r="N2019" s="149"/>
      <c r="O2019" s="149"/>
      <c r="P2019" s="67"/>
      <c r="Q2019" s="67"/>
    </row>
    <row r="2020" spans="1:17" x14ac:dyDescent="0.2">
      <c r="A2020" t="s">
        <v>55</v>
      </c>
      <c r="B2020" s="45">
        <v>41492</v>
      </c>
      <c r="C2020" s="254">
        <v>0.47390046296296301</v>
      </c>
      <c r="D2020" s="59">
        <v>9.9019999999999992</v>
      </c>
      <c r="E2020" s="58">
        <v>29.77</v>
      </c>
      <c r="F2020" s="58">
        <v>0.15</v>
      </c>
      <c r="G2020" s="41">
        <v>2.5</v>
      </c>
      <c r="H2020" s="58">
        <v>68.597999999999999</v>
      </c>
      <c r="I2020" s="58">
        <v>8.15</v>
      </c>
      <c r="J2020"/>
      <c r="K2020" s="41">
        <v>6.7</v>
      </c>
      <c r="L2020" s="58"/>
      <c r="N2020" s="149"/>
      <c r="O2020" s="149"/>
      <c r="P2020" s="67"/>
      <c r="Q2020" s="67"/>
    </row>
    <row r="2021" spans="1:17" x14ac:dyDescent="0.2">
      <c r="A2021" t="s">
        <v>55</v>
      </c>
      <c r="B2021" s="45">
        <v>41492</v>
      </c>
      <c r="C2021" s="254">
        <v>0.47353009259259254</v>
      </c>
      <c r="D2021" s="59">
        <v>10.914</v>
      </c>
      <c r="E2021" s="58">
        <v>29.76</v>
      </c>
      <c r="F2021" s="58">
        <v>0.16</v>
      </c>
      <c r="G2021" s="41">
        <v>2.6</v>
      </c>
      <c r="H2021" s="58">
        <v>68.576999999999998</v>
      </c>
      <c r="I2021" s="58">
        <v>8.15</v>
      </c>
      <c r="J2021"/>
      <c r="K2021" s="41">
        <v>6.6</v>
      </c>
      <c r="L2021" s="58"/>
      <c r="N2021" s="149"/>
      <c r="O2021" s="149"/>
      <c r="P2021" s="67"/>
      <c r="Q2021" s="67"/>
    </row>
    <row r="2022" spans="1:17" x14ac:dyDescent="0.2">
      <c r="A2022" t="s">
        <v>55</v>
      </c>
      <c r="B2022" s="45">
        <v>41492</v>
      </c>
      <c r="C2022" s="254">
        <v>0.47324074074074068</v>
      </c>
      <c r="D2022" s="59">
        <v>11.816000000000001</v>
      </c>
      <c r="E2022" s="58">
        <v>29.71</v>
      </c>
      <c r="F2022" s="58">
        <v>0.16</v>
      </c>
      <c r="G2022" s="41">
        <v>2.8</v>
      </c>
      <c r="H2022" s="58">
        <v>68.543000000000006</v>
      </c>
      <c r="I2022" s="58">
        <v>8.14</v>
      </c>
      <c r="J2022"/>
      <c r="K2022" s="41">
        <v>6.4</v>
      </c>
      <c r="L2022" s="58"/>
      <c r="N2022" s="149"/>
      <c r="O2022" s="149"/>
      <c r="P2022" s="67"/>
      <c r="Q2022" s="67"/>
    </row>
    <row r="2023" spans="1:17" x14ac:dyDescent="0.2">
      <c r="A2023" t="s">
        <v>55</v>
      </c>
      <c r="B2023" s="45">
        <v>41492</v>
      </c>
      <c r="C2023" s="254">
        <v>0.47295138888888894</v>
      </c>
      <c r="D2023" s="59">
        <v>12.961</v>
      </c>
      <c r="E2023" s="58">
        <v>29.59</v>
      </c>
      <c r="F2023" s="58">
        <v>0.17</v>
      </c>
      <c r="G2023" s="41">
        <v>2.9</v>
      </c>
      <c r="H2023" s="58">
        <v>68.507999999999996</v>
      </c>
      <c r="I2023" s="58">
        <v>8.11</v>
      </c>
      <c r="J2023"/>
      <c r="K2023" s="41">
        <v>6.2</v>
      </c>
      <c r="L2023" s="58"/>
      <c r="N2023" s="149"/>
      <c r="O2023" s="149"/>
      <c r="P2023" s="67"/>
      <c r="Q2023" s="67"/>
    </row>
    <row r="2024" spans="1:17" x14ac:dyDescent="0.2">
      <c r="A2024" t="s">
        <v>55</v>
      </c>
      <c r="B2024" s="45">
        <v>41492</v>
      </c>
      <c r="C2024" s="254">
        <v>0.47261574074074075</v>
      </c>
      <c r="D2024" s="59">
        <v>13.433999999999999</v>
      </c>
      <c r="E2024" s="58">
        <v>29.07</v>
      </c>
      <c r="F2024" s="58">
        <v>0.19</v>
      </c>
      <c r="G2024" s="41">
        <v>3.2</v>
      </c>
      <c r="H2024" s="58">
        <v>68.290999999999997</v>
      </c>
      <c r="I2024" s="58">
        <v>8.01</v>
      </c>
      <c r="J2024"/>
      <c r="K2024" s="41">
        <v>356.3</v>
      </c>
      <c r="L2024" s="58"/>
      <c r="N2024" s="149"/>
      <c r="O2024" s="149"/>
      <c r="P2024" s="67"/>
      <c r="Q2024" s="67"/>
    </row>
    <row r="2025" spans="1:17" x14ac:dyDescent="0.2">
      <c r="L2025" s="58"/>
      <c r="N2025" s="149"/>
      <c r="O2025" s="149"/>
    </row>
    <row r="2026" spans="1:17" x14ac:dyDescent="0.2">
      <c r="A2026" t="s">
        <v>58</v>
      </c>
      <c r="B2026" s="45">
        <v>41492</v>
      </c>
      <c r="C2026" s="254">
        <v>0.45476851851851857</v>
      </c>
      <c r="D2026" s="59">
        <v>9.4E-2</v>
      </c>
      <c r="E2026" s="58">
        <v>31.13</v>
      </c>
      <c r="F2026" s="58">
        <v>0.13</v>
      </c>
      <c r="G2026" s="41">
        <v>2.2000000000000002</v>
      </c>
      <c r="H2026" s="58">
        <v>68.91</v>
      </c>
      <c r="I2026" s="58">
        <v>8.1999999999999993</v>
      </c>
      <c r="J2026"/>
      <c r="K2026" s="41">
        <v>11.7</v>
      </c>
      <c r="L2026" s="58"/>
      <c r="M2026" s="67">
        <v>0.9</v>
      </c>
      <c r="N2026" s="296">
        <v>5.9265400000000001</v>
      </c>
      <c r="O2026" s="296">
        <v>6.3757199999999994</v>
      </c>
      <c r="P2026" s="58">
        <v>1.9491000000000003</v>
      </c>
      <c r="Q2026" s="58">
        <v>5.9434200000000006</v>
      </c>
    </row>
    <row r="2027" spans="1:17" x14ac:dyDescent="0.2">
      <c r="A2027" t="s">
        <v>58</v>
      </c>
      <c r="B2027" s="45">
        <v>41492</v>
      </c>
      <c r="C2027" s="254">
        <v>0.45278935185185182</v>
      </c>
      <c r="D2027" s="59">
        <v>0.95599999999999996</v>
      </c>
      <c r="E2027" s="58">
        <v>30.55</v>
      </c>
      <c r="F2027" s="58">
        <v>0.11</v>
      </c>
      <c r="G2027" s="41">
        <v>1.9</v>
      </c>
      <c r="H2027" s="58">
        <v>68.795000000000002</v>
      </c>
      <c r="I2027" s="58">
        <v>8.1999999999999993</v>
      </c>
      <c r="J2027"/>
      <c r="K2027" s="41">
        <v>9.6</v>
      </c>
      <c r="L2027" s="58"/>
      <c r="N2027" s="149"/>
      <c r="O2027" s="149"/>
      <c r="Q2027" s="67"/>
    </row>
    <row r="2028" spans="1:17" x14ac:dyDescent="0.2">
      <c r="A2028" t="s">
        <v>58</v>
      </c>
      <c r="B2028" s="45">
        <v>41492</v>
      </c>
      <c r="C2028" s="254">
        <v>0.45238425925925929</v>
      </c>
      <c r="D2028" s="59">
        <v>2.0070000000000001</v>
      </c>
      <c r="E2028" s="58">
        <v>30.36</v>
      </c>
      <c r="F2028" s="58">
        <v>0.11</v>
      </c>
      <c r="G2028" s="41">
        <v>1.9</v>
      </c>
      <c r="H2028" s="58">
        <v>68.766999999999996</v>
      </c>
      <c r="I2028" s="58">
        <v>8.19</v>
      </c>
      <c r="J2028"/>
      <c r="K2028" s="41">
        <v>8.5</v>
      </c>
      <c r="L2028" s="58"/>
      <c r="N2028" s="149"/>
      <c r="O2028" s="149"/>
    </row>
    <row r="2029" spans="1:17" x14ac:dyDescent="0.2">
      <c r="A2029" t="s">
        <v>58</v>
      </c>
      <c r="B2029" s="45">
        <v>41492</v>
      </c>
      <c r="C2029" s="254">
        <v>0.45192129629629635</v>
      </c>
      <c r="D2029" s="59">
        <v>2.875</v>
      </c>
      <c r="E2029" s="58">
        <v>30.34</v>
      </c>
      <c r="F2029" s="58">
        <v>0.11</v>
      </c>
      <c r="G2029" s="41">
        <v>1.9</v>
      </c>
      <c r="H2029" s="58">
        <v>68.757000000000005</v>
      </c>
      <c r="I2029" s="58">
        <v>8.19</v>
      </c>
      <c r="J2029"/>
      <c r="K2029" s="41">
        <v>8.5</v>
      </c>
      <c r="L2029" s="58"/>
      <c r="N2029" s="149"/>
      <c r="O2029" s="149"/>
      <c r="P2029" s="67"/>
      <c r="Q2029" s="67"/>
    </row>
    <row r="2030" spans="1:17" x14ac:dyDescent="0.2">
      <c r="A2030" t="s">
        <v>58</v>
      </c>
      <c r="B2030" s="45">
        <v>41492</v>
      </c>
      <c r="C2030" s="254">
        <v>0.45167824074074076</v>
      </c>
      <c r="D2030" s="59">
        <v>3.964</v>
      </c>
      <c r="E2030" s="58">
        <v>30.34</v>
      </c>
      <c r="F2030" s="58">
        <v>0.11</v>
      </c>
      <c r="G2030" s="41">
        <v>1.9</v>
      </c>
      <c r="H2030" s="58">
        <v>68.751000000000005</v>
      </c>
      <c r="I2030" s="58">
        <v>8.19</v>
      </c>
      <c r="J2030"/>
      <c r="K2030" s="41">
        <v>8.6</v>
      </c>
      <c r="L2030" s="58"/>
      <c r="N2030" s="149"/>
      <c r="O2030" s="149"/>
      <c r="P2030" s="67"/>
      <c r="Q2030" s="67"/>
    </row>
    <row r="2031" spans="1:17" x14ac:dyDescent="0.2">
      <c r="A2031" t="s">
        <v>58</v>
      </c>
      <c r="B2031" s="45">
        <v>41492</v>
      </c>
      <c r="C2031" s="254">
        <v>0.45143518518518522</v>
      </c>
      <c r="D2031" s="59">
        <v>5.0170000000000003</v>
      </c>
      <c r="E2031" s="58">
        <v>30.33</v>
      </c>
      <c r="F2031" s="58">
        <v>0.11</v>
      </c>
      <c r="G2031" s="41">
        <v>1.9</v>
      </c>
      <c r="H2031" s="58">
        <v>68.747</v>
      </c>
      <c r="I2031" s="58">
        <v>8.19</v>
      </c>
      <c r="J2031"/>
      <c r="K2031" s="41">
        <v>8.4</v>
      </c>
      <c r="L2031" s="58"/>
      <c r="N2031" s="149"/>
      <c r="O2031" s="149"/>
      <c r="P2031" s="67"/>
      <c r="Q2031" s="67"/>
    </row>
    <row r="2032" spans="1:17" x14ac:dyDescent="0.2">
      <c r="A2032" t="s">
        <v>58</v>
      </c>
      <c r="B2032" s="45">
        <v>41492</v>
      </c>
      <c r="C2032" s="254">
        <v>0.45105324074074077</v>
      </c>
      <c r="D2032" s="59">
        <v>6.0270000000000001</v>
      </c>
      <c r="E2032" s="58">
        <v>30.33</v>
      </c>
      <c r="F2032" s="58">
        <v>0.11</v>
      </c>
      <c r="G2032" s="41">
        <v>1.9</v>
      </c>
      <c r="H2032" s="58">
        <v>68.731999999999999</v>
      </c>
      <c r="I2032" s="58">
        <v>8.19</v>
      </c>
      <c r="J2032"/>
      <c r="K2032" s="41">
        <v>8.5</v>
      </c>
      <c r="L2032" s="58"/>
      <c r="N2032" s="149"/>
      <c r="O2032" s="149"/>
      <c r="P2032" s="67"/>
      <c r="Q2032" s="67"/>
    </row>
    <row r="2033" spans="1:17" x14ac:dyDescent="0.2">
      <c r="A2033" t="s">
        <v>58</v>
      </c>
      <c r="B2033" s="45">
        <v>41492</v>
      </c>
      <c r="C2033" s="254">
        <v>0.45064814814814813</v>
      </c>
      <c r="D2033" s="59">
        <v>6.9889999999999999</v>
      </c>
      <c r="E2033" s="58">
        <v>30.32</v>
      </c>
      <c r="F2033" s="58">
        <v>0.11</v>
      </c>
      <c r="G2033" s="41">
        <v>1.9</v>
      </c>
      <c r="H2033" s="58">
        <v>68.722000000000008</v>
      </c>
      <c r="I2033" s="58">
        <v>8.18</v>
      </c>
      <c r="J2033"/>
      <c r="K2033" s="41">
        <v>8.1999999999999993</v>
      </c>
      <c r="L2033" s="58"/>
      <c r="N2033" s="149"/>
      <c r="O2033" s="149"/>
      <c r="P2033" s="67"/>
      <c r="Q2033" s="67"/>
    </row>
    <row r="2034" spans="1:17" x14ac:dyDescent="0.2">
      <c r="A2034" t="s">
        <v>58</v>
      </c>
      <c r="B2034" s="45">
        <v>41492</v>
      </c>
      <c r="C2034" s="254">
        <v>0.44653935185185184</v>
      </c>
      <c r="D2034" s="59">
        <v>7.891</v>
      </c>
      <c r="E2034" s="58">
        <v>30.3</v>
      </c>
      <c r="F2034" s="58">
        <v>0.14000000000000001</v>
      </c>
      <c r="G2034" s="41">
        <v>2.2999999999999998</v>
      </c>
      <c r="H2034" s="58">
        <v>68.594999999999999</v>
      </c>
      <c r="I2034" s="58">
        <v>8.18</v>
      </c>
      <c r="J2034"/>
      <c r="K2034" s="41">
        <v>8.6</v>
      </c>
      <c r="L2034" s="58"/>
      <c r="N2034" s="149"/>
      <c r="O2034" s="149"/>
      <c r="P2034" s="67"/>
      <c r="Q2034" s="67"/>
    </row>
    <row r="2035" spans="1:17" x14ac:dyDescent="0.2">
      <c r="A2035" t="s">
        <v>58</v>
      </c>
      <c r="B2035" s="45">
        <v>41492</v>
      </c>
      <c r="C2035" s="254">
        <v>0.44599537037037035</v>
      </c>
      <c r="D2035" s="59">
        <v>8.9369999999999994</v>
      </c>
      <c r="E2035" s="58">
        <v>30.3</v>
      </c>
      <c r="F2035" s="58">
        <v>0.15</v>
      </c>
      <c r="G2035" s="41">
        <v>2.5</v>
      </c>
      <c r="H2035" s="58">
        <v>68.567000000000007</v>
      </c>
      <c r="I2035" s="58">
        <v>8.18</v>
      </c>
      <c r="J2035"/>
      <c r="K2035" s="41">
        <v>8.5</v>
      </c>
      <c r="L2035" s="58"/>
      <c r="N2035" s="149"/>
      <c r="O2035" s="149"/>
      <c r="P2035" s="67"/>
      <c r="Q2035" s="67"/>
    </row>
    <row r="2036" spans="1:17" x14ac:dyDescent="0.2">
      <c r="A2036" t="s">
        <v>58</v>
      </c>
      <c r="B2036" s="45">
        <v>41492</v>
      </c>
      <c r="C2036" s="254">
        <v>0.44569444444444445</v>
      </c>
      <c r="D2036" s="59">
        <v>9.9410000000000007</v>
      </c>
      <c r="E2036" s="58">
        <v>30.29</v>
      </c>
      <c r="F2036" s="58">
        <v>0.15</v>
      </c>
      <c r="G2036" s="41">
        <v>2.6</v>
      </c>
      <c r="H2036" s="58">
        <v>68.543999999999997</v>
      </c>
      <c r="I2036" s="58">
        <v>8.18</v>
      </c>
      <c r="J2036"/>
      <c r="K2036" s="41">
        <v>9.3000000000000007</v>
      </c>
      <c r="L2036" s="58"/>
      <c r="N2036" s="149"/>
      <c r="O2036" s="149"/>
      <c r="P2036" s="67"/>
      <c r="Q2036" s="67"/>
    </row>
    <row r="2037" spans="1:17" x14ac:dyDescent="0.2">
      <c r="A2037" t="s">
        <v>58</v>
      </c>
      <c r="B2037" s="45">
        <v>41492</v>
      </c>
      <c r="C2037" s="254">
        <v>0.44506944444444446</v>
      </c>
      <c r="D2037" s="59">
        <v>10.936</v>
      </c>
      <c r="E2037" s="58">
        <v>30.21</v>
      </c>
      <c r="F2037" s="58">
        <v>0.18</v>
      </c>
      <c r="G2037" s="41">
        <v>3.1</v>
      </c>
      <c r="H2037" s="58">
        <v>68.536000000000001</v>
      </c>
      <c r="I2037" s="58">
        <v>8.16</v>
      </c>
      <c r="J2037"/>
      <c r="K2037" s="41">
        <v>9.8000000000000007</v>
      </c>
      <c r="L2037" s="58"/>
      <c r="N2037" s="149"/>
      <c r="O2037" s="149"/>
      <c r="P2037" s="67"/>
      <c r="Q2037" s="67"/>
    </row>
    <row r="2038" spans="1:17" x14ac:dyDescent="0.2">
      <c r="A2038" t="s">
        <v>58</v>
      </c>
      <c r="B2038" s="45">
        <v>41492</v>
      </c>
      <c r="C2038" s="254">
        <v>0.44524305555555554</v>
      </c>
      <c r="D2038" s="59">
        <v>11.26</v>
      </c>
      <c r="E2038" s="58">
        <v>30.13</v>
      </c>
      <c r="F2038" s="58">
        <v>0.17</v>
      </c>
      <c r="G2038" s="41">
        <v>2.9</v>
      </c>
      <c r="H2038" s="58">
        <v>68.507999999999996</v>
      </c>
      <c r="I2038" s="58">
        <v>8.15</v>
      </c>
      <c r="J2038"/>
      <c r="K2038" s="41">
        <v>30</v>
      </c>
      <c r="L2038" s="58"/>
      <c r="N2038" s="149"/>
      <c r="O2038" s="149"/>
      <c r="P2038" s="67"/>
      <c r="Q2038" s="67"/>
    </row>
    <row r="2039" spans="1:17" x14ac:dyDescent="0.2">
      <c r="L2039" s="58"/>
      <c r="N2039" s="149"/>
      <c r="O2039" s="149"/>
      <c r="P2039" s="67"/>
      <c r="Q2039" s="67"/>
    </row>
    <row r="2040" spans="1:17" x14ac:dyDescent="0.2">
      <c r="A2040" t="s">
        <v>61</v>
      </c>
      <c r="B2040" s="45">
        <v>41492</v>
      </c>
      <c r="C2040" s="254">
        <v>0.41928240740740735</v>
      </c>
      <c r="D2040" s="59">
        <v>0.36499999999999999</v>
      </c>
      <c r="E2040" s="58">
        <v>30.73</v>
      </c>
      <c r="F2040" s="58">
        <v>0.14000000000000001</v>
      </c>
      <c r="G2040" s="41">
        <v>2.2999999999999998</v>
      </c>
      <c r="H2040" s="58">
        <v>68.722000000000008</v>
      </c>
      <c r="I2040" s="58">
        <v>8.1999999999999993</v>
      </c>
      <c r="J2040"/>
      <c r="K2040" s="41">
        <v>10.4</v>
      </c>
      <c r="L2040" s="58"/>
      <c r="M2040" s="67">
        <v>0.9</v>
      </c>
      <c r="N2040" s="296">
        <v>4.8512000000000004</v>
      </c>
      <c r="O2040" s="296">
        <v>5.1786599999999989</v>
      </c>
      <c r="P2040" s="58">
        <v>2.7340799999999996</v>
      </c>
      <c r="Q2040" s="58">
        <v>2.6433000000000018</v>
      </c>
    </row>
    <row r="2041" spans="1:17" x14ac:dyDescent="0.2">
      <c r="A2041" t="s">
        <v>61</v>
      </c>
      <c r="B2041" s="45">
        <v>41492</v>
      </c>
      <c r="C2041" s="254">
        <v>0.41901620370370374</v>
      </c>
      <c r="D2041" s="59">
        <v>0.95599999999999996</v>
      </c>
      <c r="E2041" s="58">
        <v>30.62</v>
      </c>
      <c r="F2041" s="58">
        <v>0.14000000000000001</v>
      </c>
      <c r="G2041" s="41">
        <v>2.2999999999999998</v>
      </c>
      <c r="H2041" s="58">
        <v>68.692000000000007</v>
      </c>
      <c r="I2041" s="58">
        <v>8.1999999999999993</v>
      </c>
      <c r="J2041"/>
      <c r="K2041" s="41">
        <v>10.1</v>
      </c>
      <c r="L2041" s="58"/>
      <c r="N2041" s="149"/>
      <c r="O2041" s="149"/>
      <c r="P2041" s="67"/>
      <c r="Q2041" s="67"/>
    </row>
    <row r="2042" spans="1:17" x14ac:dyDescent="0.2">
      <c r="A2042" t="s">
        <v>61</v>
      </c>
      <c r="B2042" s="45">
        <v>41492</v>
      </c>
      <c r="C2042" s="254">
        <v>0.41864583333333333</v>
      </c>
      <c r="D2042" s="59">
        <v>1.8480000000000001</v>
      </c>
      <c r="E2042" s="58">
        <v>30.42</v>
      </c>
      <c r="F2042" s="58">
        <v>0.14000000000000001</v>
      </c>
      <c r="G2042" s="41">
        <v>2.4</v>
      </c>
      <c r="H2042" s="58">
        <v>68.677999999999997</v>
      </c>
      <c r="I2042" s="58">
        <v>8.1999999999999993</v>
      </c>
      <c r="J2042"/>
      <c r="K2042" s="41">
        <v>9.3000000000000007</v>
      </c>
      <c r="L2042" s="58"/>
      <c r="N2042" s="149"/>
      <c r="O2042" s="149"/>
      <c r="P2042" s="67"/>
      <c r="Q2042" s="67"/>
    </row>
    <row r="2043" spans="1:17" x14ac:dyDescent="0.2">
      <c r="A2043" t="s">
        <v>61</v>
      </c>
      <c r="B2043" s="45">
        <v>41492</v>
      </c>
      <c r="C2043" s="254">
        <v>0.4183912037037037</v>
      </c>
      <c r="D2043" s="59">
        <v>2.94</v>
      </c>
      <c r="E2043" s="58">
        <v>30.34</v>
      </c>
      <c r="F2043" s="58">
        <v>0.14000000000000001</v>
      </c>
      <c r="G2043" s="41">
        <v>2.4</v>
      </c>
      <c r="H2043" s="58">
        <v>68.668999999999997</v>
      </c>
      <c r="I2043" s="58">
        <v>8.1999999999999993</v>
      </c>
      <c r="J2043"/>
      <c r="K2043" s="41">
        <v>8.6</v>
      </c>
      <c r="L2043" s="58"/>
      <c r="N2043" s="149"/>
      <c r="O2043" s="149"/>
      <c r="P2043" s="67"/>
      <c r="Q2043" s="67"/>
    </row>
    <row r="2044" spans="1:17" x14ac:dyDescent="0.2">
      <c r="A2044" t="s">
        <v>61</v>
      </c>
      <c r="B2044" s="45">
        <v>41492</v>
      </c>
      <c r="C2044" s="254">
        <v>0.41802083333333334</v>
      </c>
      <c r="D2044" s="59">
        <v>4.0190000000000001</v>
      </c>
      <c r="E2044" s="58">
        <v>30.31</v>
      </c>
      <c r="F2044" s="58">
        <v>0.14000000000000001</v>
      </c>
      <c r="G2044" s="41">
        <v>2.4</v>
      </c>
      <c r="H2044" s="58">
        <v>68.664000000000001</v>
      </c>
      <c r="I2044" s="58">
        <v>8.1999999999999993</v>
      </c>
      <c r="J2044"/>
      <c r="K2044" s="41">
        <v>8.3000000000000007</v>
      </c>
      <c r="L2044" s="58"/>
      <c r="N2044" s="149"/>
      <c r="O2044" s="149"/>
      <c r="P2044" s="67"/>
      <c r="Q2044" s="67"/>
    </row>
    <row r="2045" spans="1:17" x14ac:dyDescent="0.2">
      <c r="A2045" t="s">
        <v>61</v>
      </c>
      <c r="B2045" s="45">
        <v>41492</v>
      </c>
      <c r="C2045" s="254">
        <v>0.41763888888888889</v>
      </c>
      <c r="D2045" s="59">
        <v>4.9909999999999997</v>
      </c>
      <c r="E2045" s="58">
        <v>30.3</v>
      </c>
      <c r="F2045" s="58">
        <v>0.15</v>
      </c>
      <c r="G2045" s="41">
        <v>2.5</v>
      </c>
      <c r="H2045" s="58">
        <v>68.658000000000001</v>
      </c>
      <c r="I2045" s="58">
        <v>8.1999999999999993</v>
      </c>
      <c r="J2045"/>
      <c r="K2045" s="41">
        <v>8</v>
      </c>
      <c r="L2045" s="58"/>
      <c r="N2045" s="149"/>
      <c r="O2045" s="149"/>
      <c r="P2045" s="67"/>
      <c r="Q2045" s="67"/>
    </row>
    <row r="2046" spans="1:17" x14ac:dyDescent="0.2">
      <c r="A2046" t="s">
        <v>61</v>
      </c>
      <c r="B2046" s="45">
        <v>41492</v>
      </c>
      <c r="C2046" s="254">
        <v>0.41719907407407408</v>
      </c>
      <c r="D2046" s="59">
        <v>5.9939999999999998</v>
      </c>
      <c r="E2046" s="58">
        <v>30.29</v>
      </c>
      <c r="F2046" s="58">
        <v>0.15</v>
      </c>
      <c r="G2046" s="41">
        <v>2.6</v>
      </c>
      <c r="H2046" s="58">
        <v>68.656000000000006</v>
      </c>
      <c r="I2046" s="58">
        <v>8.1999999999999993</v>
      </c>
      <c r="J2046"/>
      <c r="K2046" s="41">
        <v>8.1</v>
      </c>
      <c r="L2046" s="58"/>
      <c r="N2046" s="149"/>
      <c r="O2046" s="149"/>
      <c r="P2046" s="67"/>
      <c r="Q2046" s="67"/>
    </row>
    <row r="2047" spans="1:17" x14ac:dyDescent="0.2">
      <c r="A2047" t="s">
        <v>61</v>
      </c>
      <c r="B2047" s="45">
        <v>41492</v>
      </c>
      <c r="C2047" s="254">
        <v>0.41684027777777777</v>
      </c>
      <c r="D2047" s="59">
        <v>6.9240000000000004</v>
      </c>
      <c r="E2047" s="58">
        <v>30.29</v>
      </c>
      <c r="F2047" s="58">
        <v>0.15</v>
      </c>
      <c r="G2047" s="41">
        <v>2.6</v>
      </c>
      <c r="H2047" s="58">
        <v>68.652000000000001</v>
      </c>
      <c r="I2047" s="58">
        <v>8.1999999999999993</v>
      </c>
      <c r="J2047"/>
      <c r="K2047" s="41">
        <v>8.3000000000000007</v>
      </c>
      <c r="L2047" s="58"/>
      <c r="N2047" s="149"/>
      <c r="O2047" s="149"/>
      <c r="P2047" s="67"/>
      <c r="Q2047" s="67"/>
    </row>
    <row r="2048" spans="1:17" x14ac:dyDescent="0.2">
      <c r="A2048" t="s">
        <v>61</v>
      </c>
      <c r="B2048" s="45">
        <v>41492</v>
      </c>
      <c r="C2048" s="254">
        <v>0.41650462962962959</v>
      </c>
      <c r="D2048" s="59">
        <v>8.0129999999999999</v>
      </c>
      <c r="E2048" s="58">
        <v>30.28</v>
      </c>
      <c r="F2048" s="58">
        <v>0.16</v>
      </c>
      <c r="G2048" s="41">
        <v>2.7</v>
      </c>
      <c r="H2048" s="58">
        <v>68.661000000000001</v>
      </c>
      <c r="I2048" s="58">
        <v>8.1999999999999993</v>
      </c>
      <c r="J2048"/>
      <c r="K2048" s="41">
        <v>8.1</v>
      </c>
      <c r="L2048" s="58"/>
      <c r="N2048" s="149"/>
      <c r="O2048" s="149"/>
      <c r="P2048" s="67"/>
      <c r="Q2048" s="67"/>
    </row>
    <row r="2049" spans="1:17" x14ac:dyDescent="0.2">
      <c r="A2049" t="s">
        <v>61</v>
      </c>
      <c r="B2049" s="45">
        <v>41492</v>
      </c>
      <c r="C2049" s="254">
        <v>0.41606481481481478</v>
      </c>
      <c r="D2049" s="59">
        <v>8.9510000000000005</v>
      </c>
      <c r="E2049" s="58">
        <v>30.28</v>
      </c>
      <c r="F2049" s="58">
        <v>0.16</v>
      </c>
      <c r="G2049" s="41">
        <v>2.8</v>
      </c>
      <c r="H2049" s="58">
        <v>68.671999999999997</v>
      </c>
      <c r="I2049" s="58">
        <v>8.1999999999999993</v>
      </c>
      <c r="J2049"/>
      <c r="K2049" s="41">
        <v>7.9</v>
      </c>
      <c r="L2049" s="58"/>
      <c r="N2049" s="149"/>
      <c r="O2049" s="149"/>
      <c r="P2049" s="67"/>
      <c r="Q2049" s="67"/>
    </row>
    <row r="2050" spans="1:17" x14ac:dyDescent="0.2">
      <c r="A2050" t="s">
        <v>61</v>
      </c>
      <c r="B2050" s="45">
        <v>41492</v>
      </c>
      <c r="C2050" s="254">
        <v>0.41567129629629629</v>
      </c>
      <c r="D2050" s="59">
        <v>9.9039999999999999</v>
      </c>
      <c r="E2050" s="58">
        <v>30.26</v>
      </c>
      <c r="F2050" s="58">
        <v>0.17</v>
      </c>
      <c r="G2050" s="41">
        <v>3</v>
      </c>
      <c r="H2050" s="58">
        <v>68.69</v>
      </c>
      <c r="I2050" s="58">
        <v>8.1999999999999993</v>
      </c>
      <c r="J2050"/>
      <c r="K2050" s="41">
        <v>6.9</v>
      </c>
      <c r="L2050" s="58"/>
    </row>
    <row r="2051" spans="1:17" x14ac:dyDescent="0.2">
      <c r="A2051" t="s">
        <v>61</v>
      </c>
      <c r="B2051" s="45">
        <v>41492</v>
      </c>
      <c r="C2051" s="254">
        <v>0.41533564814814811</v>
      </c>
      <c r="D2051" s="59">
        <v>10.996</v>
      </c>
      <c r="E2051" s="58">
        <v>29.86</v>
      </c>
      <c r="F2051" s="58">
        <v>0.18</v>
      </c>
      <c r="G2051" s="41">
        <v>3.1</v>
      </c>
      <c r="H2051" s="58">
        <v>68.602000000000004</v>
      </c>
      <c r="I2051" s="58">
        <v>8.16</v>
      </c>
      <c r="J2051"/>
      <c r="K2051" s="41">
        <v>5.3</v>
      </c>
      <c r="L2051" s="58"/>
    </row>
    <row r="2052" spans="1:17" x14ac:dyDescent="0.2">
      <c r="A2052" t="s">
        <v>61</v>
      </c>
      <c r="B2052" s="45">
        <v>41492</v>
      </c>
      <c r="C2052" s="254">
        <v>0.4149768518518519</v>
      </c>
      <c r="D2052" s="59">
        <v>11.992000000000001</v>
      </c>
      <c r="E2052" s="58">
        <v>29.38</v>
      </c>
      <c r="F2052" s="58">
        <v>0.2</v>
      </c>
      <c r="G2052" s="41">
        <v>3.3</v>
      </c>
      <c r="H2052" s="58">
        <v>68.525999999999996</v>
      </c>
      <c r="I2052" s="58">
        <v>8.08</v>
      </c>
      <c r="J2052"/>
      <c r="K2052" s="41">
        <v>3.3</v>
      </c>
      <c r="L2052" s="58"/>
    </row>
    <row r="2053" spans="1:17" x14ac:dyDescent="0.2">
      <c r="A2053" t="s">
        <v>61</v>
      </c>
      <c r="B2053" s="45">
        <v>41492</v>
      </c>
      <c r="C2053" s="254">
        <v>0.41468750000000004</v>
      </c>
      <c r="D2053" s="59">
        <v>13.035</v>
      </c>
      <c r="E2053" s="58">
        <v>29.15</v>
      </c>
      <c r="F2053" s="58">
        <v>0.22</v>
      </c>
      <c r="G2053" s="41">
        <v>3.6</v>
      </c>
      <c r="H2053" s="58">
        <v>68.457999999999998</v>
      </c>
      <c r="I2053" s="58">
        <v>8.0500000000000007</v>
      </c>
      <c r="J2053"/>
      <c r="K2053" s="41">
        <v>3.3</v>
      </c>
      <c r="L2053" s="58"/>
      <c r="N2053" s="67"/>
      <c r="Q2053" s="67"/>
    </row>
    <row r="2054" spans="1:17" x14ac:dyDescent="0.2">
      <c r="A2054" t="s">
        <v>61</v>
      </c>
      <c r="B2054" s="45">
        <v>41492</v>
      </c>
      <c r="C2054" s="254">
        <v>0.41423611111111108</v>
      </c>
      <c r="D2054" s="59">
        <v>13.489000000000001</v>
      </c>
      <c r="E2054" s="58">
        <v>28.63</v>
      </c>
      <c r="F2054" s="58">
        <v>0.32</v>
      </c>
      <c r="G2054" s="41">
        <v>5.3</v>
      </c>
      <c r="H2054" s="58">
        <v>68.165999999999997</v>
      </c>
      <c r="I2054" s="58">
        <v>8.01</v>
      </c>
      <c r="J2054"/>
      <c r="K2054" s="41">
        <v>7.8</v>
      </c>
      <c r="L2054" s="58"/>
    </row>
    <row r="2055" spans="1:17" x14ac:dyDescent="0.2">
      <c r="B2055" s="45"/>
      <c r="C2055" s="182"/>
      <c r="D2055" s="59"/>
      <c r="E2055" s="58"/>
      <c r="F2055" s="58"/>
      <c r="G2055" s="41"/>
      <c r="H2055" s="41"/>
      <c r="I2055" s="58"/>
      <c r="J2055"/>
      <c r="K2055" s="41"/>
      <c r="L2055" s="289"/>
      <c r="O2055" s="149"/>
      <c r="Q2055" s="67"/>
    </row>
    <row r="2056" spans="1:17" x14ac:dyDescent="0.2">
      <c r="B2056" s="45"/>
      <c r="C2056" s="182"/>
      <c r="D2056" s="59"/>
      <c r="E2056" s="58"/>
      <c r="F2056" s="58"/>
      <c r="G2056" s="41"/>
      <c r="H2056" s="41"/>
      <c r="I2056" s="58"/>
      <c r="J2056"/>
      <c r="K2056" s="41"/>
      <c r="N2056" s="149"/>
      <c r="O2056" s="149"/>
      <c r="P2056" s="67"/>
      <c r="Q2056" s="67"/>
    </row>
    <row r="2057" spans="1:17" x14ac:dyDescent="0.2">
      <c r="A2057" t="s">
        <v>7</v>
      </c>
      <c r="B2057" s="45">
        <v>41591</v>
      </c>
      <c r="C2057" s="254">
        <v>0.32814814814814813</v>
      </c>
      <c r="D2057" s="59">
        <v>0.30299999999999999</v>
      </c>
      <c r="E2057" s="58">
        <v>17.559999999999999</v>
      </c>
      <c r="F2057" s="58">
        <v>8.7899999999999991</v>
      </c>
      <c r="G2057" s="41">
        <v>91.9</v>
      </c>
      <c r="H2057" s="59">
        <v>3.1080000000000001</v>
      </c>
      <c r="I2057" s="58">
        <v>7.99</v>
      </c>
      <c r="J2057">
        <v>118</v>
      </c>
      <c r="K2057" s="41">
        <v>7.8</v>
      </c>
      <c r="L2057" s="59"/>
      <c r="M2057" s="67">
        <v>0.1</v>
      </c>
      <c r="N2057" s="149"/>
      <c r="O2057" s="149"/>
      <c r="P2057" s="67"/>
      <c r="Q2057" s="67"/>
    </row>
    <row r="2058" spans="1:17" x14ac:dyDescent="0.2">
      <c r="A2058" t="s">
        <v>7</v>
      </c>
      <c r="B2058" s="45">
        <v>41591</v>
      </c>
      <c r="C2058" s="254">
        <v>0.32839120370370373</v>
      </c>
      <c r="D2058" s="59">
        <v>3.9820000000000002</v>
      </c>
      <c r="E2058" s="58">
        <v>17.559999999999999</v>
      </c>
      <c r="F2058" s="58">
        <v>8.7899999999999991</v>
      </c>
      <c r="G2058" s="41">
        <v>91.8</v>
      </c>
      <c r="H2058" s="59">
        <v>3.1030000000000002</v>
      </c>
      <c r="I2058" s="58">
        <v>7.99</v>
      </c>
      <c r="J2058">
        <v>116</v>
      </c>
      <c r="K2058" s="41">
        <v>7.8</v>
      </c>
      <c r="L2058" s="59"/>
      <c r="N2058" s="149"/>
      <c r="O2058" s="149"/>
      <c r="P2058" s="67"/>
      <c r="Q2058" s="67"/>
    </row>
    <row r="2059" spans="1:17" x14ac:dyDescent="0.2">
      <c r="A2059" t="s">
        <v>7</v>
      </c>
      <c r="B2059" s="45">
        <v>41591</v>
      </c>
      <c r="C2059" s="254">
        <v>0.32877314814814812</v>
      </c>
      <c r="D2059" s="59">
        <v>2.976</v>
      </c>
      <c r="E2059" s="58">
        <v>17.559999999999999</v>
      </c>
      <c r="F2059" s="58">
        <v>8.7799999999999994</v>
      </c>
      <c r="G2059" s="41">
        <v>91.8</v>
      </c>
      <c r="H2059" s="59">
        <v>3.101</v>
      </c>
      <c r="I2059" s="58">
        <v>8.15</v>
      </c>
      <c r="J2059">
        <v>102</v>
      </c>
      <c r="K2059" s="41">
        <v>9.9</v>
      </c>
      <c r="L2059" s="59"/>
      <c r="N2059" s="149"/>
      <c r="O2059" s="149"/>
      <c r="P2059" s="67"/>
      <c r="Q2059" s="67"/>
    </row>
    <row r="2060" spans="1:17" x14ac:dyDescent="0.2">
      <c r="A2060" t="s">
        <v>7</v>
      </c>
      <c r="B2060" s="45">
        <v>41591</v>
      </c>
      <c r="C2060" s="254">
        <v>0.32899305555555552</v>
      </c>
      <c r="D2060" s="59">
        <v>2.9689999999999999</v>
      </c>
      <c r="E2060" s="58">
        <v>17.559999999999999</v>
      </c>
      <c r="F2060" s="58">
        <v>8.7799999999999994</v>
      </c>
      <c r="G2060" s="41">
        <v>91.7</v>
      </c>
      <c r="H2060" s="59">
        <v>3.0979999999999999</v>
      </c>
      <c r="I2060" s="58">
        <v>7.99</v>
      </c>
      <c r="J2060">
        <v>112</v>
      </c>
      <c r="K2060" s="41">
        <v>9</v>
      </c>
      <c r="L2060" s="59"/>
      <c r="N2060" s="149"/>
      <c r="O2060" s="149"/>
      <c r="P2060" s="67"/>
      <c r="Q2060" s="67"/>
    </row>
    <row r="2061" spans="1:17" x14ac:dyDescent="0.2">
      <c r="A2061" t="s">
        <v>7</v>
      </c>
      <c r="B2061" s="45">
        <v>41591</v>
      </c>
      <c r="C2061" s="254">
        <v>0.32983796296296297</v>
      </c>
      <c r="D2061" s="59">
        <v>1.9950000000000001</v>
      </c>
      <c r="E2061" s="58">
        <v>17.559999999999999</v>
      </c>
      <c r="F2061" s="58">
        <v>8.7799999999999994</v>
      </c>
      <c r="G2061" s="41">
        <v>91.8</v>
      </c>
      <c r="H2061" s="59">
        <v>3.0979999999999999</v>
      </c>
      <c r="I2061" s="58">
        <v>8.14</v>
      </c>
      <c r="J2061">
        <v>98</v>
      </c>
      <c r="K2061" s="41">
        <v>9.9</v>
      </c>
      <c r="L2061" s="59"/>
      <c r="N2061" s="149"/>
      <c r="O2061" s="149"/>
      <c r="P2061" s="67"/>
      <c r="Q2061" s="67"/>
    </row>
    <row r="2062" spans="1:17" x14ac:dyDescent="0.2">
      <c r="A2062" t="s">
        <v>7</v>
      </c>
      <c r="B2062" s="45">
        <v>41591</v>
      </c>
      <c r="C2062" s="254">
        <v>0.33023148148148146</v>
      </c>
      <c r="D2062" s="59">
        <v>1.012</v>
      </c>
      <c r="E2062" s="58">
        <v>17.559999999999999</v>
      </c>
      <c r="F2062" s="58">
        <v>8.7799999999999994</v>
      </c>
      <c r="G2062" s="41">
        <v>91.8</v>
      </c>
      <c r="H2062" s="59">
        <v>3.0990000000000002</v>
      </c>
      <c r="I2062" s="58">
        <v>8.01</v>
      </c>
      <c r="J2062">
        <v>106</v>
      </c>
      <c r="K2062" s="41">
        <v>9.4</v>
      </c>
      <c r="L2062" s="59"/>
      <c r="N2062" s="149"/>
      <c r="O2062" s="149"/>
      <c r="P2062" s="67"/>
      <c r="Q2062" s="67"/>
    </row>
    <row r="2063" spans="1:17" x14ac:dyDescent="0.2">
      <c r="B2063" s="45"/>
      <c r="C2063" s="182"/>
      <c r="D2063" s="59"/>
      <c r="E2063" s="58"/>
      <c r="F2063" s="58"/>
      <c r="G2063" s="41"/>
      <c r="H2063" s="59"/>
      <c r="I2063" s="58"/>
      <c r="J2063"/>
      <c r="K2063" s="41"/>
      <c r="L2063" s="59"/>
      <c r="N2063" s="149"/>
      <c r="O2063" s="149"/>
      <c r="P2063" s="67"/>
      <c r="Q2063" s="67"/>
    </row>
    <row r="2064" spans="1:17" x14ac:dyDescent="0.2">
      <c r="A2064" t="s">
        <v>36</v>
      </c>
      <c r="B2064" s="45">
        <v>41591</v>
      </c>
      <c r="C2064" s="254">
        <v>0.35094907407407411</v>
      </c>
      <c r="D2064" s="59">
        <v>0.23200000000000001</v>
      </c>
      <c r="E2064" s="58">
        <v>16.940000000000001</v>
      </c>
      <c r="F2064" s="58">
        <v>9.02</v>
      </c>
      <c r="G2064" s="41">
        <v>93</v>
      </c>
      <c r="H2064" s="59">
        <v>2.9010000000000002</v>
      </c>
      <c r="I2064" s="58">
        <v>8.11</v>
      </c>
      <c r="J2064">
        <v>109</v>
      </c>
      <c r="K2064" s="41">
        <v>134.69999999999999</v>
      </c>
      <c r="L2064" s="59"/>
      <c r="M2064" s="67">
        <v>0.2</v>
      </c>
      <c r="N2064" s="149"/>
      <c r="O2064" s="149"/>
      <c r="P2064" s="67"/>
      <c r="Q2064" s="67"/>
    </row>
    <row r="2065" spans="1:17" x14ac:dyDescent="0.2">
      <c r="A2065" t="s">
        <v>36</v>
      </c>
      <c r="B2065" s="45">
        <v>41591</v>
      </c>
      <c r="C2065" s="254">
        <v>0.35138888888888892</v>
      </c>
      <c r="D2065" s="59">
        <v>0.503</v>
      </c>
      <c r="E2065" s="58">
        <v>16.920000000000002</v>
      </c>
      <c r="F2065" s="58">
        <v>8.67</v>
      </c>
      <c r="G2065" s="41">
        <v>89.3</v>
      </c>
      <c r="H2065" s="59">
        <v>2.899</v>
      </c>
      <c r="I2065" s="58">
        <v>8.02</v>
      </c>
      <c r="J2065">
        <v>107</v>
      </c>
      <c r="K2065" s="41">
        <v>139.30000000000001</v>
      </c>
      <c r="L2065" s="59"/>
      <c r="N2065" s="149"/>
      <c r="O2065" s="149"/>
      <c r="P2065" s="67"/>
      <c r="Q2065" s="67"/>
    </row>
    <row r="2066" spans="1:17" x14ac:dyDescent="0.2">
      <c r="B2066" s="45"/>
      <c r="C2066" s="182"/>
      <c r="D2066" s="59"/>
      <c r="E2066" s="58"/>
      <c r="F2066" s="58"/>
      <c r="G2066" s="41"/>
      <c r="H2066" s="59"/>
      <c r="I2066" s="58"/>
      <c r="J2066"/>
      <c r="K2066" s="41"/>
      <c r="L2066" s="59"/>
      <c r="N2066" s="149"/>
      <c r="O2066" s="149"/>
      <c r="P2066" s="67"/>
      <c r="Q2066" s="67"/>
    </row>
    <row r="2067" spans="1:17" x14ac:dyDescent="0.2">
      <c r="A2067" t="s">
        <v>72</v>
      </c>
      <c r="B2067" s="45">
        <v>41590</v>
      </c>
      <c r="C2067" s="254">
        <v>0.1986111111111111</v>
      </c>
      <c r="D2067" s="59">
        <v>0.23799999999999999</v>
      </c>
      <c r="E2067" s="58">
        <v>20.48</v>
      </c>
      <c r="F2067" s="58">
        <v>7.46</v>
      </c>
      <c r="G2067" s="41">
        <v>82.3</v>
      </c>
      <c r="H2067" s="59">
        <v>1.5760000000000001</v>
      </c>
      <c r="I2067" s="58">
        <v>8.35</v>
      </c>
      <c r="J2067">
        <v>75</v>
      </c>
      <c r="K2067" s="41">
        <v>35.5</v>
      </c>
      <c r="L2067" s="59"/>
      <c r="M2067" s="67">
        <v>0.2</v>
      </c>
      <c r="N2067" s="149"/>
      <c r="O2067" s="149"/>
      <c r="P2067" s="67"/>
      <c r="Q2067" s="67"/>
    </row>
    <row r="2068" spans="1:17" x14ac:dyDescent="0.2">
      <c r="B2068" s="45"/>
      <c r="C2068" s="182"/>
      <c r="D2068" s="59"/>
      <c r="E2068" s="58"/>
      <c r="F2068" s="58"/>
      <c r="G2068" s="41"/>
      <c r="H2068" s="59"/>
      <c r="I2068" s="58"/>
      <c r="J2068"/>
      <c r="K2068" s="41"/>
      <c r="L2068" s="59"/>
      <c r="N2068" s="149"/>
      <c r="O2068" s="149"/>
      <c r="P2068" s="67"/>
      <c r="Q2068" s="67"/>
    </row>
    <row r="2069" spans="1:17" x14ac:dyDescent="0.2">
      <c r="A2069" s="125" t="s">
        <v>55</v>
      </c>
      <c r="B2069" s="45">
        <v>41591</v>
      </c>
      <c r="C2069" s="254">
        <v>0.50915509259259262</v>
      </c>
      <c r="D2069" s="59">
        <v>0.20799999999999999</v>
      </c>
      <c r="E2069" s="58">
        <v>21.46</v>
      </c>
      <c r="F2069" s="58">
        <v>7.86</v>
      </c>
      <c r="G2069" s="41">
        <v>116.4</v>
      </c>
      <c r="H2069" s="58">
        <v>70.266000000000005</v>
      </c>
      <c r="I2069" s="58">
        <v>8.2899999999999991</v>
      </c>
      <c r="J2069">
        <v>47</v>
      </c>
      <c r="K2069" s="41">
        <v>1.2</v>
      </c>
      <c r="L2069" s="58"/>
      <c r="M2069" s="67">
        <v>1.3</v>
      </c>
      <c r="N2069" s="210">
        <v>31.102000000000004</v>
      </c>
      <c r="O2069" s="211">
        <v>24.316000000000003</v>
      </c>
      <c r="P2069" s="210">
        <v>10.85799999999999</v>
      </c>
      <c r="Q2069" s="210">
        <v>11.74799999999999</v>
      </c>
    </row>
    <row r="2070" spans="1:17" x14ac:dyDescent="0.2">
      <c r="A2070" s="125" t="s">
        <v>55</v>
      </c>
      <c r="B2070" s="45">
        <v>41591</v>
      </c>
      <c r="C2070" s="254">
        <v>0.50878472222222226</v>
      </c>
      <c r="D2070" s="59">
        <v>1.0069999999999999</v>
      </c>
      <c r="E2070" s="58">
        <v>20.27</v>
      </c>
      <c r="F2070" s="58">
        <v>8.11</v>
      </c>
      <c r="G2070" s="41">
        <v>117.7</v>
      </c>
      <c r="H2070" s="58">
        <v>70.358999999999995</v>
      </c>
      <c r="I2070" s="58">
        <v>8.31</v>
      </c>
      <c r="J2070">
        <v>47</v>
      </c>
      <c r="K2070" s="41">
        <v>1.5</v>
      </c>
      <c r="L2070" s="58"/>
      <c r="N2070" s="149"/>
      <c r="O2070" s="149"/>
    </row>
    <row r="2071" spans="1:17" x14ac:dyDescent="0.2">
      <c r="A2071" s="125" t="s">
        <v>55</v>
      </c>
      <c r="B2071" s="45">
        <v>41591</v>
      </c>
      <c r="C2071" s="254">
        <v>0.50812500000000005</v>
      </c>
      <c r="D2071" s="59">
        <v>2.0049999999999999</v>
      </c>
      <c r="E2071" s="58">
        <v>19.920000000000002</v>
      </c>
      <c r="F2071" s="58">
        <v>6.04</v>
      </c>
      <c r="G2071" s="41">
        <v>87.2</v>
      </c>
      <c r="H2071" s="58">
        <v>70.331000000000003</v>
      </c>
      <c r="I2071" s="58">
        <v>8.2899999999999991</v>
      </c>
      <c r="J2071">
        <v>46</v>
      </c>
      <c r="K2071" s="41">
        <v>0.9</v>
      </c>
      <c r="L2071" s="58"/>
      <c r="N2071" s="149"/>
      <c r="O2071" s="149"/>
    </row>
    <row r="2072" spans="1:17" x14ac:dyDescent="0.2">
      <c r="A2072" s="125" t="s">
        <v>55</v>
      </c>
      <c r="B2072" s="45">
        <v>41591</v>
      </c>
      <c r="C2072" s="254">
        <v>0.50747685185185187</v>
      </c>
      <c r="D2072" s="59">
        <v>3.0019999999999998</v>
      </c>
      <c r="E2072" s="58">
        <v>19.82</v>
      </c>
      <c r="F2072" s="58">
        <v>5.98</v>
      </c>
      <c r="G2072" s="41">
        <v>86.1</v>
      </c>
      <c r="H2072" s="58">
        <v>70.326999999999998</v>
      </c>
      <c r="I2072" s="58">
        <v>8.27</v>
      </c>
      <c r="J2072">
        <v>46</v>
      </c>
      <c r="K2072" s="41">
        <v>0.7</v>
      </c>
      <c r="L2072" s="58"/>
      <c r="N2072" s="149"/>
      <c r="O2072" s="149"/>
      <c r="Q2072" s="67"/>
    </row>
    <row r="2073" spans="1:17" x14ac:dyDescent="0.2">
      <c r="A2073" s="125" t="s">
        <v>55</v>
      </c>
      <c r="B2073" s="45">
        <v>41591</v>
      </c>
      <c r="C2073" s="254">
        <v>0.50700231481481484</v>
      </c>
      <c r="D2073" s="59">
        <v>3.9950000000000001</v>
      </c>
      <c r="E2073" s="58">
        <v>19.809999999999999</v>
      </c>
      <c r="F2073" s="58">
        <v>5.78</v>
      </c>
      <c r="G2073" s="41">
        <v>83.3</v>
      </c>
      <c r="H2073" s="58">
        <v>70.332000000000008</v>
      </c>
      <c r="I2073" s="58">
        <v>8.27</v>
      </c>
      <c r="J2073">
        <v>45</v>
      </c>
      <c r="K2073" s="41">
        <v>0.6</v>
      </c>
      <c r="L2073" s="58"/>
      <c r="N2073" s="149"/>
      <c r="O2073" s="149"/>
    </row>
    <row r="2074" spans="1:17" x14ac:dyDescent="0.2">
      <c r="A2074" s="125" t="s">
        <v>55</v>
      </c>
      <c r="B2074" s="45">
        <v>41591</v>
      </c>
      <c r="C2074" s="254">
        <v>0.50643518518518515</v>
      </c>
      <c r="D2074" s="59">
        <v>5.0119999999999996</v>
      </c>
      <c r="E2074" s="58">
        <v>19.82</v>
      </c>
      <c r="F2074" s="58">
        <v>5.67</v>
      </c>
      <c r="G2074" s="41">
        <v>81.7</v>
      </c>
      <c r="H2074" s="58">
        <v>70.341000000000008</v>
      </c>
      <c r="I2074" s="58">
        <v>8.27</v>
      </c>
      <c r="J2074">
        <v>45</v>
      </c>
      <c r="K2074" s="41">
        <v>0.5</v>
      </c>
      <c r="L2074" s="58"/>
      <c r="N2074" s="149"/>
      <c r="O2074" s="149"/>
      <c r="Q2074" s="67"/>
    </row>
    <row r="2075" spans="1:17" x14ac:dyDescent="0.2">
      <c r="A2075" s="125" t="s">
        <v>55</v>
      </c>
      <c r="B2075" s="45">
        <v>41591</v>
      </c>
      <c r="C2075" s="254">
        <v>0.50579861111111113</v>
      </c>
      <c r="D2075" s="59">
        <v>5.97</v>
      </c>
      <c r="E2075" s="58">
        <v>19.829999999999998</v>
      </c>
      <c r="F2075" s="58">
        <v>5.58</v>
      </c>
      <c r="G2075" s="41">
        <v>80.400000000000006</v>
      </c>
      <c r="H2075" s="58">
        <v>70.344000000000008</v>
      </c>
      <c r="I2075" s="58">
        <v>8.26</v>
      </c>
      <c r="J2075">
        <v>45</v>
      </c>
      <c r="K2075" s="41">
        <v>0.4</v>
      </c>
      <c r="L2075" s="58"/>
      <c r="N2075" s="149"/>
      <c r="O2075" s="149"/>
      <c r="P2075" s="67"/>
      <c r="Q2075" s="67"/>
    </row>
    <row r="2076" spans="1:17" x14ac:dyDescent="0.2">
      <c r="A2076" s="125" t="s">
        <v>55</v>
      </c>
      <c r="B2076" s="45">
        <v>41591</v>
      </c>
      <c r="C2076" s="254">
        <v>0.50516203703703699</v>
      </c>
      <c r="D2076" s="59">
        <v>7.0110000000000001</v>
      </c>
      <c r="E2076" s="58">
        <v>19.850000000000001</v>
      </c>
      <c r="F2076" s="58">
        <v>5.13</v>
      </c>
      <c r="G2076" s="41">
        <v>73.900000000000006</v>
      </c>
      <c r="H2076" s="58">
        <v>70.356999999999999</v>
      </c>
      <c r="I2076" s="58">
        <v>8.25</v>
      </c>
      <c r="J2076">
        <v>45</v>
      </c>
      <c r="K2076" s="41">
        <v>0.4</v>
      </c>
      <c r="L2076" s="58"/>
      <c r="N2076" s="149"/>
      <c r="O2076" s="149"/>
      <c r="P2076" s="67"/>
      <c r="Q2076" s="67"/>
    </row>
    <row r="2077" spans="1:17" x14ac:dyDescent="0.2">
      <c r="A2077" s="125" t="s">
        <v>55</v>
      </c>
      <c r="B2077" s="45">
        <v>41591</v>
      </c>
      <c r="C2077" s="254">
        <v>0.50464120370370369</v>
      </c>
      <c r="D2077" s="59">
        <v>8.0030000000000001</v>
      </c>
      <c r="E2077" s="58">
        <v>19.87</v>
      </c>
      <c r="F2077" s="58">
        <v>4.91</v>
      </c>
      <c r="G2077" s="41">
        <v>70.8</v>
      </c>
      <c r="H2077" s="58">
        <v>70.363</v>
      </c>
      <c r="I2077" s="58">
        <v>8.25</v>
      </c>
      <c r="J2077">
        <v>45</v>
      </c>
      <c r="K2077" s="41">
        <v>0.5</v>
      </c>
      <c r="L2077" s="58"/>
      <c r="N2077" s="149"/>
      <c r="O2077" s="149"/>
      <c r="P2077" s="67"/>
      <c r="Q2077" s="67"/>
    </row>
    <row r="2078" spans="1:17" x14ac:dyDescent="0.2">
      <c r="A2078" s="125" t="s">
        <v>55</v>
      </c>
      <c r="B2078" s="45">
        <v>41591</v>
      </c>
      <c r="C2078" s="254">
        <v>0.50370370370370365</v>
      </c>
      <c r="D2078" s="59">
        <v>9.0039999999999996</v>
      </c>
      <c r="E2078" s="58">
        <v>19.88</v>
      </c>
      <c r="F2078" s="58">
        <v>4.71</v>
      </c>
      <c r="G2078" s="41">
        <v>67.900000000000006</v>
      </c>
      <c r="H2078" s="58">
        <v>70.364000000000004</v>
      </c>
      <c r="I2078" s="58">
        <v>8.24</v>
      </c>
      <c r="J2078">
        <v>44</v>
      </c>
      <c r="K2078" s="41">
        <v>0.5</v>
      </c>
      <c r="L2078" s="58"/>
      <c r="N2078" s="149"/>
      <c r="O2078" s="149"/>
      <c r="P2078" s="67"/>
      <c r="Q2078" s="67"/>
    </row>
    <row r="2079" spans="1:17" x14ac:dyDescent="0.2">
      <c r="A2079" s="125" t="s">
        <v>55</v>
      </c>
      <c r="B2079" s="45">
        <v>41591</v>
      </c>
      <c r="C2079" s="254">
        <v>0.50313657407407408</v>
      </c>
      <c r="D2079" s="59">
        <v>10.000999999999999</v>
      </c>
      <c r="E2079" s="58">
        <v>19.91</v>
      </c>
      <c r="F2079" s="58">
        <v>3.99</v>
      </c>
      <c r="G2079" s="41">
        <v>57.5</v>
      </c>
      <c r="H2079" s="58">
        <v>70.382999999999996</v>
      </c>
      <c r="I2079" s="58">
        <v>8.23</v>
      </c>
      <c r="J2079">
        <v>43</v>
      </c>
      <c r="K2079" s="41">
        <v>0.7</v>
      </c>
      <c r="L2079" s="58"/>
      <c r="N2079" s="149"/>
      <c r="O2079" s="149"/>
      <c r="P2079" s="67"/>
      <c r="Q2079" s="67"/>
    </row>
    <row r="2080" spans="1:17" x14ac:dyDescent="0.2">
      <c r="A2080" s="125" t="s">
        <v>55</v>
      </c>
      <c r="B2080" s="45">
        <v>41591</v>
      </c>
      <c r="C2080" s="254">
        <v>0.50266203703703705</v>
      </c>
      <c r="D2080" s="59">
        <v>11.006</v>
      </c>
      <c r="E2080" s="58">
        <v>19.940000000000001</v>
      </c>
      <c r="F2080" s="58">
        <v>3.26</v>
      </c>
      <c r="G2080" s="41">
        <v>47.1</v>
      </c>
      <c r="H2080" s="58">
        <v>70.45</v>
      </c>
      <c r="I2080" s="58">
        <v>8.2100000000000009</v>
      </c>
      <c r="J2080">
        <v>43</v>
      </c>
      <c r="K2080" s="41">
        <v>1.3</v>
      </c>
      <c r="L2080" s="58"/>
      <c r="N2080" s="149"/>
      <c r="O2080" s="149"/>
      <c r="P2080" s="67"/>
      <c r="Q2080" s="67"/>
    </row>
    <row r="2081" spans="1:17" x14ac:dyDescent="0.2">
      <c r="A2081" s="125" t="s">
        <v>55</v>
      </c>
      <c r="B2081" s="45">
        <v>41591</v>
      </c>
      <c r="C2081" s="254">
        <v>0.50219907407407405</v>
      </c>
      <c r="D2081" s="59">
        <v>11.984</v>
      </c>
      <c r="E2081" s="58">
        <v>19.940000000000001</v>
      </c>
      <c r="F2081" s="58">
        <v>3.23</v>
      </c>
      <c r="G2081" s="41">
        <v>46.6</v>
      </c>
      <c r="H2081" s="58">
        <v>70.451999999999998</v>
      </c>
      <c r="I2081" s="58">
        <v>8.2100000000000009</v>
      </c>
      <c r="J2081">
        <v>41</v>
      </c>
      <c r="K2081" s="41">
        <v>1.3</v>
      </c>
      <c r="L2081" s="58"/>
      <c r="N2081" s="149"/>
      <c r="O2081" s="149"/>
      <c r="P2081" s="67"/>
      <c r="Q2081" s="67"/>
    </row>
    <row r="2082" spans="1:17" x14ac:dyDescent="0.2">
      <c r="A2082" s="125" t="s">
        <v>55</v>
      </c>
      <c r="B2082" s="45">
        <v>41591</v>
      </c>
      <c r="C2082" s="254">
        <v>0.50171296296296297</v>
      </c>
      <c r="D2082" s="59">
        <v>13.016</v>
      </c>
      <c r="E2082" s="58">
        <v>19.940000000000001</v>
      </c>
      <c r="F2082" s="58">
        <v>3.18</v>
      </c>
      <c r="G2082" s="41">
        <v>45.9</v>
      </c>
      <c r="H2082" s="58">
        <v>70.454999999999998</v>
      </c>
      <c r="I2082" s="58">
        <v>8.2100000000000009</v>
      </c>
      <c r="J2082">
        <v>35</v>
      </c>
      <c r="K2082" s="41">
        <v>1.8</v>
      </c>
      <c r="L2082" s="58"/>
      <c r="N2082" s="149"/>
      <c r="O2082" s="149"/>
      <c r="P2082" s="67"/>
      <c r="Q2082" s="67"/>
    </row>
    <row r="2083" spans="1:17" x14ac:dyDescent="0.2">
      <c r="A2083" s="125" t="s">
        <v>55</v>
      </c>
      <c r="B2083" s="45">
        <v>41591</v>
      </c>
      <c r="C2083" s="254">
        <v>0.5013657407407407</v>
      </c>
      <c r="D2083" s="59">
        <v>13.33</v>
      </c>
      <c r="E2083" s="58">
        <v>19.95</v>
      </c>
      <c r="F2083" s="58">
        <v>3.21</v>
      </c>
      <c r="G2083" s="41">
        <v>46.4</v>
      </c>
      <c r="H2083" s="58">
        <v>70.430999999999997</v>
      </c>
      <c r="I2083" s="58">
        <v>8.2100000000000009</v>
      </c>
      <c r="J2083">
        <v>43</v>
      </c>
      <c r="K2083" s="41">
        <v>10.5</v>
      </c>
      <c r="L2083" s="58"/>
      <c r="N2083" s="149"/>
      <c r="O2083" s="149"/>
      <c r="P2083" s="67"/>
      <c r="Q2083" s="67"/>
    </row>
    <row r="2084" spans="1:17" x14ac:dyDescent="0.2">
      <c r="B2084" s="45"/>
      <c r="C2084" s="182"/>
      <c r="D2084" s="59"/>
      <c r="E2084" s="58"/>
      <c r="F2084" s="58"/>
      <c r="G2084" s="41"/>
      <c r="H2084" s="58"/>
      <c r="I2084" s="58"/>
      <c r="J2084"/>
      <c r="K2084" s="41"/>
      <c r="L2084" s="58"/>
      <c r="N2084" s="149"/>
      <c r="O2084" s="149"/>
      <c r="P2084" s="67"/>
      <c r="Q2084" s="67"/>
    </row>
    <row r="2085" spans="1:17" x14ac:dyDescent="0.2">
      <c r="A2085" t="s">
        <v>58</v>
      </c>
      <c r="B2085" s="45">
        <v>41591</v>
      </c>
      <c r="C2085" s="254">
        <v>0.48248842592592589</v>
      </c>
      <c r="D2085" s="59">
        <v>0.219</v>
      </c>
      <c r="E2085" s="58">
        <v>21.06</v>
      </c>
      <c r="F2085" s="58">
        <v>14.54</v>
      </c>
      <c r="G2085" s="41">
        <v>210.5</v>
      </c>
      <c r="H2085" s="58">
        <v>66.757999999999996</v>
      </c>
      <c r="I2085" s="58">
        <v>8.4</v>
      </c>
      <c r="J2085">
        <v>52</v>
      </c>
      <c r="K2085" s="41">
        <v>2</v>
      </c>
      <c r="L2085" s="58"/>
      <c r="M2085" s="67">
        <v>0.8</v>
      </c>
      <c r="N2085" s="210">
        <v>25.839333333333339</v>
      </c>
      <c r="O2085" s="210">
        <v>29.283666666666665</v>
      </c>
      <c r="P2085" s="210">
        <v>11.214</v>
      </c>
      <c r="Q2085" s="210">
        <v>14.685</v>
      </c>
    </row>
    <row r="2086" spans="1:17" x14ac:dyDescent="0.2">
      <c r="A2086" t="s">
        <v>58</v>
      </c>
      <c r="B2086" s="45">
        <v>41591</v>
      </c>
      <c r="C2086" s="254">
        <v>0.4821064814814815</v>
      </c>
      <c r="D2086" s="59">
        <v>1.012</v>
      </c>
      <c r="E2086" s="58">
        <v>20.62</v>
      </c>
      <c r="F2086" s="58">
        <v>12.94</v>
      </c>
      <c r="G2086" s="41">
        <v>187.7</v>
      </c>
      <c r="H2086" s="58">
        <v>68.808000000000007</v>
      </c>
      <c r="I2086" s="58">
        <v>8.3800000000000008</v>
      </c>
      <c r="J2086">
        <v>52</v>
      </c>
      <c r="K2086" s="41">
        <v>1.4</v>
      </c>
      <c r="L2086" s="58"/>
      <c r="Q2086" s="67"/>
    </row>
    <row r="2087" spans="1:17" x14ac:dyDescent="0.2">
      <c r="A2087" t="s">
        <v>58</v>
      </c>
      <c r="B2087" s="45">
        <v>41591</v>
      </c>
      <c r="C2087" s="254">
        <v>0.48167824074074073</v>
      </c>
      <c r="D2087" s="59">
        <v>2.0009999999999999</v>
      </c>
      <c r="E2087" s="58">
        <v>20.75</v>
      </c>
      <c r="F2087" s="58">
        <v>8.84</v>
      </c>
      <c r="G2087" s="41">
        <v>129.19999999999999</v>
      </c>
      <c r="H2087" s="58">
        <v>69.929000000000002</v>
      </c>
      <c r="I2087" s="58">
        <v>8.31</v>
      </c>
      <c r="J2087">
        <v>53</v>
      </c>
      <c r="K2087" s="41">
        <v>0.6</v>
      </c>
      <c r="L2087" s="58"/>
      <c r="N2087" s="149"/>
      <c r="O2087" s="149"/>
      <c r="P2087" s="67"/>
      <c r="Q2087" s="67"/>
    </row>
    <row r="2088" spans="1:17" x14ac:dyDescent="0.2">
      <c r="A2088" t="s">
        <v>58</v>
      </c>
      <c r="B2088" s="45">
        <v>41591</v>
      </c>
      <c r="C2088" s="254">
        <v>0.48114583333333333</v>
      </c>
      <c r="D2088" s="59">
        <v>3.0009999999999999</v>
      </c>
      <c r="E2088" s="58">
        <v>20.39</v>
      </c>
      <c r="F2088" s="58">
        <v>3.29</v>
      </c>
      <c r="G2088" s="41">
        <v>47.9</v>
      </c>
      <c r="H2088" s="58">
        <v>70.481999999999999</v>
      </c>
      <c r="I2088" s="58">
        <v>8.23</v>
      </c>
      <c r="J2088">
        <v>53</v>
      </c>
      <c r="K2088" s="41">
        <v>0.5</v>
      </c>
      <c r="L2088" s="58"/>
      <c r="N2088" s="149"/>
      <c r="O2088" s="149"/>
      <c r="P2088" s="67"/>
      <c r="Q2088" s="67"/>
    </row>
    <row r="2089" spans="1:17" x14ac:dyDescent="0.2">
      <c r="A2089" t="s">
        <v>58</v>
      </c>
      <c r="B2089" s="45">
        <v>41591</v>
      </c>
      <c r="C2089" s="254">
        <v>0.48021990740740739</v>
      </c>
      <c r="D2089" s="59">
        <v>3.9540000000000002</v>
      </c>
      <c r="E2089" s="58">
        <v>20.41</v>
      </c>
      <c r="F2089" s="58">
        <v>2.87</v>
      </c>
      <c r="G2089" s="41">
        <v>41.8</v>
      </c>
      <c r="H2089" s="58">
        <v>70.561999999999998</v>
      </c>
      <c r="I2089" s="58">
        <v>8.34</v>
      </c>
      <c r="J2089">
        <v>40</v>
      </c>
      <c r="K2089" s="41">
        <v>1400.3</v>
      </c>
      <c r="L2089" s="58"/>
      <c r="N2089" s="149"/>
      <c r="O2089" s="149"/>
      <c r="P2089" s="67"/>
      <c r="Q2089" s="67"/>
    </row>
    <row r="2090" spans="1:17" x14ac:dyDescent="0.2">
      <c r="A2090" t="s">
        <v>58</v>
      </c>
      <c r="B2090" s="45">
        <v>41591</v>
      </c>
      <c r="C2090" s="254">
        <v>0.48052083333333334</v>
      </c>
      <c r="D2090" s="59">
        <v>4.9560000000000004</v>
      </c>
      <c r="E2090" s="58">
        <v>20.36</v>
      </c>
      <c r="F2090" s="58">
        <v>2.5299999999999998</v>
      </c>
      <c r="G2090" s="41">
        <v>36.9</v>
      </c>
      <c r="H2090" s="58">
        <v>70.573000000000008</v>
      </c>
      <c r="I2090" s="58">
        <v>8.26</v>
      </c>
      <c r="J2090">
        <v>50</v>
      </c>
      <c r="K2090" s="41">
        <v>0.3</v>
      </c>
      <c r="L2090" s="58"/>
      <c r="N2090" s="149"/>
      <c r="O2090" s="149"/>
      <c r="P2090" s="67"/>
      <c r="Q2090" s="67"/>
    </row>
    <row r="2091" spans="1:17" x14ac:dyDescent="0.2">
      <c r="A2091" t="s">
        <v>58</v>
      </c>
      <c r="B2091" s="45">
        <v>41591</v>
      </c>
      <c r="C2091" s="254">
        <v>0.47850694444444447</v>
      </c>
      <c r="D2091" s="59">
        <v>5.9950000000000001</v>
      </c>
      <c r="E2091" s="58">
        <v>20.36</v>
      </c>
      <c r="F2091" s="58">
        <v>1.32</v>
      </c>
      <c r="G2091" s="41">
        <v>19.3</v>
      </c>
      <c r="H2091" s="58">
        <v>70.573000000000008</v>
      </c>
      <c r="I2091" s="58">
        <v>8.18</v>
      </c>
      <c r="J2091">
        <v>57</v>
      </c>
      <c r="K2091" s="41">
        <v>0.4</v>
      </c>
      <c r="L2091" s="58"/>
      <c r="N2091" s="149"/>
      <c r="O2091" s="149"/>
      <c r="P2091" s="67"/>
      <c r="Q2091" s="67"/>
    </row>
    <row r="2092" spans="1:17" x14ac:dyDescent="0.2">
      <c r="A2092" t="s">
        <v>58</v>
      </c>
      <c r="B2092" s="45">
        <v>41591</v>
      </c>
      <c r="C2092" s="254">
        <v>0.47806712962962966</v>
      </c>
      <c r="D2092" s="59">
        <v>7.0220000000000002</v>
      </c>
      <c r="E2092" s="58">
        <v>20.39</v>
      </c>
      <c r="F2092" s="58">
        <v>1.33</v>
      </c>
      <c r="G2092" s="41">
        <v>19.3</v>
      </c>
      <c r="H2092" s="58">
        <v>70.591999999999999</v>
      </c>
      <c r="I2092" s="58">
        <v>8.15</v>
      </c>
      <c r="J2092">
        <v>60</v>
      </c>
      <c r="K2092" s="41">
        <v>0.4</v>
      </c>
      <c r="L2092" s="58"/>
      <c r="N2092" s="149"/>
      <c r="O2092" s="149"/>
      <c r="P2092" s="67"/>
      <c r="Q2092" s="67"/>
    </row>
    <row r="2093" spans="1:17" x14ac:dyDescent="0.2">
      <c r="A2093" t="s">
        <v>58</v>
      </c>
      <c r="B2093" s="45">
        <v>41591</v>
      </c>
      <c r="C2093" s="254">
        <v>0.47736111111111112</v>
      </c>
      <c r="D2093" s="59">
        <v>7.9870000000000001</v>
      </c>
      <c r="E2093" s="58">
        <v>20.38</v>
      </c>
      <c r="F2093" s="58">
        <v>1.42</v>
      </c>
      <c r="G2093" s="41">
        <v>20.7</v>
      </c>
      <c r="H2093" s="58">
        <v>70.599000000000004</v>
      </c>
      <c r="I2093" s="58">
        <v>8.15</v>
      </c>
      <c r="J2093">
        <v>59</v>
      </c>
      <c r="K2093" s="41">
        <v>0.8</v>
      </c>
      <c r="L2093" s="58"/>
      <c r="N2093" s="149"/>
      <c r="O2093" s="149"/>
      <c r="P2093" s="67"/>
      <c r="Q2093" s="67"/>
    </row>
    <row r="2094" spans="1:17" x14ac:dyDescent="0.2">
      <c r="A2094" t="s">
        <v>58</v>
      </c>
      <c r="B2094" s="45">
        <v>41591</v>
      </c>
      <c r="C2094" s="254">
        <v>0.47680555555555554</v>
      </c>
      <c r="D2094" s="59">
        <v>8.9459999999999997</v>
      </c>
      <c r="E2094" s="58">
        <v>20.38</v>
      </c>
      <c r="F2094" s="58">
        <v>1.42</v>
      </c>
      <c r="G2094" s="41">
        <v>20.6</v>
      </c>
      <c r="H2094" s="58">
        <v>70.599000000000004</v>
      </c>
      <c r="I2094" s="58">
        <v>8.1199999999999992</v>
      </c>
      <c r="J2094">
        <v>61</v>
      </c>
      <c r="K2094" s="41">
        <v>1.9</v>
      </c>
      <c r="L2094" s="58"/>
      <c r="N2094" s="149"/>
      <c r="O2094" s="149"/>
      <c r="P2094" s="67"/>
      <c r="Q2094" s="67"/>
    </row>
    <row r="2095" spans="1:17" x14ac:dyDescent="0.2">
      <c r="A2095" t="s">
        <v>58</v>
      </c>
      <c r="B2095" s="45">
        <v>41591</v>
      </c>
      <c r="C2095" s="254">
        <v>0.47594907407407411</v>
      </c>
      <c r="D2095" s="59">
        <v>9.9120000000000008</v>
      </c>
      <c r="E2095" s="58">
        <v>20.38</v>
      </c>
      <c r="F2095" s="58">
        <v>1.45</v>
      </c>
      <c r="G2095" s="41">
        <v>21.1</v>
      </c>
      <c r="H2095" s="58">
        <v>70.602999999999994</v>
      </c>
      <c r="I2095" s="58">
        <v>8.1199999999999992</v>
      </c>
      <c r="J2095">
        <v>63</v>
      </c>
      <c r="K2095" s="41">
        <v>0.9</v>
      </c>
      <c r="L2095" s="58"/>
      <c r="N2095" s="149"/>
      <c r="O2095" s="149"/>
      <c r="P2095" s="67"/>
      <c r="Q2095" s="67"/>
    </row>
    <row r="2096" spans="1:17" x14ac:dyDescent="0.2">
      <c r="A2096" t="s">
        <v>58</v>
      </c>
      <c r="B2096" s="45">
        <v>41591</v>
      </c>
      <c r="C2096" s="254">
        <v>0.47545138888888888</v>
      </c>
      <c r="D2096" s="59">
        <v>10.993</v>
      </c>
      <c r="E2096" s="58">
        <v>20.38</v>
      </c>
      <c r="F2096" s="58">
        <v>1.45</v>
      </c>
      <c r="G2096" s="41">
        <v>21.1</v>
      </c>
      <c r="H2096" s="58">
        <v>70.605000000000004</v>
      </c>
      <c r="I2096" s="58">
        <v>8.1300000000000008</v>
      </c>
      <c r="J2096">
        <v>63</v>
      </c>
      <c r="K2096" s="41">
        <v>0.9</v>
      </c>
      <c r="L2096" s="58"/>
      <c r="N2096" s="149"/>
      <c r="O2096" s="149"/>
      <c r="P2096" s="67"/>
      <c r="Q2096" s="67"/>
    </row>
    <row r="2097" spans="1:17" x14ac:dyDescent="0.2">
      <c r="A2097" t="s">
        <v>58</v>
      </c>
      <c r="B2097" s="45">
        <v>41591</v>
      </c>
      <c r="C2097" s="254">
        <v>0.47473379629629631</v>
      </c>
      <c r="D2097" s="59">
        <v>11.026</v>
      </c>
      <c r="E2097" s="58">
        <v>20.38</v>
      </c>
      <c r="F2097" s="58">
        <v>1.49</v>
      </c>
      <c r="G2097" s="41">
        <v>21.7</v>
      </c>
      <c r="H2097" s="58">
        <v>70.614999999999995</v>
      </c>
      <c r="I2097" s="58">
        <v>8.15</v>
      </c>
      <c r="J2097">
        <v>63</v>
      </c>
      <c r="K2097" s="41">
        <v>2168.8000000000002</v>
      </c>
      <c r="L2097" s="58"/>
      <c r="N2097" s="149"/>
      <c r="O2097" s="149"/>
      <c r="P2097" s="67"/>
      <c r="Q2097" s="67"/>
    </row>
    <row r="2098" spans="1:17" x14ac:dyDescent="0.2">
      <c r="A2098" t="s">
        <v>58</v>
      </c>
      <c r="B2098" s="45">
        <v>41591</v>
      </c>
      <c r="C2098" s="254">
        <v>0.47503472222222221</v>
      </c>
      <c r="D2098" s="59">
        <v>11.257</v>
      </c>
      <c r="E2098" s="58">
        <v>20.38</v>
      </c>
      <c r="F2098" s="58">
        <v>1.53</v>
      </c>
      <c r="G2098" s="41">
        <v>22.3</v>
      </c>
      <c r="H2098" s="58">
        <v>70.611000000000004</v>
      </c>
      <c r="I2098" s="58">
        <v>8.1300000000000008</v>
      </c>
      <c r="J2098">
        <v>63</v>
      </c>
      <c r="K2098" s="41">
        <v>0.8</v>
      </c>
      <c r="L2098" s="58"/>
      <c r="N2098" s="149"/>
      <c r="O2098" s="149"/>
      <c r="P2098" s="67"/>
      <c r="Q2098" s="67"/>
    </row>
    <row r="2099" spans="1:17" x14ac:dyDescent="0.2">
      <c r="L2099" s="58"/>
      <c r="N2099" s="149"/>
      <c r="O2099" s="149"/>
      <c r="P2099" s="67"/>
      <c r="Q2099" s="67"/>
    </row>
    <row r="2100" spans="1:17" x14ac:dyDescent="0.2">
      <c r="A2100" t="s">
        <v>61</v>
      </c>
      <c r="B2100" s="45">
        <v>41591</v>
      </c>
      <c r="C2100" s="254">
        <v>0.45789351851851851</v>
      </c>
      <c r="D2100" s="59">
        <v>0.23300000000000001</v>
      </c>
      <c r="E2100" s="58">
        <v>21.46</v>
      </c>
      <c r="F2100" s="58">
        <v>8.8699999999999992</v>
      </c>
      <c r="G2100" s="41">
        <v>131.5</v>
      </c>
      <c r="H2100" s="58">
        <v>70.474000000000004</v>
      </c>
      <c r="I2100" s="58">
        <v>8.25</v>
      </c>
      <c r="J2100">
        <v>68</v>
      </c>
      <c r="K2100" s="41">
        <v>0.1</v>
      </c>
      <c r="L2100" s="58"/>
      <c r="M2100" s="67">
        <v>1.3</v>
      </c>
      <c r="N2100" s="210">
        <v>18.658333333333335</v>
      </c>
      <c r="O2100" s="210">
        <v>19.786666666666665</v>
      </c>
      <c r="P2100" s="294" t="s">
        <v>332</v>
      </c>
      <c r="Q2100" s="62">
        <v>0.80099999999999827</v>
      </c>
    </row>
    <row r="2101" spans="1:17" x14ac:dyDescent="0.2">
      <c r="A2101" t="s">
        <v>61</v>
      </c>
      <c r="B2101" s="45">
        <v>41591</v>
      </c>
      <c r="C2101" s="254">
        <v>0.45736111111111111</v>
      </c>
      <c r="D2101" s="59">
        <v>0.98599999999999999</v>
      </c>
      <c r="E2101" s="58">
        <v>20.69</v>
      </c>
      <c r="F2101" s="58">
        <v>7.2</v>
      </c>
      <c r="G2101" s="41">
        <v>105.5</v>
      </c>
      <c r="H2101" s="58">
        <v>70.540999999999997</v>
      </c>
      <c r="I2101" s="58">
        <v>8.23</v>
      </c>
      <c r="J2101">
        <v>69</v>
      </c>
      <c r="K2101" s="41">
        <v>-0.3</v>
      </c>
      <c r="L2101" s="58"/>
      <c r="N2101" s="149"/>
      <c r="O2101" s="149"/>
      <c r="P2101" s="67"/>
      <c r="Q2101" s="67"/>
    </row>
    <row r="2102" spans="1:17" x14ac:dyDescent="0.2">
      <c r="A2102" t="s">
        <v>61</v>
      </c>
      <c r="B2102" s="45">
        <v>41591</v>
      </c>
      <c r="C2102" s="254">
        <v>0.45673611111111106</v>
      </c>
      <c r="D2102" s="59">
        <v>2.0049999999999999</v>
      </c>
      <c r="E2102" s="58">
        <v>20.43</v>
      </c>
      <c r="F2102" s="58">
        <v>5.6</v>
      </c>
      <c r="G2102" s="41">
        <v>81.599999999999994</v>
      </c>
      <c r="H2102" s="58">
        <v>70.531999999999996</v>
      </c>
      <c r="I2102" s="58">
        <v>8.1999999999999993</v>
      </c>
      <c r="J2102">
        <v>69</v>
      </c>
      <c r="K2102" s="41">
        <v>-0.7</v>
      </c>
      <c r="L2102" s="58"/>
      <c r="N2102" s="149"/>
      <c r="O2102" s="149"/>
      <c r="P2102" s="67"/>
      <c r="Q2102" s="67"/>
    </row>
    <row r="2103" spans="1:17" x14ac:dyDescent="0.2">
      <c r="A2103" t="s">
        <v>61</v>
      </c>
      <c r="B2103" s="45">
        <v>41591</v>
      </c>
      <c r="C2103" s="254">
        <v>0.45628472222222222</v>
      </c>
      <c r="D2103" s="59">
        <v>2.996</v>
      </c>
      <c r="E2103" s="58">
        <v>20.38</v>
      </c>
      <c r="F2103" s="58">
        <v>4.6500000000000004</v>
      </c>
      <c r="G2103" s="41">
        <v>67.7</v>
      </c>
      <c r="H2103" s="58">
        <v>70.572000000000003</v>
      </c>
      <c r="I2103" s="58">
        <v>8.18</v>
      </c>
      <c r="J2103">
        <v>70</v>
      </c>
      <c r="K2103" s="41">
        <v>-1.1000000000000001</v>
      </c>
      <c r="L2103" s="58"/>
      <c r="N2103" s="149"/>
      <c r="O2103" s="149"/>
      <c r="P2103" s="67"/>
      <c r="Q2103" s="67"/>
    </row>
    <row r="2104" spans="1:17" x14ac:dyDescent="0.2">
      <c r="A2104" t="s">
        <v>61</v>
      </c>
      <c r="B2104" s="45">
        <v>41591</v>
      </c>
      <c r="C2104" s="254">
        <v>0.45578703703703699</v>
      </c>
      <c r="D2104" s="59">
        <v>3.9740000000000002</v>
      </c>
      <c r="E2104" s="58">
        <v>20.37</v>
      </c>
      <c r="F2104" s="58">
        <v>4.3</v>
      </c>
      <c r="G2104" s="41">
        <v>62.6</v>
      </c>
      <c r="H2104" s="58">
        <v>70.585000000000008</v>
      </c>
      <c r="I2104" s="58">
        <v>8.17</v>
      </c>
      <c r="J2104">
        <v>72</v>
      </c>
      <c r="K2104" s="41">
        <v>-0.9</v>
      </c>
      <c r="L2104" s="58"/>
      <c r="N2104" s="149"/>
      <c r="O2104" s="149"/>
      <c r="P2104" s="67"/>
      <c r="Q2104" s="67"/>
    </row>
    <row r="2105" spans="1:17" x14ac:dyDescent="0.2">
      <c r="A2105" t="s">
        <v>61</v>
      </c>
      <c r="B2105" s="45">
        <v>41591</v>
      </c>
      <c r="C2105" s="254">
        <v>0.45523148148148151</v>
      </c>
      <c r="D2105" s="59">
        <v>5.0229999999999997</v>
      </c>
      <c r="E2105" s="58">
        <v>20.36</v>
      </c>
      <c r="F2105" s="58">
        <v>3.91</v>
      </c>
      <c r="G2105" s="41">
        <v>56.9</v>
      </c>
      <c r="H2105" s="58">
        <v>70.600000000000009</v>
      </c>
      <c r="I2105" s="58">
        <v>8.16</v>
      </c>
      <c r="J2105">
        <v>73</v>
      </c>
      <c r="K2105" s="41">
        <v>6.3</v>
      </c>
      <c r="L2105" s="58"/>
      <c r="N2105" s="149"/>
      <c r="O2105" s="149"/>
      <c r="P2105" s="67"/>
      <c r="Q2105" s="67"/>
    </row>
    <row r="2106" spans="1:17" x14ac:dyDescent="0.2">
      <c r="A2106" t="s">
        <v>61</v>
      </c>
      <c r="B2106" s="45">
        <v>41591</v>
      </c>
      <c r="C2106" s="254">
        <v>0.45472222222222225</v>
      </c>
      <c r="D2106" s="59">
        <v>6.0060000000000002</v>
      </c>
      <c r="E2106" s="58">
        <v>20.329999999999998</v>
      </c>
      <c r="F2106" s="58">
        <v>3.54</v>
      </c>
      <c r="G2106" s="41">
        <v>51.6</v>
      </c>
      <c r="H2106" s="58">
        <v>70.613</v>
      </c>
      <c r="I2106" s="58">
        <v>8.1300000000000008</v>
      </c>
      <c r="J2106">
        <v>75</v>
      </c>
      <c r="K2106" s="41">
        <v>5</v>
      </c>
      <c r="L2106" s="58"/>
      <c r="N2106" s="149"/>
      <c r="O2106" s="149"/>
      <c r="P2106" s="67"/>
      <c r="Q2106" s="67"/>
    </row>
    <row r="2107" spans="1:17" x14ac:dyDescent="0.2">
      <c r="A2107" t="s">
        <v>61</v>
      </c>
      <c r="B2107" s="45">
        <v>41591</v>
      </c>
      <c r="C2107" s="254">
        <v>0.45427083333333335</v>
      </c>
      <c r="D2107" s="59">
        <v>7.0170000000000003</v>
      </c>
      <c r="E2107" s="58">
        <v>20.28</v>
      </c>
      <c r="F2107" s="58">
        <v>3.22</v>
      </c>
      <c r="G2107" s="41">
        <v>46.8</v>
      </c>
      <c r="H2107" s="58">
        <v>70.62</v>
      </c>
      <c r="I2107" s="58">
        <v>8.16</v>
      </c>
      <c r="J2107">
        <v>73</v>
      </c>
      <c r="K2107" s="41">
        <v>5.0999999999999996</v>
      </c>
      <c r="L2107" s="58"/>
      <c r="N2107" s="149"/>
      <c r="O2107" s="149"/>
      <c r="P2107" s="67"/>
      <c r="Q2107" s="67"/>
    </row>
    <row r="2108" spans="1:17" x14ac:dyDescent="0.2">
      <c r="A2108" t="s">
        <v>61</v>
      </c>
      <c r="B2108" s="45">
        <v>41591</v>
      </c>
      <c r="C2108" s="254">
        <v>0.45363425925925926</v>
      </c>
      <c r="D2108" s="59">
        <v>7.9749999999999996</v>
      </c>
      <c r="E2108" s="58">
        <v>20.23</v>
      </c>
      <c r="F2108" s="58">
        <v>2.42</v>
      </c>
      <c r="G2108" s="41">
        <v>35.1</v>
      </c>
      <c r="H2108" s="58">
        <v>70.638000000000005</v>
      </c>
      <c r="I2108" s="58">
        <v>8.14</v>
      </c>
      <c r="J2108">
        <v>75</v>
      </c>
      <c r="K2108" s="41">
        <v>5.6</v>
      </c>
      <c r="L2108" s="58"/>
      <c r="N2108" s="149"/>
      <c r="O2108" s="149"/>
      <c r="P2108" s="67"/>
      <c r="Q2108" s="67"/>
    </row>
    <row r="2109" spans="1:17" x14ac:dyDescent="0.2">
      <c r="A2109" t="s">
        <v>61</v>
      </c>
      <c r="B2109" s="45">
        <v>41591</v>
      </c>
      <c r="C2109" s="254">
        <v>0.45311342592592596</v>
      </c>
      <c r="D2109" s="59">
        <v>9.0120000000000005</v>
      </c>
      <c r="E2109" s="58">
        <v>20.12</v>
      </c>
      <c r="F2109" s="58">
        <v>1.3</v>
      </c>
      <c r="G2109" s="41">
        <v>18.899999999999999</v>
      </c>
      <c r="H2109" s="58">
        <v>70.694000000000003</v>
      </c>
      <c r="I2109" s="58">
        <v>8.11</v>
      </c>
      <c r="J2109">
        <v>76</v>
      </c>
      <c r="K2109" s="41">
        <v>3.5</v>
      </c>
      <c r="L2109" s="58"/>
      <c r="N2109" s="149"/>
      <c r="O2109" s="149"/>
      <c r="P2109" s="67"/>
      <c r="Q2109" s="67"/>
    </row>
    <row r="2110" spans="1:17" x14ac:dyDescent="0.2">
      <c r="A2110" t="s">
        <v>61</v>
      </c>
      <c r="B2110" s="45">
        <v>41591</v>
      </c>
      <c r="C2110" s="254">
        <v>0.4525925925925926</v>
      </c>
      <c r="D2110" s="59">
        <v>9.9849999999999994</v>
      </c>
      <c r="E2110" s="58">
        <v>20.05</v>
      </c>
      <c r="F2110" s="58">
        <v>0.92</v>
      </c>
      <c r="G2110" s="41">
        <v>13.3</v>
      </c>
      <c r="H2110" s="58">
        <v>70.712000000000003</v>
      </c>
      <c r="I2110" s="58">
        <v>7.92</v>
      </c>
      <c r="J2110">
        <v>90</v>
      </c>
      <c r="K2110" s="41">
        <v>3.1</v>
      </c>
      <c r="L2110" s="58"/>
      <c r="N2110" s="149"/>
      <c r="O2110" s="149"/>
      <c r="P2110" s="67"/>
      <c r="Q2110" s="67"/>
    </row>
    <row r="2111" spans="1:17" x14ac:dyDescent="0.2">
      <c r="A2111" t="s">
        <v>61</v>
      </c>
      <c r="B2111" s="45">
        <v>41591</v>
      </c>
      <c r="C2111" s="254">
        <v>0.45195601851851852</v>
      </c>
      <c r="D2111" s="59">
        <v>10.999000000000001</v>
      </c>
      <c r="E2111" s="58">
        <v>20.059999999999999</v>
      </c>
      <c r="F2111" s="58">
        <v>0.19</v>
      </c>
      <c r="G2111" s="41">
        <v>2.8</v>
      </c>
      <c r="H2111" s="58">
        <v>70.757000000000005</v>
      </c>
      <c r="I2111" s="58">
        <v>7.97</v>
      </c>
      <c r="J2111">
        <v>85</v>
      </c>
      <c r="K2111" s="41">
        <v>0.1</v>
      </c>
      <c r="L2111" s="58"/>
      <c r="N2111" s="149"/>
      <c r="O2111" s="149"/>
      <c r="P2111" s="67"/>
      <c r="Q2111" s="67"/>
    </row>
    <row r="2112" spans="1:17" x14ac:dyDescent="0.2">
      <c r="A2112" t="s">
        <v>61</v>
      </c>
      <c r="B2112" s="45">
        <v>41591</v>
      </c>
      <c r="C2112" s="254">
        <v>0.45148148148148143</v>
      </c>
      <c r="D2112" s="59">
        <v>12.025</v>
      </c>
      <c r="E2112" s="58">
        <v>20.059999999999999</v>
      </c>
      <c r="F2112" s="58">
        <v>0.17</v>
      </c>
      <c r="G2112" s="41">
        <v>2.5</v>
      </c>
      <c r="H2112" s="58">
        <v>70.787999999999997</v>
      </c>
      <c r="I2112" s="58">
        <v>8.02</v>
      </c>
      <c r="J2112">
        <v>72</v>
      </c>
      <c r="K2112" s="41">
        <v>-0.3</v>
      </c>
      <c r="L2112" s="58"/>
      <c r="N2112" s="149"/>
      <c r="O2112" s="149"/>
      <c r="P2112" s="67"/>
      <c r="Q2112" s="67"/>
    </row>
    <row r="2113" spans="1:17" x14ac:dyDescent="0.2">
      <c r="A2113" t="s">
        <v>61</v>
      </c>
      <c r="B2113" s="45">
        <v>41591</v>
      </c>
      <c r="C2113" s="254">
        <v>0.45113425925925926</v>
      </c>
      <c r="D2113" s="59">
        <v>13.005000000000001</v>
      </c>
      <c r="E2113" s="58">
        <v>20.07</v>
      </c>
      <c r="F2113" s="58">
        <v>0.18</v>
      </c>
      <c r="G2113" s="41">
        <v>2.6</v>
      </c>
      <c r="H2113" s="58">
        <v>70.811000000000007</v>
      </c>
      <c r="I2113" s="58">
        <v>8.0500000000000007</v>
      </c>
      <c r="J2113">
        <v>66</v>
      </c>
      <c r="K2113" s="41">
        <v>3.1</v>
      </c>
      <c r="L2113" s="58"/>
      <c r="N2113" s="149"/>
      <c r="O2113" s="149"/>
      <c r="P2113" s="67"/>
      <c r="Q2113" s="67"/>
    </row>
    <row r="2114" spans="1:17" x14ac:dyDescent="0.2">
      <c r="A2114" t="s">
        <v>61</v>
      </c>
      <c r="B2114" s="45">
        <v>41591</v>
      </c>
      <c r="C2114" s="254">
        <v>0.45081018518518517</v>
      </c>
      <c r="D2114" s="59">
        <v>13.24</v>
      </c>
      <c r="E2114" s="58">
        <v>20.07</v>
      </c>
      <c r="F2114" s="58">
        <v>0.19</v>
      </c>
      <c r="G2114" s="41">
        <v>2.8</v>
      </c>
      <c r="H2114" s="58">
        <v>70.838000000000008</v>
      </c>
      <c r="I2114" s="58">
        <v>8.07</v>
      </c>
      <c r="J2114">
        <v>67</v>
      </c>
      <c r="K2114" s="41">
        <v>17.600000000000001</v>
      </c>
      <c r="L2114" s="58"/>
      <c r="N2114" s="149"/>
      <c r="O2114" s="149"/>
      <c r="P2114" s="67"/>
      <c r="Q2114" s="67"/>
    </row>
    <row r="2115" spans="1:17" x14ac:dyDescent="0.2">
      <c r="B2115" s="45"/>
      <c r="C2115" s="182"/>
      <c r="D2115" s="59"/>
      <c r="E2115" s="58"/>
      <c r="F2115" s="58"/>
      <c r="G2115" s="41"/>
      <c r="H2115" s="41"/>
      <c r="I2115" s="58"/>
      <c r="J2115"/>
      <c r="K2115" s="41"/>
      <c r="N2115" s="149"/>
      <c r="O2115" s="149"/>
      <c r="P2115" s="67"/>
      <c r="Q2115" s="67"/>
    </row>
    <row r="2116" spans="1:17" x14ac:dyDescent="0.2">
      <c r="B2116" s="45"/>
      <c r="C2116" s="182"/>
      <c r="D2116" s="59"/>
      <c r="E2116" s="58"/>
      <c r="F2116" s="58"/>
      <c r="G2116" s="41"/>
      <c r="H2116" s="41"/>
      <c r="I2116" s="58"/>
      <c r="J2116"/>
      <c r="K2116" s="41"/>
      <c r="N2116" s="149"/>
      <c r="O2116" s="149"/>
      <c r="P2116" s="67"/>
      <c r="Q2116" s="67"/>
    </row>
    <row r="2117" spans="1:17" x14ac:dyDescent="0.2">
      <c r="A2117" t="s">
        <v>7</v>
      </c>
      <c r="B2117" s="45">
        <v>41674</v>
      </c>
      <c r="C2117" s="254">
        <v>0.34748842592592594</v>
      </c>
      <c r="D2117" s="59">
        <v>0.27800000000000002</v>
      </c>
      <c r="E2117" s="58">
        <v>12</v>
      </c>
      <c r="F2117" s="58">
        <v>9.9700000000000006</v>
      </c>
      <c r="G2117" s="41">
        <v>92.3</v>
      </c>
      <c r="H2117" s="59">
        <v>2.794</v>
      </c>
      <c r="I2117" s="58">
        <v>7.84</v>
      </c>
      <c r="J2117">
        <v>154</v>
      </c>
      <c r="L2117" s="59"/>
      <c r="M2117" s="67">
        <v>0.1</v>
      </c>
      <c r="N2117" s="149"/>
      <c r="O2117" s="149"/>
      <c r="P2117" s="67"/>
      <c r="Q2117" s="67"/>
    </row>
    <row r="2118" spans="1:17" x14ac:dyDescent="0.2">
      <c r="A2118" t="s">
        <v>7</v>
      </c>
      <c r="B2118" s="45">
        <v>41674</v>
      </c>
      <c r="C2118" s="254">
        <v>0.34937499999999999</v>
      </c>
      <c r="D2118" s="59">
        <v>0.95299999999999996</v>
      </c>
      <c r="E2118" s="58">
        <v>12</v>
      </c>
      <c r="F2118" s="58">
        <v>9.94</v>
      </c>
      <c r="G2118" s="41">
        <v>92.1</v>
      </c>
      <c r="H2118" s="59">
        <v>2.794</v>
      </c>
      <c r="I2118" s="58">
        <v>7.85</v>
      </c>
      <c r="J2118">
        <v>144</v>
      </c>
      <c r="L2118" s="59"/>
      <c r="N2118" s="149"/>
      <c r="O2118" s="149"/>
      <c r="P2118" s="67"/>
      <c r="Q2118" s="67"/>
    </row>
    <row r="2119" spans="1:17" x14ac:dyDescent="0.2">
      <c r="A2119" t="s">
        <v>7</v>
      </c>
      <c r="B2119" s="45">
        <v>41674</v>
      </c>
      <c r="C2119" s="254">
        <v>0.34878472222222223</v>
      </c>
      <c r="D2119" s="59">
        <v>2.0139999999999998</v>
      </c>
      <c r="E2119" s="58">
        <v>12</v>
      </c>
      <c r="F2119" s="58">
        <v>9.94</v>
      </c>
      <c r="G2119" s="41">
        <v>92</v>
      </c>
      <c r="H2119" s="59">
        <v>2.794</v>
      </c>
      <c r="I2119" s="58">
        <v>7.85</v>
      </c>
      <c r="J2119">
        <v>146</v>
      </c>
      <c r="L2119" s="59"/>
      <c r="N2119" s="149"/>
      <c r="O2119" s="149"/>
      <c r="P2119" s="67"/>
      <c r="Q2119" s="67"/>
    </row>
    <row r="2120" spans="1:17" x14ac:dyDescent="0.2">
      <c r="A2120" t="s">
        <v>7</v>
      </c>
      <c r="B2120" s="45">
        <v>41674</v>
      </c>
      <c r="C2120" s="254">
        <v>0.34843750000000001</v>
      </c>
      <c r="D2120" s="59">
        <v>2.9820000000000002</v>
      </c>
      <c r="E2120" s="58">
        <v>12</v>
      </c>
      <c r="F2120" s="58">
        <v>9.93</v>
      </c>
      <c r="G2120" s="41">
        <v>92</v>
      </c>
      <c r="H2120" s="59">
        <v>2.794</v>
      </c>
      <c r="I2120" s="58">
        <v>7.84</v>
      </c>
      <c r="J2120">
        <v>148</v>
      </c>
      <c r="L2120" s="59"/>
      <c r="N2120" s="149"/>
      <c r="O2120" s="149"/>
      <c r="P2120" s="67"/>
      <c r="Q2120" s="67"/>
    </row>
    <row r="2121" spans="1:17" x14ac:dyDescent="0.2">
      <c r="A2121" t="s">
        <v>7</v>
      </c>
      <c r="B2121" s="45">
        <v>41674</v>
      </c>
      <c r="C2121" s="254">
        <v>0.3478472222222222</v>
      </c>
      <c r="D2121" s="59">
        <v>3.5760000000000001</v>
      </c>
      <c r="E2121" s="58">
        <v>12</v>
      </c>
      <c r="F2121" s="58">
        <v>9.9499999999999993</v>
      </c>
      <c r="G2121" s="41">
        <v>92.1</v>
      </c>
      <c r="H2121" s="59">
        <v>2.7949999999999999</v>
      </c>
      <c r="I2121" s="58">
        <v>7.84</v>
      </c>
      <c r="J2121">
        <v>152</v>
      </c>
      <c r="L2121" s="59"/>
      <c r="N2121" s="149"/>
      <c r="O2121" s="149"/>
      <c r="P2121" s="67"/>
      <c r="Q2121" s="67"/>
    </row>
    <row r="2122" spans="1:17" x14ac:dyDescent="0.2">
      <c r="B2122" s="45"/>
      <c r="C2122"/>
      <c r="D2122" s="59"/>
      <c r="E2122" s="58"/>
      <c r="F2122" s="58"/>
      <c r="G2122" s="41"/>
      <c r="H2122" s="59"/>
      <c r="I2122" s="58"/>
      <c r="J2122"/>
      <c r="L2122" s="59"/>
      <c r="N2122" s="149"/>
      <c r="O2122" s="149"/>
      <c r="P2122" s="67"/>
      <c r="Q2122" s="67"/>
    </row>
    <row r="2123" spans="1:17" x14ac:dyDescent="0.2">
      <c r="A2123" t="s">
        <v>36</v>
      </c>
      <c r="B2123" s="45">
        <v>41674</v>
      </c>
      <c r="C2123" s="254">
        <v>0.36940972222222218</v>
      </c>
      <c r="D2123" s="59">
        <v>0.20899999999999999</v>
      </c>
      <c r="E2123" s="58">
        <v>13.03</v>
      </c>
      <c r="F2123" s="58">
        <v>9.7200000000000006</v>
      </c>
      <c r="G2123" s="41">
        <v>92.3</v>
      </c>
      <c r="H2123" s="59">
        <v>3.6</v>
      </c>
      <c r="I2123" s="58">
        <v>7.66</v>
      </c>
      <c r="J2123">
        <v>143</v>
      </c>
      <c r="K2123" s="41"/>
      <c r="L2123" s="59"/>
      <c r="M2123" s="67">
        <v>0.1</v>
      </c>
      <c r="N2123" s="149"/>
      <c r="O2123" s="149"/>
      <c r="P2123" s="67"/>
      <c r="Q2123" s="67"/>
    </row>
    <row r="2124" spans="1:17" x14ac:dyDescent="0.2">
      <c r="B2124" s="45"/>
      <c r="C2124" s="182"/>
      <c r="D2124" s="59"/>
      <c r="E2124" s="58"/>
      <c r="F2124" s="58"/>
      <c r="G2124" s="41"/>
      <c r="H2124" s="59"/>
      <c r="I2124" s="58"/>
      <c r="J2124"/>
      <c r="K2124" s="41"/>
      <c r="L2124" s="59"/>
      <c r="N2124" s="149"/>
      <c r="O2124" s="149"/>
      <c r="P2124" s="67"/>
      <c r="Q2124" s="67"/>
    </row>
    <row r="2125" spans="1:17" x14ac:dyDescent="0.2">
      <c r="A2125" t="s">
        <v>72</v>
      </c>
      <c r="B2125" s="45">
        <v>41674</v>
      </c>
      <c r="C2125" s="254">
        <v>0.29523148148148148</v>
      </c>
      <c r="D2125" s="59">
        <v>0.22</v>
      </c>
      <c r="E2125" s="58">
        <v>14.18</v>
      </c>
      <c r="F2125" s="58">
        <v>6.93</v>
      </c>
      <c r="G2125" s="41">
        <v>67.2</v>
      </c>
      <c r="H2125" s="59">
        <v>1.4930000000000001</v>
      </c>
      <c r="I2125" s="58">
        <v>7.59</v>
      </c>
      <c r="J2125">
        <v>170</v>
      </c>
      <c r="K2125" s="41"/>
      <c r="L2125" s="59"/>
      <c r="M2125" s="67">
        <v>0.3</v>
      </c>
      <c r="N2125" s="149"/>
      <c r="O2125" s="149"/>
      <c r="P2125" s="67"/>
      <c r="Q2125" s="67"/>
    </row>
    <row r="2126" spans="1:17" x14ac:dyDescent="0.2">
      <c r="A2126" t="s">
        <v>72</v>
      </c>
      <c r="B2126" s="45">
        <v>41674</v>
      </c>
      <c r="C2126" s="254">
        <v>0.29577546296296298</v>
      </c>
      <c r="D2126" s="59">
        <v>0.47799999999999998</v>
      </c>
      <c r="E2126" s="58">
        <v>14.16</v>
      </c>
      <c r="F2126" s="58">
        <v>7.88</v>
      </c>
      <c r="G2126" s="41">
        <v>76.3</v>
      </c>
      <c r="H2126" s="59">
        <v>1.5030000000000001</v>
      </c>
      <c r="I2126" s="58">
        <v>7.57</v>
      </c>
      <c r="J2126">
        <v>184</v>
      </c>
      <c r="K2126" s="41"/>
      <c r="L2126" s="59"/>
      <c r="N2126" s="149"/>
      <c r="O2126" s="149"/>
      <c r="P2126" s="67"/>
      <c r="Q2126" s="67"/>
    </row>
    <row r="2127" spans="1:17" x14ac:dyDescent="0.2">
      <c r="A2127" t="s">
        <v>72</v>
      </c>
      <c r="B2127" s="45">
        <v>41674</v>
      </c>
      <c r="C2127" s="254">
        <v>0.29546296296296298</v>
      </c>
      <c r="D2127" s="59">
        <v>0.79200000000000004</v>
      </c>
      <c r="E2127" s="58">
        <v>14.15</v>
      </c>
      <c r="F2127" s="58">
        <v>6.92</v>
      </c>
      <c r="G2127" s="41">
        <v>67</v>
      </c>
      <c r="H2127" s="59">
        <v>1.5030000000000001</v>
      </c>
      <c r="I2127" s="58">
        <v>7.59</v>
      </c>
      <c r="J2127">
        <v>168</v>
      </c>
      <c r="K2127" s="41"/>
      <c r="L2127" s="59"/>
      <c r="N2127" s="149"/>
      <c r="O2127" s="149"/>
      <c r="P2127" s="67"/>
      <c r="Q2127" s="67"/>
    </row>
    <row r="2128" spans="1:17" x14ac:dyDescent="0.2">
      <c r="B2128" s="45"/>
      <c r="C2128" s="182"/>
      <c r="D2128" s="59"/>
      <c r="E2128" s="58"/>
      <c r="F2128" s="58"/>
      <c r="G2128" s="41"/>
      <c r="H2128" s="41"/>
      <c r="I2128" s="58"/>
      <c r="J2128"/>
      <c r="K2128" s="41"/>
      <c r="N2128" s="149"/>
      <c r="O2128" s="149"/>
      <c r="P2128" s="67"/>
      <c r="Q2128" s="67"/>
    </row>
    <row r="2129" spans="1:17" x14ac:dyDescent="0.2">
      <c r="A2129" s="125" t="s">
        <v>55</v>
      </c>
      <c r="B2129" s="45">
        <v>41674</v>
      </c>
      <c r="C2129" s="254">
        <v>0.52984953703703697</v>
      </c>
      <c r="D2129" s="59">
        <v>0.08</v>
      </c>
      <c r="E2129" s="58">
        <v>16.64</v>
      </c>
      <c r="F2129" s="58">
        <v>11.05</v>
      </c>
      <c r="G2129" s="41">
        <v>149.6</v>
      </c>
      <c r="H2129" s="58">
        <v>69.897000000000006</v>
      </c>
      <c r="I2129" s="58">
        <v>8.3000000000000007</v>
      </c>
      <c r="J2129">
        <v>53</v>
      </c>
      <c r="K2129" s="41"/>
      <c r="L2129" s="58"/>
      <c r="M2129" s="67">
        <v>1.2</v>
      </c>
      <c r="N2129" s="210">
        <v>21.909599999999998</v>
      </c>
      <c r="O2129" s="211">
        <v>33.490799999999993</v>
      </c>
      <c r="P2129" s="150" t="s">
        <v>332</v>
      </c>
      <c r="Q2129" s="58">
        <v>2.6700000000000026</v>
      </c>
    </row>
    <row r="2130" spans="1:17" x14ac:dyDescent="0.2">
      <c r="A2130" s="125" t="s">
        <v>55</v>
      </c>
      <c r="B2130" s="45">
        <v>41674</v>
      </c>
      <c r="C2130" s="254">
        <v>0.52953703703703703</v>
      </c>
      <c r="D2130" s="59">
        <v>0.97499999999999998</v>
      </c>
      <c r="E2130" s="58">
        <v>15.19</v>
      </c>
      <c r="F2130" s="58">
        <v>11.16</v>
      </c>
      <c r="G2130" s="41">
        <v>146.9</v>
      </c>
      <c r="H2130" s="58">
        <v>69.820999999999998</v>
      </c>
      <c r="I2130" s="58">
        <v>8.32</v>
      </c>
      <c r="J2130">
        <v>52</v>
      </c>
      <c r="K2130" s="41"/>
      <c r="L2130" s="58"/>
      <c r="N2130" s="149"/>
      <c r="O2130" s="149"/>
      <c r="Q2130" s="67"/>
    </row>
    <row r="2131" spans="1:17" x14ac:dyDescent="0.2">
      <c r="A2131" s="125" t="s">
        <v>55</v>
      </c>
      <c r="B2131" s="45">
        <v>41674</v>
      </c>
      <c r="C2131" s="254">
        <v>0.52893518518518523</v>
      </c>
      <c r="D2131" s="59">
        <v>2.0169999999999999</v>
      </c>
      <c r="E2131" s="58">
        <v>14.93</v>
      </c>
      <c r="F2131" s="58">
        <v>9</v>
      </c>
      <c r="G2131" s="41">
        <v>117.9</v>
      </c>
      <c r="H2131" s="58">
        <v>69.885999999999996</v>
      </c>
      <c r="I2131" s="58">
        <v>8.2799999999999994</v>
      </c>
      <c r="J2131">
        <v>47</v>
      </c>
      <c r="K2131" s="41"/>
      <c r="L2131" s="58"/>
      <c r="N2131" s="149"/>
      <c r="O2131" s="149"/>
    </row>
    <row r="2132" spans="1:17" x14ac:dyDescent="0.2">
      <c r="A2132" s="125" t="s">
        <v>55</v>
      </c>
      <c r="B2132" s="45">
        <v>41674</v>
      </c>
      <c r="C2132" s="254">
        <v>0.5285185185185185</v>
      </c>
      <c r="D2132" s="59">
        <v>3.073</v>
      </c>
      <c r="E2132" s="58">
        <v>14.88</v>
      </c>
      <c r="F2132" s="58">
        <v>8.61</v>
      </c>
      <c r="G2132" s="41">
        <v>112.7</v>
      </c>
      <c r="H2132" s="58">
        <v>69.927999999999997</v>
      </c>
      <c r="I2132" s="58">
        <v>8.27</v>
      </c>
      <c r="J2132">
        <v>46</v>
      </c>
      <c r="K2132" s="41"/>
      <c r="L2132" s="58"/>
      <c r="N2132" s="149"/>
      <c r="O2132" s="149"/>
      <c r="Q2132" s="67"/>
    </row>
    <row r="2133" spans="1:17" x14ac:dyDescent="0.2">
      <c r="A2133" s="125" t="s">
        <v>55</v>
      </c>
      <c r="B2133" s="45">
        <v>41674</v>
      </c>
      <c r="C2133" s="254">
        <v>0.52788194444444447</v>
      </c>
      <c r="D2133" s="59">
        <v>3.9830000000000001</v>
      </c>
      <c r="E2133" s="58">
        <v>14.86</v>
      </c>
      <c r="F2133" s="58">
        <v>7.81</v>
      </c>
      <c r="G2133" s="41">
        <v>102.2</v>
      </c>
      <c r="H2133" s="58">
        <v>69.992000000000004</v>
      </c>
      <c r="I2133" s="58">
        <v>8.27</v>
      </c>
      <c r="J2133">
        <v>42</v>
      </c>
      <c r="K2133" s="41"/>
      <c r="L2133" s="58"/>
      <c r="N2133" s="149"/>
      <c r="O2133" s="149"/>
    </row>
    <row r="2134" spans="1:17" x14ac:dyDescent="0.2">
      <c r="A2134" s="125" t="s">
        <v>55</v>
      </c>
      <c r="B2134" s="45">
        <v>41674</v>
      </c>
      <c r="C2134" s="254">
        <v>0.52731481481481479</v>
      </c>
      <c r="D2134" s="59">
        <v>5.01</v>
      </c>
      <c r="E2134" s="58">
        <v>14.83</v>
      </c>
      <c r="F2134" s="58">
        <v>5.72</v>
      </c>
      <c r="G2134" s="41">
        <v>74.900000000000006</v>
      </c>
      <c r="H2134" s="58">
        <v>70.266999999999996</v>
      </c>
      <c r="I2134" s="58">
        <v>8.18</v>
      </c>
      <c r="J2134">
        <v>37</v>
      </c>
      <c r="K2134" s="41"/>
      <c r="L2134" s="58"/>
      <c r="N2134" s="149"/>
      <c r="O2134" s="149"/>
      <c r="Q2134" s="67"/>
    </row>
    <row r="2135" spans="1:17" x14ac:dyDescent="0.2">
      <c r="A2135" s="125" t="s">
        <v>55</v>
      </c>
      <c r="B2135" s="45">
        <v>41674</v>
      </c>
      <c r="C2135" s="254">
        <v>0.52541666666666664</v>
      </c>
      <c r="D2135" s="59">
        <v>5.98</v>
      </c>
      <c r="E2135" s="58">
        <v>14.66</v>
      </c>
      <c r="F2135" s="58">
        <v>0.38</v>
      </c>
      <c r="G2135" s="41">
        <v>5</v>
      </c>
      <c r="H2135" s="58">
        <v>70.784999999999997</v>
      </c>
      <c r="I2135" s="58">
        <v>8.07</v>
      </c>
      <c r="J2135">
        <v>-168</v>
      </c>
      <c r="K2135" s="41"/>
      <c r="L2135" s="58"/>
      <c r="N2135" s="149"/>
      <c r="O2135" s="149"/>
      <c r="P2135" s="67"/>
      <c r="Q2135" s="67"/>
    </row>
    <row r="2136" spans="1:17" x14ac:dyDescent="0.2">
      <c r="A2136" s="125" t="s">
        <v>55</v>
      </c>
      <c r="B2136" s="45">
        <v>41674</v>
      </c>
      <c r="C2136" s="254">
        <v>0.52490740740740738</v>
      </c>
      <c r="D2136" s="59">
        <v>7.0069999999999997</v>
      </c>
      <c r="E2136" s="58">
        <v>14.65</v>
      </c>
      <c r="F2136" s="58">
        <v>0.16</v>
      </c>
      <c r="G2136" s="41">
        <v>2.1</v>
      </c>
      <c r="H2136" s="58">
        <v>70.817999999999998</v>
      </c>
      <c r="I2136" s="58">
        <v>8.06</v>
      </c>
      <c r="J2136">
        <v>-263</v>
      </c>
      <c r="K2136" s="41"/>
      <c r="L2136" s="58"/>
      <c r="N2136" s="149"/>
      <c r="O2136" s="149"/>
      <c r="P2136" s="67"/>
      <c r="Q2136" s="67"/>
    </row>
    <row r="2137" spans="1:17" x14ac:dyDescent="0.2">
      <c r="A2137" s="125" t="s">
        <v>55</v>
      </c>
      <c r="B2137" s="45">
        <v>41674</v>
      </c>
      <c r="C2137" s="254">
        <v>0.52444444444444438</v>
      </c>
      <c r="D2137" s="59">
        <v>8.06</v>
      </c>
      <c r="E2137" s="58">
        <v>14.67</v>
      </c>
      <c r="F2137" s="58">
        <v>0.16</v>
      </c>
      <c r="G2137" s="41">
        <v>2.1</v>
      </c>
      <c r="H2137" s="58">
        <v>70.831000000000003</v>
      </c>
      <c r="I2137" s="58">
        <v>8.0500000000000007</v>
      </c>
      <c r="J2137">
        <v>-271</v>
      </c>
      <c r="K2137" s="41"/>
      <c r="L2137" s="58"/>
      <c r="N2137" s="149"/>
      <c r="O2137" s="149"/>
      <c r="P2137" s="67"/>
      <c r="Q2137" s="67"/>
    </row>
    <row r="2138" spans="1:17" x14ac:dyDescent="0.2">
      <c r="A2138" s="125" t="s">
        <v>55</v>
      </c>
      <c r="B2138" s="45">
        <v>41674</v>
      </c>
      <c r="C2138" s="254">
        <v>0.52405092592592595</v>
      </c>
      <c r="D2138" s="59">
        <v>9.0860000000000003</v>
      </c>
      <c r="E2138" s="58">
        <v>14.67</v>
      </c>
      <c r="F2138" s="58">
        <v>0.17</v>
      </c>
      <c r="G2138" s="41">
        <v>2.2000000000000002</v>
      </c>
      <c r="H2138" s="58">
        <v>70.820000000000007</v>
      </c>
      <c r="I2138" s="58">
        <v>8.0500000000000007</v>
      </c>
      <c r="J2138">
        <v>-266</v>
      </c>
      <c r="K2138" s="41"/>
      <c r="L2138" s="58"/>
      <c r="N2138" s="149"/>
      <c r="O2138" s="149"/>
      <c r="P2138" s="67"/>
      <c r="Q2138" s="67"/>
    </row>
    <row r="2139" spans="1:17" x14ac:dyDescent="0.2">
      <c r="A2139" s="125" t="s">
        <v>55</v>
      </c>
      <c r="B2139" s="45">
        <v>41674</v>
      </c>
      <c r="C2139" s="254">
        <v>0.52354166666666668</v>
      </c>
      <c r="D2139" s="59">
        <v>9.9359999999999999</v>
      </c>
      <c r="E2139" s="58">
        <v>14.67</v>
      </c>
      <c r="F2139" s="58">
        <v>0.19</v>
      </c>
      <c r="G2139" s="41">
        <v>2.4</v>
      </c>
      <c r="H2139" s="58">
        <v>70.796999999999997</v>
      </c>
      <c r="I2139" s="58">
        <v>8.0500000000000007</v>
      </c>
      <c r="J2139">
        <v>-257</v>
      </c>
      <c r="K2139" s="41"/>
      <c r="L2139" s="58"/>
      <c r="N2139" s="149"/>
      <c r="O2139" s="149"/>
      <c r="P2139" s="67"/>
      <c r="Q2139" s="67"/>
    </row>
    <row r="2140" spans="1:17" x14ac:dyDescent="0.2">
      <c r="A2140" s="125" t="s">
        <v>55</v>
      </c>
      <c r="B2140" s="45">
        <v>41674</v>
      </c>
      <c r="C2140" s="254">
        <v>0.52309027777777783</v>
      </c>
      <c r="D2140" s="59">
        <v>10.91</v>
      </c>
      <c r="E2140" s="58">
        <v>14.67</v>
      </c>
      <c r="F2140" s="58">
        <v>0.22</v>
      </c>
      <c r="G2140" s="41">
        <v>2.8</v>
      </c>
      <c r="H2140" s="58">
        <v>70.777000000000001</v>
      </c>
      <c r="I2140" s="58">
        <v>8.0500000000000007</v>
      </c>
      <c r="J2140">
        <v>-249</v>
      </c>
      <c r="K2140" s="41"/>
      <c r="L2140" s="58"/>
      <c r="N2140" s="149"/>
      <c r="O2140" s="149"/>
      <c r="P2140" s="67"/>
      <c r="Q2140" s="67"/>
    </row>
    <row r="2141" spans="1:17" x14ac:dyDescent="0.2">
      <c r="A2141" s="125" t="s">
        <v>55</v>
      </c>
      <c r="B2141" s="45">
        <v>41674</v>
      </c>
      <c r="C2141" s="254">
        <v>0.52268518518518514</v>
      </c>
      <c r="D2141" s="59">
        <v>11.951000000000001</v>
      </c>
      <c r="E2141" s="58">
        <v>14.67</v>
      </c>
      <c r="F2141" s="58">
        <v>0.33</v>
      </c>
      <c r="G2141" s="41">
        <v>4.4000000000000004</v>
      </c>
      <c r="H2141" s="58">
        <v>70.756</v>
      </c>
      <c r="I2141" s="58">
        <v>8.0500000000000007</v>
      </c>
      <c r="J2141">
        <v>-251</v>
      </c>
      <c r="K2141" s="41"/>
      <c r="L2141" s="58"/>
      <c r="N2141" s="149"/>
      <c r="O2141" s="149"/>
      <c r="P2141" s="67"/>
      <c r="Q2141" s="67"/>
    </row>
    <row r="2142" spans="1:17" x14ac:dyDescent="0.2">
      <c r="A2142" s="125" t="s">
        <v>55</v>
      </c>
      <c r="B2142" s="45">
        <v>41674</v>
      </c>
      <c r="C2142" s="254">
        <v>0.52214120370370376</v>
      </c>
      <c r="D2142" s="59">
        <v>13.010999999999999</v>
      </c>
      <c r="E2142" s="58">
        <v>14.67</v>
      </c>
      <c r="F2142" s="58">
        <v>0.22</v>
      </c>
      <c r="G2142" s="41">
        <v>2.9</v>
      </c>
      <c r="H2142" s="58">
        <v>70.725000000000009</v>
      </c>
      <c r="I2142" s="58">
        <v>8.0500000000000007</v>
      </c>
      <c r="J2142">
        <v>-248</v>
      </c>
      <c r="K2142" s="41"/>
      <c r="L2142" s="58"/>
      <c r="N2142" s="149"/>
      <c r="O2142" s="149"/>
      <c r="P2142" s="67"/>
      <c r="Q2142" s="67"/>
    </row>
    <row r="2143" spans="1:17" x14ac:dyDescent="0.2">
      <c r="A2143" s="125" t="s">
        <v>55</v>
      </c>
      <c r="B2143" s="45">
        <v>41674</v>
      </c>
      <c r="C2143" s="254">
        <v>0.52180555555555552</v>
      </c>
      <c r="D2143" s="59">
        <v>13.275</v>
      </c>
      <c r="E2143" s="58">
        <v>14.67</v>
      </c>
      <c r="F2143" s="58">
        <v>0.24</v>
      </c>
      <c r="G2143" s="41">
        <v>3.2</v>
      </c>
      <c r="H2143" s="58">
        <v>70.704000000000008</v>
      </c>
      <c r="I2143" s="58">
        <v>8.0500000000000007</v>
      </c>
      <c r="J2143">
        <v>-245</v>
      </c>
      <c r="K2143" s="41"/>
      <c r="L2143" s="58"/>
      <c r="N2143" s="149"/>
      <c r="O2143" s="149"/>
      <c r="P2143" s="67"/>
      <c r="Q2143" s="67"/>
    </row>
    <row r="2144" spans="1:17" x14ac:dyDescent="0.2">
      <c r="B2144" s="45"/>
      <c r="C2144" s="182"/>
      <c r="D2144" s="59"/>
      <c r="E2144" s="58"/>
      <c r="F2144" s="58"/>
      <c r="G2144" s="41"/>
      <c r="H2144" s="58"/>
      <c r="I2144" s="58"/>
      <c r="J2144"/>
      <c r="K2144" s="41"/>
      <c r="L2144" s="58"/>
      <c r="N2144" s="149"/>
      <c r="O2144" s="149"/>
      <c r="P2144" s="67"/>
      <c r="Q2144" s="67"/>
    </row>
    <row r="2145" spans="1:17" x14ac:dyDescent="0.2">
      <c r="A2145" s="125" t="s">
        <v>58</v>
      </c>
      <c r="B2145" s="45">
        <v>41674</v>
      </c>
      <c r="C2145" s="254">
        <v>0.49538194444444444</v>
      </c>
      <c r="D2145" s="59">
        <v>0.25900000000000001</v>
      </c>
      <c r="E2145" s="58">
        <v>15.59</v>
      </c>
      <c r="F2145" s="58">
        <v>9.5299999999999994</v>
      </c>
      <c r="G2145" s="41">
        <v>126.2</v>
      </c>
      <c r="H2145" s="58">
        <v>69.475000000000009</v>
      </c>
      <c r="I2145" s="58">
        <v>8.2799999999999994</v>
      </c>
      <c r="J2145">
        <v>101</v>
      </c>
      <c r="K2145" s="41"/>
      <c r="L2145" s="58"/>
      <c r="M2145" s="111">
        <v>1</v>
      </c>
      <c r="N2145" s="296">
        <v>6.1722000000000001</v>
      </c>
      <c r="O2145" s="210">
        <v>13.527799999999999</v>
      </c>
      <c r="P2145" s="294" t="s">
        <v>332</v>
      </c>
      <c r="Q2145" s="62">
        <v>8.8109999999999999</v>
      </c>
    </row>
    <row r="2146" spans="1:17" x14ac:dyDescent="0.2">
      <c r="A2146" s="125" t="s">
        <v>58</v>
      </c>
      <c r="B2146" s="45">
        <v>41674</v>
      </c>
      <c r="C2146" s="254">
        <v>0.49519675925925927</v>
      </c>
      <c r="D2146" s="59">
        <v>0.97799999999999998</v>
      </c>
      <c r="E2146" s="58">
        <v>15.01</v>
      </c>
      <c r="F2146" s="58">
        <v>9.4600000000000009</v>
      </c>
      <c r="G2146" s="41">
        <v>123.8</v>
      </c>
      <c r="H2146" s="58">
        <v>69.238</v>
      </c>
      <c r="I2146" s="58">
        <v>8.2899999999999991</v>
      </c>
      <c r="J2146">
        <v>105</v>
      </c>
      <c r="K2146" s="41"/>
      <c r="L2146" s="58"/>
      <c r="N2146" s="149"/>
      <c r="O2146" s="149"/>
    </row>
    <row r="2147" spans="1:17" x14ac:dyDescent="0.2">
      <c r="A2147" s="125" t="s">
        <v>58</v>
      </c>
      <c r="B2147" s="45">
        <v>41674</v>
      </c>
      <c r="C2147" s="254">
        <v>0.49452546296296296</v>
      </c>
      <c r="D2147" s="59">
        <v>1.9990000000000001</v>
      </c>
      <c r="E2147" s="58">
        <v>14.87</v>
      </c>
      <c r="F2147" s="58">
        <v>8.2899999999999991</v>
      </c>
      <c r="G2147" s="41">
        <v>108.1</v>
      </c>
      <c r="H2147" s="58">
        <v>69.254999999999995</v>
      </c>
      <c r="I2147" s="58">
        <v>8.27</v>
      </c>
      <c r="J2147">
        <v>105</v>
      </c>
      <c r="K2147" s="41"/>
      <c r="L2147" s="58"/>
      <c r="N2147" s="149"/>
      <c r="O2147" s="149"/>
      <c r="P2147" s="67"/>
      <c r="Q2147" s="67"/>
    </row>
    <row r="2148" spans="1:17" x14ac:dyDescent="0.2">
      <c r="A2148" s="125" t="s">
        <v>58</v>
      </c>
      <c r="B2148" s="45">
        <v>41674</v>
      </c>
      <c r="C2148" s="254">
        <v>0.4942361111111111</v>
      </c>
      <c r="D2148" s="59">
        <v>3.0150000000000001</v>
      </c>
      <c r="E2148" s="58">
        <v>14.83</v>
      </c>
      <c r="F2148" s="58">
        <v>7.91</v>
      </c>
      <c r="G2148" s="41">
        <v>103.1</v>
      </c>
      <c r="H2148" s="58">
        <v>69.266000000000005</v>
      </c>
      <c r="I2148" s="58">
        <v>8.26</v>
      </c>
      <c r="J2148">
        <v>105</v>
      </c>
      <c r="K2148" s="41"/>
      <c r="L2148" s="58"/>
      <c r="N2148" s="149"/>
      <c r="O2148" s="149"/>
      <c r="P2148" s="67"/>
      <c r="Q2148" s="67"/>
    </row>
    <row r="2149" spans="1:17" x14ac:dyDescent="0.2">
      <c r="A2149" s="125" t="s">
        <v>58</v>
      </c>
      <c r="B2149" s="45">
        <v>41674</v>
      </c>
      <c r="C2149" s="254">
        <v>0.49390046296296292</v>
      </c>
      <c r="D2149" s="59">
        <v>4.0129999999999999</v>
      </c>
      <c r="E2149" s="58">
        <v>14.81</v>
      </c>
      <c r="F2149" s="58">
        <v>7.68</v>
      </c>
      <c r="G2149" s="41">
        <v>100.1</v>
      </c>
      <c r="H2149" s="58">
        <v>69.289000000000001</v>
      </c>
      <c r="I2149" s="58">
        <v>8.26</v>
      </c>
      <c r="J2149">
        <v>105</v>
      </c>
      <c r="K2149" s="41"/>
      <c r="L2149" s="58"/>
      <c r="N2149" s="149"/>
      <c r="O2149" s="149"/>
      <c r="P2149" s="67"/>
      <c r="Q2149" s="67"/>
    </row>
    <row r="2150" spans="1:17" x14ac:dyDescent="0.2">
      <c r="A2150" s="125" t="s">
        <v>58</v>
      </c>
      <c r="B2150" s="45">
        <v>41674</v>
      </c>
      <c r="C2150" s="254">
        <v>0.4934027777777778</v>
      </c>
      <c r="D2150" s="59">
        <v>5.048</v>
      </c>
      <c r="E2150" s="58">
        <v>14.82</v>
      </c>
      <c r="F2150" s="58">
        <v>7.63</v>
      </c>
      <c r="G2150" s="41">
        <v>99.5</v>
      </c>
      <c r="H2150" s="58">
        <v>69.308999999999997</v>
      </c>
      <c r="I2150" s="58">
        <v>8.25</v>
      </c>
      <c r="J2150">
        <v>104</v>
      </c>
      <c r="K2150" s="41"/>
      <c r="L2150" s="58"/>
      <c r="N2150" s="149"/>
      <c r="O2150" s="149"/>
      <c r="P2150" s="67"/>
      <c r="Q2150" s="67"/>
    </row>
    <row r="2151" spans="1:17" x14ac:dyDescent="0.2">
      <c r="A2151" s="125" t="s">
        <v>58</v>
      </c>
      <c r="B2151" s="45">
        <v>41674</v>
      </c>
      <c r="C2151" s="254">
        <v>0.49277777777777776</v>
      </c>
      <c r="D2151" s="59">
        <v>6.0039999999999996</v>
      </c>
      <c r="E2151" s="58">
        <v>14.82</v>
      </c>
      <c r="F2151" s="58">
        <v>7.52</v>
      </c>
      <c r="G2151" s="41">
        <v>98</v>
      </c>
      <c r="H2151" s="58">
        <v>69.332999999999998</v>
      </c>
      <c r="I2151" s="58">
        <v>8.25</v>
      </c>
      <c r="J2151">
        <v>104</v>
      </c>
      <c r="K2151" s="41"/>
      <c r="L2151" s="58"/>
      <c r="N2151" s="149"/>
      <c r="O2151" s="149"/>
      <c r="P2151" s="67"/>
      <c r="Q2151" s="67"/>
    </row>
    <row r="2152" spans="1:17" x14ac:dyDescent="0.2">
      <c r="A2152" s="125" t="s">
        <v>58</v>
      </c>
      <c r="B2152" s="45">
        <v>41674</v>
      </c>
      <c r="C2152" s="254">
        <v>0.49230324074074078</v>
      </c>
      <c r="D2152" s="59">
        <v>6.9539999999999997</v>
      </c>
      <c r="E2152" s="58">
        <v>14.83</v>
      </c>
      <c r="F2152" s="58">
        <v>7.3</v>
      </c>
      <c r="G2152" s="41">
        <v>95.1</v>
      </c>
      <c r="H2152" s="58">
        <v>69.373000000000005</v>
      </c>
      <c r="I2152" s="58">
        <v>8.25</v>
      </c>
      <c r="J2152">
        <v>104</v>
      </c>
      <c r="K2152" s="41"/>
      <c r="L2152" s="58"/>
      <c r="N2152" s="149"/>
      <c r="O2152" s="149"/>
      <c r="P2152" s="67"/>
      <c r="Q2152" s="67"/>
    </row>
    <row r="2153" spans="1:17" x14ac:dyDescent="0.2">
      <c r="A2153" s="125" t="s">
        <v>58</v>
      </c>
      <c r="B2153" s="45">
        <v>41674</v>
      </c>
      <c r="C2153" s="254">
        <v>0.49178240740740736</v>
      </c>
      <c r="D2153" s="59">
        <v>7.992</v>
      </c>
      <c r="E2153" s="58">
        <v>14.87</v>
      </c>
      <c r="F2153" s="58">
        <v>6.89</v>
      </c>
      <c r="G2153" s="41">
        <v>90</v>
      </c>
      <c r="H2153" s="58">
        <v>69.460999999999999</v>
      </c>
      <c r="I2153" s="58">
        <v>8.24</v>
      </c>
      <c r="J2153">
        <v>103</v>
      </c>
      <c r="K2153" s="41"/>
      <c r="L2153" s="58"/>
      <c r="N2153" s="149"/>
      <c r="O2153" s="149"/>
      <c r="P2153" s="67"/>
      <c r="Q2153" s="67"/>
    </row>
    <row r="2154" spans="1:17" x14ac:dyDescent="0.2">
      <c r="A2154" s="125" t="s">
        <v>58</v>
      </c>
      <c r="B2154" s="45">
        <v>41674</v>
      </c>
      <c r="C2154" s="254">
        <v>0.49084490740740744</v>
      </c>
      <c r="D2154" s="59">
        <v>9.0340000000000007</v>
      </c>
      <c r="E2154" s="58">
        <v>15.02</v>
      </c>
      <c r="F2154" s="58">
        <v>5.86</v>
      </c>
      <c r="G2154" s="41">
        <v>76.8</v>
      </c>
      <c r="H2154" s="58">
        <v>69.751000000000005</v>
      </c>
      <c r="I2154" s="58">
        <v>8.19</v>
      </c>
      <c r="J2154">
        <v>101</v>
      </c>
      <c r="K2154" s="41"/>
      <c r="L2154" s="58"/>
      <c r="N2154" s="149"/>
      <c r="O2154" s="149"/>
      <c r="P2154" s="67"/>
      <c r="Q2154" s="67"/>
    </row>
    <row r="2155" spans="1:17" x14ac:dyDescent="0.2">
      <c r="A2155" s="125" t="s">
        <v>58</v>
      </c>
      <c r="B2155" s="45">
        <v>41674</v>
      </c>
      <c r="C2155" s="254">
        <v>0.4893865740740741</v>
      </c>
      <c r="D2155" s="59">
        <v>9.9139999999999997</v>
      </c>
      <c r="E2155" s="58">
        <v>15.06</v>
      </c>
      <c r="F2155" s="58">
        <v>4.41</v>
      </c>
      <c r="G2155" s="41">
        <v>57.9</v>
      </c>
      <c r="H2155" s="58">
        <v>69.850999999999999</v>
      </c>
      <c r="I2155" s="58">
        <v>8.17</v>
      </c>
      <c r="J2155">
        <v>91</v>
      </c>
      <c r="K2155" s="41"/>
      <c r="L2155" s="58"/>
      <c r="N2155" s="149"/>
      <c r="O2155" s="149"/>
      <c r="P2155" s="67"/>
      <c r="Q2155" s="67"/>
    </row>
    <row r="2156" spans="1:17" x14ac:dyDescent="0.2">
      <c r="A2156" s="125" t="s">
        <v>58</v>
      </c>
      <c r="B2156" s="45">
        <v>41674</v>
      </c>
      <c r="C2156" s="254">
        <v>0.4889236111111111</v>
      </c>
      <c r="D2156" s="59">
        <v>10.954000000000001</v>
      </c>
      <c r="E2156" s="58">
        <v>15.07</v>
      </c>
      <c r="F2156" s="58">
        <v>4.34</v>
      </c>
      <c r="G2156" s="41">
        <v>57</v>
      </c>
      <c r="H2156" s="58">
        <v>69.847000000000008</v>
      </c>
      <c r="I2156" s="58">
        <v>8.17</v>
      </c>
      <c r="J2156">
        <v>80</v>
      </c>
      <c r="K2156" s="41"/>
      <c r="L2156" s="58"/>
      <c r="N2156" s="149"/>
      <c r="O2156" s="149"/>
      <c r="P2156" s="67"/>
      <c r="Q2156" s="67"/>
    </row>
    <row r="2157" spans="1:17" x14ac:dyDescent="0.2">
      <c r="A2157" s="125" t="s">
        <v>58</v>
      </c>
      <c r="B2157" s="45">
        <v>41674</v>
      </c>
      <c r="C2157" s="254">
        <v>0.4886921296296296</v>
      </c>
      <c r="D2157" s="59">
        <v>11.199</v>
      </c>
      <c r="E2157" s="58">
        <v>15.07</v>
      </c>
      <c r="F2157" s="58">
        <v>4.3899999999999997</v>
      </c>
      <c r="G2157" s="41">
        <v>57.6</v>
      </c>
      <c r="H2157" s="58">
        <v>69.841000000000008</v>
      </c>
      <c r="I2157" s="58">
        <v>8.17</v>
      </c>
      <c r="J2157">
        <v>85</v>
      </c>
      <c r="K2157" s="41"/>
      <c r="L2157" s="58"/>
      <c r="N2157" s="149"/>
      <c r="O2157" s="149"/>
      <c r="P2157" s="67"/>
      <c r="Q2157" s="67"/>
    </row>
    <row r="2158" spans="1:17" x14ac:dyDescent="0.2">
      <c r="B2158" s="45"/>
      <c r="C2158" s="182"/>
      <c r="D2158" s="59"/>
      <c r="E2158" s="58"/>
      <c r="F2158" s="58"/>
      <c r="G2158" s="41"/>
      <c r="H2158" s="58"/>
      <c r="I2158" s="58"/>
      <c r="J2158"/>
      <c r="K2158" s="41"/>
      <c r="L2158" s="58"/>
      <c r="N2158" s="149"/>
      <c r="O2158" s="149"/>
      <c r="P2158" s="67"/>
      <c r="Q2158" s="67"/>
    </row>
    <row r="2159" spans="1:17" x14ac:dyDescent="0.2">
      <c r="A2159" t="s">
        <v>61</v>
      </c>
      <c r="B2159" s="45">
        <v>41674</v>
      </c>
      <c r="C2159" s="254">
        <v>0.47068287037037032</v>
      </c>
      <c r="D2159" s="59">
        <v>0.214</v>
      </c>
      <c r="E2159" s="58">
        <v>15.64</v>
      </c>
      <c r="F2159" s="58">
        <v>9.86</v>
      </c>
      <c r="G2159" s="41">
        <v>130.6</v>
      </c>
      <c r="H2159" s="58">
        <v>69.367000000000004</v>
      </c>
      <c r="I2159" s="58">
        <v>8.27</v>
      </c>
      <c r="J2159">
        <v>106</v>
      </c>
      <c r="K2159" s="41"/>
      <c r="L2159" s="58"/>
      <c r="M2159" s="67">
        <v>1.3</v>
      </c>
      <c r="N2159" s="210">
        <v>16.951599999999999</v>
      </c>
      <c r="O2159" s="210">
        <v>30.302399999999999</v>
      </c>
      <c r="P2159" s="210">
        <v>10.252799999999997</v>
      </c>
      <c r="Q2159" s="62">
        <v>4.6992000000000012</v>
      </c>
    </row>
    <row r="2160" spans="1:17" x14ac:dyDescent="0.2">
      <c r="A2160" t="s">
        <v>61</v>
      </c>
      <c r="B2160" s="45">
        <v>41674</v>
      </c>
      <c r="C2160" s="254">
        <v>0.47043981481481478</v>
      </c>
      <c r="D2160" s="59">
        <v>0.98399999999999999</v>
      </c>
      <c r="E2160" s="58">
        <v>15.13</v>
      </c>
      <c r="F2160" s="58">
        <v>9.61</v>
      </c>
      <c r="G2160" s="41">
        <v>126</v>
      </c>
      <c r="H2160" s="58">
        <v>69.281999999999996</v>
      </c>
      <c r="I2160" s="58">
        <v>8.27</v>
      </c>
      <c r="J2160">
        <v>106</v>
      </c>
      <c r="K2160" s="41"/>
      <c r="L2160" s="58"/>
      <c r="Q2160" s="67"/>
    </row>
    <row r="2161" spans="1:17" x14ac:dyDescent="0.2">
      <c r="A2161" t="s">
        <v>61</v>
      </c>
      <c r="B2161" s="45">
        <v>41674</v>
      </c>
      <c r="C2161" s="254">
        <v>0.47005787037037039</v>
      </c>
      <c r="D2161" s="59">
        <v>2.0230000000000001</v>
      </c>
      <c r="E2161" s="58">
        <v>14.93</v>
      </c>
      <c r="F2161" s="58">
        <v>9.07</v>
      </c>
      <c r="G2161" s="41">
        <v>118.5</v>
      </c>
      <c r="H2161" s="58">
        <v>69.275999999999996</v>
      </c>
      <c r="I2161" s="58">
        <v>8.26</v>
      </c>
      <c r="J2161">
        <v>107</v>
      </c>
      <c r="K2161" s="41"/>
      <c r="L2161" s="58"/>
      <c r="N2161" s="149"/>
      <c r="O2161" s="149"/>
      <c r="P2161" s="67"/>
      <c r="Q2161" s="67"/>
    </row>
    <row r="2162" spans="1:17" x14ac:dyDescent="0.2">
      <c r="A2162" t="s">
        <v>61</v>
      </c>
      <c r="B2162" s="45">
        <v>41674</v>
      </c>
      <c r="C2162" s="254">
        <v>0.46909722222222222</v>
      </c>
      <c r="D2162" s="59">
        <v>2.9809999999999999</v>
      </c>
      <c r="E2162" s="58">
        <v>14.89</v>
      </c>
      <c r="F2162" s="58">
        <v>8.61</v>
      </c>
      <c r="G2162" s="41">
        <v>112.3</v>
      </c>
      <c r="H2162" s="58">
        <v>69.301000000000002</v>
      </c>
      <c r="I2162" s="58">
        <v>8.25</v>
      </c>
      <c r="J2162">
        <v>108</v>
      </c>
      <c r="K2162" s="41"/>
      <c r="L2162" s="58"/>
      <c r="N2162" s="149"/>
      <c r="O2162" s="149"/>
      <c r="P2162" s="67"/>
      <c r="Q2162" s="67"/>
    </row>
    <row r="2163" spans="1:17" x14ac:dyDescent="0.2">
      <c r="A2163" t="s">
        <v>61</v>
      </c>
      <c r="B2163" s="45">
        <v>41674</v>
      </c>
      <c r="C2163" s="254">
        <v>0.46832175925925923</v>
      </c>
      <c r="D2163" s="59">
        <v>4.0309999999999997</v>
      </c>
      <c r="E2163" s="58">
        <v>14.88</v>
      </c>
      <c r="F2163" s="58">
        <v>8.4</v>
      </c>
      <c r="G2163" s="41">
        <v>109.6</v>
      </c>
      <c r="H2163" s="58">
        <v>69.323000000000008</v>
      </c>
      <c r="I2163" s="58">
        <v>8.25</v>
      </c>
      <c r="J2163">
        <v>110</v>
      </c>
      <c r="K2163" s="41"/>
      <c r="L2163" s="58"/>
      <c r="N2163" s="149"/>
      <c r="O2163" s="149"/>
      <c r="P2163" s="67"/>
      <c r="Q2163" s="67"/>
    </row>
    <row r="2164" spans="1:17" x14ac:dyDescent="0.2">
      <c r="A2164" t="s">
        <v>61</v>
      </c>
      <c r="B2164" s="45">
        <v>41674</v>
      </c>
      <c r="C2164" s="254">
        <v>0.46737268518518515</v>
      </c>
      <c r="D2164" s="59">
        <v>5.0259999999999998</v>
      </c>
      <c r="E2164" s="58">
        <v>14.88</v>
      </c>
      <c r="F2164" s="58">
        <v>8.1199999999999992</v>
      </c>
      <c r="G2164" s="41">
        <v>106</v>
      </c>
      <c r="H2164" s="58">
        <v>69.361999999999995</v>
      </c>
      <c r="I2164" s="58">
        <v>8.24</v>
      </c>
      <c r="J2164">
        <v>109</v>
      </c>
      <c r="K2164" s="41"/>
      <c r="L2164" s="58"/>
      <c r="N2164" s="149"/>
      <c r="O2164" s="149"/>
      <c r="P2164" s="67"/>
      <c r="Q2164" s="67"/>
    </row>
    <row r="2165" spans="1:17" x14ac:dyDescent="0.2">
      <c r="A2165" t="s">
        <v>61</v>
      </c>
      <c r="B2165" s="45">
        <v>41674</v>
      </c>
      <c r="C2165" s="254">
        <v>0.46699074074074076</v>
      </c>
      <c r="D2165" s="59">
        <v>6.0010000000000003</v>
      </c>
      <c r="E2165" s="58">
        <v>14.9</v>
      </c>
      <c r="F2165" s="58">
        <v>7.81</v>
      </c>
      <c r="G2165" s="41">
        <v>101.9</v>
      </c>
      <c r="H2165" s="58">
        <v>69.406000000000006</v>
      </c>
      <c r="I2165" s="58">
        <v>8.24</v>
      </c>
      <c r="J2165">
        <v>109</v>
      </c>
      <c r="K2165" s="41"/>
      <c r="L2165" s="58"/>
      <c r="N2165" s="149"/>
      <c r="O2165" s="149"/>
      <c r="P2165" s="67"/>
      <c r="Q2165" s="67"/>
    </row>
    <row r="2166" spans="1:17" x14ac:dyDescent="0.2">
      <c r="A2166" t="s">
        <v>61</v>
      </c>
      <c r="B2166" s="45">
        <v>41674</v>
      </c>
      <c r="C2166" s="254">
        <v>0.46638888888888891</v>
      </c>
      <c r="D2166" s="59">
        <v>7.0140000000000002</v>
      </c>
      <c r="E2166" s="58">
        <v>14.92</v>
      </c>
      <c r="F2166" s="58">
        <v>6.93</v>
      </c>
      <c r="G2166" s="41">
        <v>90.6</v>
      </c>
      <c r="H2166" s="58">
        <v>69.507000000000005</v>
      </c>
      <c r="I2166" s="58">
        <v>8.2200000000000006</v>
      </c>
      <c r="J2166">
        <v>109</v>
      </c>
      <c r="K2166" s="41"/>
      <c r="L2166" s="58"/>
      <c r="N2166" s="149"/>
      <c r="O2166" s="149"/>
      <c r="P2166" s="67"/>
      <c r="Q2166" s="67"/>
    </row>
    <row r="2167" spans="1:17" x14ac:dyDescent="0.2">
      <c r="A2167" t="s">
        <v>61</v>
      </c>
      <c r="B2167" s="45">
        <v>41674</v>
      </c>
      <c r="C2167" s="254">
        <v>0.46591435185185182</v>
      </c>
      <c r="D2167" s="59">
        <v>7.9909999999999997</v>
      </c>
      <c r="E2167" s="58">
        <v>14.99</v>
      </c>
      <c r="F2167" s="58">
        <v>5.57</v>
      </c>
      <c r="G2167" s="41">
        <v>73</v>
      </c>
      <c r="H2167" s="58">
        <v>69.676000000000002</v>
      </c>
      <c r="I2167" s="58">
        <v>8.18</v>
      </c>
      <c r="J2167">
        <v>109</v>
      </c>
      <c r="K2167" s="41"/>
      <c r="L2167" s="58"/>
      <c r="N2167" s="149"/>
      <c r="O2167" s="149"/>
      <c r="P2167" s="67"/>
      <c r="Q2167" s="67"/>
    </row>
    <row r="2168" spans="1:17" x14ac:dyDescent="0.2">
      <c r="A2168" t="s">
        <v>61</v>
      </c>
      <c r="B2168" s="45">
        <v>41674</v>
      </c>
      <c r="C2168" s="254">
        <v>0.4647337962962963</v>
      </c>
      <c r="D2168" s="59">
        <v>9.0150000000000006</v>
      </c>
      <c r="E2168" s="58">
        <v>15.05</v>
      </c>
      <c r="F2168" s="58">
        <v>4.3499999999999996</v>
      </c>
      <c r="G2168" s="41">
        <v>57.2</v>
      </c>
      <c r="H2168" s="58">
        <v>69.878</v>
      </c>
      <c r="I2168" s="58">
        <v>8.14</v>
      </c>
      <c r="J2168">
        <v>109</v>
      </c>
      <c r="K2168" s="41"/>
      <c r="L2168" s="58"/>
      <c r="N2168" s="149"/>
      <c r="O2168" s="149"/>
      <c r="P2168" s="67"/>
      <c r="Q2168" s="67"/>
    </row>
    <row r="2169" spans="1:17" x14ac:dyDescent="0.2">
      <c r="A2169" t="s">
        <v>61</v>
      </c>
      <c r="B2169" s="45">
        <v>41674</v>
      </c>
      <c r="C2169" s="254">
        <v>0.46429398148148149</v>
      </c>
      <c r="D2169" s="59">
        <v>10.002000000000001</v>
      </c>
      <c r="E2169" s="58">
        <v>15.03</v>
      </c>
      <c r="F2169" s="58">
        <v>4.28</v>
      </c>
      <c r="G2169" s="41">
        <v>56.1</v>
      </c>
      <c r="H2169" s="58">
        <v>69.917000000000002</v>
      </c>
      <c r="I2169" s="58">
        <v>8.14</v>
      </c>
      <c r="J2169">
        <v>108</v>
      </c>
      <c r="K2169" s="41"/>
      <c r="L2169" s="58"/>
      <c r="N2169" s="149"/>
      <c r="O2169" s="149"/>
      <c r="P2169" s="67"/>
      <c r="Q2169" s="67"/>
    </row>
    <row r="2170" spans="1:17" x14ac:dyDescent="0.2">
      <c r="A2170" t="s">
        <v>61</v>
      </c>
      <c r="B2170" s="45">
        <v>41674</v>
      </c>
      <c r="C2170" s="254">
        <v>0.46387731481481481</v>
      </c>
      <c r="D2170" s="59">
        <v>10.993</v>
      </c>
      <c r="E2170" s="58">
        <v>15.03</v>
      </c>
      <c r="F2170" s="58">
        <v>4.26</v>
      </c>
      <c r="G2170" s="41">
        <v>55.9</v>
      </c>
      <c r="H2170" s="58">
        <v>69.936000000000007</v>
      </c>
      <c r="I2170" s="58">
        <v>8.1300000000000008</v>
      </c>
      <c r="J2170">
        <v>107</v>
      </c>
      <c r="K2170" s="41"/>
      <c r="L2170" s="58"/>
      <c r="N2170" s="149"/>
      <c r="O2170" s="149"/>
      <c r="P2170" s="67"/>
      <c r="Q2170" s="67"/>
    </row>
    <row r="2171" spans="1:17" x14ac:dyDescent="0.2">
      <c r="A2171" t="s">
        <v>61</v>
      </c>
      <c r="B2171" s="45">
        <v>41674</v>
      </c>
      <c r="C2171" s="254">
        <v>0.46356481481481482</v>
      </c>
      <c r="D2171" s="59">
        <v>12.003</v>
      </c>
      <c r="E2171" s="58">
        <v>15.03</v>
      </c>
      <c r="F2171" s="58">
        <v>4.25</v>
      </c>
      <c r="G2171" s="41">
        <v>55.8</v>
      </c>
      <c r="H2171" s="58">
        <v>69.953000000000003</v>
      </c>
      <c r="I2171" s="58">
        <v>8.1300000000000008</v>
      </c>
      <c r="J2171">
        <v>106</v>
      </c>
      <c r="K2171" s="41"/>
      <c r="L2171" s="58"/>
      <c r="N2171" s="149"/>
      <c r="O2171" s="149"/>
      <c r="P2171" s="67"/>
      <c r="Q2171" s="67"/>
    </row>
    <row r="2172" spans="1:17" x14ac:dyDescent="0.2">
      <c r="A2172" t="s">
        <v>61</v>
      </c>
      <c r="B2172" s="45">
        <v>41674</v>
      </c>
      <c r="C2172" s="254">
        <v>0.46314814814814814</v>
      </c>
      <c r="D2172" s="59">
        <v>12.968</v>
      </c>
      <c r="E2172" s="58">
        <v>15.03</v>
      </c>
      <c r="F2172" s="58">
        <v>4.26</v>
      </c>
      <c r="G2172" s="41">
        <v>56</v>
      </c>
      <c r="H2172" s="58">
        <v>69.972999999999999</v>
      </c>
      <c r="I2172" s="58">
        <v>8.1300000000000008</v>
      </c>
      <c r="J2172">
        <v>104</v>
      </c>
      <c r="K2172" s="41"/>
      <c r="L2172" s="58"/>
      <c r="N2172" s="149"/>
      <c r="O2172" s="149"/>
      <c r="P2172" s="67"/>
      <c r="Q2172" s="67"/>
    </row>
    <row r="2173" spans="1:17" x14ac:dyDescent="0.2">
      <c r="A2173" t="s">
        <v>61</v>
      </c>
      <c r="B2173" s="45">
        <v>41674</v>
      </c>
      <c r="C2173" s="254">
        <v>0.46255787037037038</v>
      </c>
      <c r="D2173" s="59">
        <v>13.177</v>
      </c>
      <c r="E2173" s="58">
        <v>15.03</v>
      </c>
      <c r="F2173" s="58">
        <v>4.26</v>
      </c>
      <c r="G2173" s="41">
        <v>56</v>
      </c>
      <c r="H2173" s="58">
        <v>70.007000000000005</v>
      </c>
      <c r="I2173" s="58">
        <v>8.1300000000000008</v>
      </c>
      <c r="J2173">
        <v>100</v>
      </c>
      <c r="K2173" s="41"/>
      <c r="L2173" s="58"/>
      <c r="N2173" s="149"/>
      <c r="O2173" s="149"/>
      <c r="P2173" s="67"/>
      <c r="Q2173" s="67"/>
    </row>
    <row r="2174" spans="1:17" x14ac:dyDescent="0.2">
      <c r="B2174" s="45"/>
      <c r="C2174" s="182"/>
      <c r="D2174" s="59"/>
      <c r="E2174" s="58"/>
      <c r="F2174" s="58"/>
      <c r="G2174" s="41"/>
      <c r="H2174" s="41"/>
      <c r="I2174" s="58"/>
      <c r="J2174"/>
      <c r="K2174" s="41"/>
      <c r="N2174" s="149"/>
      <c r="O2174" s="149"/>
      <c r="P2174" s="67"/>
      <c r="Q2174" s="67"/>
    </row>
    <row r="2175" spans="1:17" x14ac:dyDescent="0.2">
      <c r="B2175" s="45"/>
      <c r="C2175" s="182"/>
      <c r="D2175" s="59"/>
      <c r="E2175" s="58"/>
      <c r="F2175" s="58"/>
      <c r="G2175" s="41"/>
      <c r="H2175" s="41"/>
      <c r="I2175" s="58"/>
      <c r="J2175"/>
      <c r="K2175" s="41"/>
      <c r="N2175" s="149"/>
      <c r="O2175" s="149"/>
      <c r="P2175" s="67"/>
      <c r="Q2175" s="67"/>
    </row>
    <row r="2176" spans="1:17" x14ac:dyDescent="0.2">
      <c r="A2176" t="s">
        <v>7</v>
      </c>
      <c r="B2176" s="45">
        <v>41787</v>
      </c>
      <c r="C2176" s="254">
        <v>0.35784722222222221</v>
      </c>
      <c r="D2176" s="59">
        <v>0.1</v>
      </c>
      <c r="E2176" s="58">
        <v>26.84</v>
      </c>
      <c r="F2176" s="58">
        <v>6.02</v>
      </c>
      <c r="G2176" s="41">
        <v>75.599999999999994</v>
      </c>
      <c r="H2176" s="59">
        <v>2.1339999999999999</v>
      </c>
      <c r="I2176" s="58">
        <v>7.68</v>
      </c>
      <c r="J2176">
        <v>186</v>
      </c>
      <c r="K2176" s="41"/>
      <c r="L2176" s="59"/>
      <c r="M2176">
        <v>0.1</v>
      </c>
      <c r="N2176" s="149"/>
      <c r="O2176" s="149"/>
      <c r="P2176" s="67"/>
      <c r="Q2176" s="67"/>
    </row>
    <row r="2177" spans="1:17" x14ac:dyDescent="0.2">
      <c r="A2177" t="s">
        <v>7</v>
      </c>
      <c r="B2177" s="45">
        <v>41787</v>
      </c>
      <c r="C2177" s="254">
        <v>0.35939814814814813</v>
      </c>
      <c r="D2177" s="59">
        <v>1.0389999999999999</v>
      </c>
      <c r="E2177" s="58">
        <v>26.84</v>
      </c>
      <c r="F2177" s="58">
        <v>5.98</v>
      </c>
      <c r="G2177" s="41">
        <v>75.099999999999994</v>
      </c>
      <c r="H2177" s="59">
        <v>2.13</v>
      </c>
      <c r="I2177" s="58">
        <v>7.69</v>
      </c>
      <c r="J2177">
        <v>179</v>
      </c>
      <c r="K2177" s="41"/>
      <c r="L2177" s="59"/>
      <c r="M2177"/>
      <c r="N2177" s="149"/>
      <c r="O2177" s="149"/>
      <c r="P2177" s="67"/>
      <c r="Q2177" s="67"/>
    </row>
    <row r="2178" spans="1:17" x14ac:dyDescent="0.2">
      <c r="A2178" t="s">
        <v>7</v>
      </c>
      <c r="B2178" s="45">
        <v>41787</v>
      </c>
      <c r="C2178" s="254">
        <v>0.35880787037037037</v>
      </c>
      <c r="D2178" s="59">
        <v>2.1760000000000002</v>
      </c>
      <c r="E2178" s="58">
        <v>26.84</v>
      </c>
      <c r="F2178" s="58">
        <v>5.97</v>
      </c>
      <c r="G2178" s="41">
        <v>75</v>
      </c>
      <c r="H2178" s="59">
        <v>2.1310000000000002</v>
      </c>
      <c r="I2178" s="58">
        <v>7.69</v>
      </c>
      <c r="J2178">
        <v>181</v>
      </c>
      <c r="K2178" s="41"/>
      <c r="L2178" s="59"/>
      <c r="M2178"/>
      <c r="N2178" s="149"/>
      <c r="O2178" s="149"/>
      <c r="P2178" s="67"/>
      <c r="Q2178" s="67"/>
    </row>
    <row r="2179" spans="1:17" x14ac:dyDescent="0.2">
      <c r="A2179" t="s">
        <v>7</v>
      </c>
      <c r="B2179" s="45">
        <v>41787</v>
      </c>
      <c r="C2179" s="254">
        <v>0.35850694444444442</v>
      </c>
      <c r="D2179" s="59">
        <v>2.6890000000000001</v>
      </c>
      <c r="E2179" s="58">
        <v>26.84</v>
      </c>
      <c r="F2179" s="58">
        <v>5.98</v>
      </c>
      <c r="G2179" s="41">
        <v>75.099999999999994</v>
      </c>
      <c r="H2179" s="59">
        <v>2.1310000000000002</v>
      </c>
      <c r="I2179" s="58">
        <v>7.69</v>
      </c>
      <c r="J2179">
        <v>182</v>
      </c>
      <c r="K2179" s="41"/>
      <c r="L2179" s="59"/>
      <c r="M2179"/>
      <c r="N2179" s="149"/>
      <c r="O2179" s="149"/>
      <c r="P2179" s="67"/>
      <c r="Q2179" s="67"/>
    </row>
    <row r="2180" spans="1:17" x14ac:dyDescent="0.2">
      <c r="B2180" s="45"/>
      <c r="C2180" s="182"/>
      <c r="D2180" s="59"/>
      <c r="E2180" s="58"/>
      <c r="F2180" s="58"/>
      <c r="G2180" s="41"/>
      <c r="H2180" s="59"/>
      <c r="I2180" s="58"/>
      <c r="J2180"/>
      <c r="K2180" s="41"/>
      <c r="L2180" s="59"/>
      <c r="M2180"/>
      <c r="N2180" s="149"/>
      <c r="O2180" s="149"/>
      <c r="P2180" s="67"/>
      <c r="Q2180" s="67"/>
    </row>
    <row r="2181" spans="1:17" x14ac:dyDescent="0.2">
      <c r="A2181" t="s">
        <v>36</v>
      </c>
      <c r="B2181" s="45">
        <v>41787</v>
      </c>
      <c r="C2181" s="254">
        <v>0.37667824074074074</v>
      </c>
      <c r="D2181" s="59">
        <v>7.0000000000000007E-2</v>
      </c>
      <c r="E2181" s="58">
        <v>25.78</v>
      </c>
      <c r="F2181" s="58">
        <v>6.87</v>
      </c>
      <c r="G2181" s="41">
        <v>84.9</v>
      </c>
      <c r="H2181" s="59">
        <v>2.9279999999999999</v>
      </c>
      <c r="I2181" s="58">
        <v>7.68</v>
      </c>
      <c r="J2181">
        <v>155</v>
      </c>
      <c r="K2181" s="41"/>
      <c r="L2181" s="59"/>
      <c r="M2181">
        <v>0.15</v>
      </c>
      <c r="N2181" s="149"/>
      <c r="O2181" s="149"/>
      <c r="P2181" s="67"/>
      <c r="Q2181" s="67"/>
    </row>
    <row r="2182" spans="1:17" x14ac:dyDescent="0.2">
      <c r="B2182" s="45"/>
      <c r="C2182" s="182"/>
      <c r="D2182" s="59"/>
      <c r="E2182" s="58"/>
      <c r="F2182" s="58"/>
      <c r="G2182" s="41"/>
      <c r="H2182" s="59"/>
      <c r="I2182" s="58"/>
      <c r="J2182"/>
      <c r="K2182" s="41"/>
      <c r="L2182" s="59"/>
      <c r="N2182" s="149"/>
      <c r="O2182" s="149"/>
      <c r="P2182" s="67"/>
      <c r="Q2182" s="67"/>
    </row>
    <row r="2183" spans="1:17" x14ac:dyDescent="0.2">
      <c r="A2183" t="s">
        <v>72</v>
      </c>
      <c r="B2183" s="45">
        <v>41787</v>
      </c>
      <c r="C2183" s="254">
        <v>0.3067361111111111</v>
      </c>
      <c r="D2183" s="59">
        <v>0.13700000000000001</v>
      </c>
      <c r="E2183" s="58">
        <v>23.85</v>
      </c>
      <c r="F2183" s="58">
        <v>5.19</v>
      </c>
      <c r="G2183" s="41">
        <v>61.6</v>
      </c>
      <c r="H2183" s="59">
        <v>1.3980000000000001</v>
      </c>
      <c r="I2183" s="58">
        <v>7.55</v>
      </c>
      <c r="J2183">
        <v>204</v>
      </c>
      <c r="K2183" s="41"/>
      <c r="L2183" s="59"/>
      <c r="M2183" s="67">
        <v>0.25</v>
      </c>
      <c r="N2183" s="149"/>
      <c r="O2183" s="149"/>
      <c r="P2183" s="67"/>
      <c r="Q2183" s="67"/>
    </row>
    <row r="2184" spans="1:17" x14ac:dyDescent="0.2">
      <c r="A2184" t="s">
        <v>72</v>
      </c>
      <c r="B2184" s="45">
        <v>41787</v>
      </c>
      <c r="C2184" s="254">
        <v>0.30715277777777777</v>
      </c>
      <c r="D2184" s="59">
        <v>0.39</v>
      </c>
      <c r="E2184" s="58">
        <v>23.85</v>
      </c>
      <c r="F2184" s="58">
        <v>5.21</v>
      </c>
      <c r="G2184" s="41">
        <v>61.9</v>
      </c>
      <c r="H2184" s="59">
        <v>1.3960000000000001</v>
      </c>
      <c r="I2184" s="58">
        <v>7.55</v>
      </c>
      <c r="J2184">
        <v>201</v>
      </c>
      <c r="K2184" s="41"/>
      <c r="L2184" s="59"/>
      <c r="N2184" s="149"/>
      <c r="O2184" s="149"/>
      <c r="P2184" s="67"/>
      <c r="Q2184" s="67"/>
    </row>
    <row r="2185" spans="1:17" x14ac:dyDescent="0.2">
      <c r="B2185" s="45"/>
      <c r="C2185" s="182"/>
      <c r="D2185" s="59"/>
      <c r="E2185" s="58"/>
      <c r="F2185" s="58"/>
      <c r="G2185" s="41"/>
      <c r="H2185" s="41"/>
      <c r="I2185" s="58"/>
      <c r="J2185"/>
      <c r="K2185" s="41"/>
      <c r="N2185" s="149"/>
      <c r="O2185" s="149"/>
      <c r="P2185" s="67"/>
      <c r="Q2185" s="67"/>
    </row>
    <row r="2186" spans="1:17" x14ac:dyDescent="0.2">
      <c r="A2186" s="125" t="s">
        <v>55</v>
      </c>
      <c r="B2186" s="45">
        <v>41787</v>
      </c>
      <c r="C2186" s="254">
        <v>0.53833333333333333</v>
      </c>
      <c r="D2186" s="59">
        <v>0.34200000000000003</v>
      </c>
      <c r="E2186" s="58">
        <v>28.81</v>
      </c>
      <c r="F2186" s="58">
        <v>19.7</v>
      </c>
      <c r="G2186" s="41">
        <v>326.7</v>
      </c>
      <c r="H2186" s="58">
        <v>66.347999999999999</v>
      </c>
      <c r="I2186" s="58">
        <v>8.56</v>
      </c>
      <c r="J2186">
        <v>46</v>
      </c>
      <c r="K2186" s="41"/>
      <c r="L2186" s="58"/>
      <c r="M2186" s="67">
        <v>0.7</v>
      </c>
      <c r="N2186" s="212">
        <v>106.7264</v>
      </c>
      <c r="O2186" s="297">
        <v>118.6712</v>
      </c>
      <c r="P2186" s="210">
        <v>63.118799999999986</v>
      </c>
      <c r="Q2186" s="210">
        <v>17.942399999999981</v>
      </c>
    </row>
    <row r="2187" spans="1:17" x14ac:dyDescent="0.2">
      <c r="A2187" s="125" t="s">
        <v>55</v>
      </c>
      <c r="B2187" s="45">
        <v>41787</v>
      </c>
      <c r="C2187" s="254">
        <v>0.53609953703703705</v>
      </c>
      <c r="D2187" s="59">
        <v>1.099</v>
      </c>
      <c r="E2187" s="58">
        <v>27.75</v>
      </c>
      <c r="F2187" s="58">
        <v>15.09</v>
      </c>
      <c r="G2187" s="41">
        <v>245.7</v>
      </c>
      <c r="H2187" s="58">
        <v>66.100999999999999</v>
      </c>
      <c r="I2187" s="58">
        <v>8.49</v>
      </c>
      <c r="J2187">
        <v>40</v>
      </c>
      <c r="K2187" s="41"/>
      <c r="L2187" s="58"/>
      <c r="N2187" s="149"/>
      <c r="O2187" s="149"/>
      <c r="P2187" s="210"/>
      <c r="Q2187" s="210"/>
    </row>
    <row r="2188" spans="1:17" x14ac:dyDescent="0.2">
      <c r="A2188" s="125" t="s">
        <v>55</v>
      </c>
      <c r="B2188" s="45">
        <v>41787</v>
      </c>
      <c r="C2188" s="254">
        <v>0.53425925925925932</v>
      </c>
      <c r="D2188" s="59">
        <v>2.2330000000000001</v>
      </c>
      <c r="E2188" s="58">
        <v>25.75</v>
      </c>
      <c r="F2188" s="58">
        <v>7.26</v>
      </c>
      <c r="G2188" s="41">
        <v>114.3</v>
      </c>
      <c r="H2188" s="58">
        <v>65.543000000000006</v>
      </c>
      <c r="I2188" s="58">
        <v>8.31</v>
      </c>
      <c r="J2188">
        <v>29</v>
      </c>
      <c r="K2188" s="41"/>
      <c r="L2188" s="58"/>
      <c r="N2188" s="149"/>
      <c r="O2188" s="149"/>
    </row>
    <row r="2189" spans="1:17" x14ac:dyDescent="0.2">
      <c r="A2189" s="125" t="s">
        <v>55</v>
      </c>
      <c r="B2189" s="45">
        <v>41787</v>
      </c>
      <c r="C2189" s="254">
        <v>0.53133101851851849</v>
      </c>
      <c r="D2189" s="59">
        <v>3.2469999999999999</v>
      </c>
      <c r="E2189" s="58">
        <v>24.17</v>
      </c>
      <c r="F2189" s="58">
        <v>4.17</v>
      </c>
      <c r="G2189" s="41">
        <v>63.8</v>
      </c>
      <c r="H2189" s="58">
        <v>65.108000000000004</v>
      </c>
      <c r="I2189" s="58">
        <v>8.2200000000000006</v>
      </c>
      <c r="J2189">
        <v>2</v>
      </c>
      <c r="K2189" s="41"/>
      <c r="L2189" s="58"/>
      <c r="N2189" s="149"/>
      <c r="O2189" s="149"/>
      <c r="Q2189" s="67"/>
    </row>
    <row r="2190" spans="1:17" x14ac:dyDescent="0.2">
      <c r="A2190" s="125" t="s">
        <v>55</v>
      </c>
      <c r="B2190" s="45">
        <v>41787</v>
      </c>
      <c r="C2190" s="254">
        <v>0.5305671296296296</v>
      </c>
      <c r="D2190" s="59">
        <v>4.0780000000000003</v>
      </c>
      <c r="E2190" s="58">
        <v>23.47</v>
      </c>
      <c r="F2190" s="58">
        <v>0.81</v>
      </c>
      <c r="G2190" s="41">
        <v>12.3</v>
      </c>
      <c r="H2190" s="58">
        <v>64.963999999999999</v>
      </c>
      <c r="I2190" s="58">
        <v>8.14</v>
      </c>
      <c r="J2190">
        <v>-13</v>
      </c>
      <c r="K2190" s="41"/>
      <c r="L2190" s="58"/>
      <c r="N2190" s="149"/>
      <c r="O2190" s="149"/>
    </row>
    <row r="2191" spans="1:17" x14ac:dyDescent="0.2">
      <c r="A2191" s="125" t="s">
        <v>55</v>
      </c>
      <c r="B2191" s="45">
        <v>41787</v>
      </c>
      <c r="C2191" s="254">
        <v>0.52905092592592595</v>
      </c>
      <c r="D2191" s="59">
        <v>5.1349999999999998</v>
      </c>
      <c r="E2191" s="58">
        <v>23.4</v>
      </c>
      <c r="F2191" s="58">
        <v>3.77</v>
      </c>
      <c r="G2191" s="41">
        <v>56.9</v>
      </c>
      <c r="H2191" s="58">
        <v>64.998000000000005</v>
      </c>
      <c r="I2191" s="58">
        <v>8.19</v>
      </c>
      <c r="J2191">
        <v>-7</v>
      </c>
      <c r="K2191" s="41"/>
      <c r="L2191" s="58"/>
      <c r="N2191" s="149"/>
      <c r="O2191" s="149"/>
      <c r="Q2191" s="67"/>
    </row>
    <row r="2192" spans="1:17" x14ac:dyDescent="0.2">
      <c r="A2192" s="125" t="s">
        <v>55</v>
      </c>
      <c r="B2192" s="45">
        <v>41787</v>
      </c>
      <c r="C2192" s="254">
        <v>0.52859953703703699</v>
      </c>
      <c r="D2192" s="59">
        <v>6.1360000000000001</v>
      </c>
      <c r="E2192" s="58">
        <v>23.38</v>
      </c>
      <c r="F2192" s="58">
        <v>3.79</v>
      </c>
      <c r="G2192" s="41">
        <v>57.2</v>
      </c>
      <c r="H2192" s="58">
        <v>64.986000000000004</v>
      </c>
      <c r="I2192" s="58">
        <v>8.19</v>
      </c>
      <c r="J2192">
        <v>-12</v>
      </c>
      <c r="K2192" s="41"/>
      <c r="L2192" s="58"/>
      <c r="N2192" s="149"/>
      <c r="O2192" s="149"/>
      <c r="P2192" s="67"/>
      <c r="Q2192" s="67"/>
    </row>
    <row r="2193" spans="1:17" x14ac:dyDescent="0.2">
      <c r="A2193" s="125" t="s">
        <v>55</v>
      </c>
      <c r="B2193" s="45">
        <v>41787</v>
      </c>
      <c r="C2193" s="254">
        <v>0.52701388888888889</v>
      </c>
      <c r="D2193" s="59">
        <v>7.1760000000000002</v>
      </c>
      <c r="E2193" s="58">
        <v>23.22</v>
      </c>
      <c r="F2193" s="58">
        <v>2.98</v>
      </c>
      <c r="G2193" s="41">
        <v>44.8</v>
      </c>
      <c r="H2193" s="58">
        <v>64.918000000000006</v>
      </c>
      <c r="I2193" s="58">
        <v>8.18</v>
      </c>
      <c r="J2193">
        <v>-38</v>
      </c>
      <c r="K2193" s="41"/>
      <c r="L2193" s="58"/>
      <c r="N2193" s="149"/>
      <c r="O2193" s="149"/>
      <c r="P2193" s="67"/>
      <c r="Q2193" s="67"/>
    </row>
    <row r="2194" spans="1:17" x14ac:dyDescent="0.2">
      <c r="A2194" s="125" t="s">
        <v>55</v>
      </c>
      <c r="B2194" s="45">
        <v>41787</v>
      </c>
      <c r="C2194" s="254">
        <v>0.52633101851851849</v>
      </c>
      <c r="D2194" s="59">
        <v>8.2530000000000001</v>
      </c>
      <c r="E2194" s="58">
        <v>23.09</v>
      </c>
      <c r="F2194" s="58">
        <v>2.3199999999999998</v>
      </c>
      <c r="G2194" s="41">
        <v>34.799999999999997</v>
      </c>
      <c r="H2194" s="58">
        <v>64.84</v>
      </c>
      <c r="I2194" s="58">
        <v>8.17</v>
      </c>
      <c r="J2194">
        <v>-55</v>
      </c>
      <c r="K2194" s="41"/>
      <c r="L2194" s="58"/>
      <c r="N2194" s="149"/>
      <c r="O2194" s="149"/>
      <c r="P2194" s="67"/>
      <c r="Q2194" s="67"/>
    </row>
    <row r="2195" spans="1:17" x14ac:dyDescent="0.2">
      <c r="A2195" s="125" t="s">
        <v>55</v>
      </c>
      <c r="B2195" s="45">
        <v>41787</v>
      </c>
      <c r="C2195" s="254">
        <v>0.5254861111111111</v>
      </c>
      <c r="D2195" s="59">
        <v>9.3879999999999999</v>
      </c>
      <c r="E2195" s="58">
        <v>23.11</v>
      </c>
      <c r="F2195" s="58">
        <v>2.27</v>
      </c>
      <c r="G2195" s="41">
        <v>34.1</v>
      </c>
      <c r="H2195" s="58">
        <v>64.834000000000003</v>
      </c>
      <c r="I2195" s="58">
        <v>8.17</v>
      </c>
      <c r="J2195">
        <v>-81</v>
      </c>
      <c r="K2195" s="41"/>
      <c r="L2195" s="58"/>
      <c r="N2195" s="149"/>
      <c r="O2195" s="149"/>
      <c r="P2195" s="67"/>
      <c r="Q2195" s="67"/>
    </row>
    <row r="2196" spans="1:17" x14ac:dyDescent="0.2">
      <c r="A2196" s="125" t="s">
        <v>55</v>
      </c>
      <c r="B2196" s="45">
        <v>41787</v>
      </c>
      <c r="C2196" s="254">
        <v>0.52456018518518521</v>
      </c>
      <c r="D2196" s="59">
        <v>10.601000000000001</v>
      </c>
      <c r="E2196" s="58">
        <v>22.78</v>
      </c>
      <c r="F2196" s="58">
        <v>0.3</v>
      </c>
      <c r="G2196" s="41">
        <v>4.4000000000000004</v>
      </c>
      <c r="H2196" s="58">
        <v>64.710999999999999</v>
      </c>
      <c r="I2196" s="58">
        <v>8.1199999999999992</v>
      </c>
      <c r="J2196">
        <v>-177</v>
      </c>
      <c r="K2196" s="41"/>
      <c r="L2196" s="58"/>
      <c r="N2196" s="149"/>
      <c r="O2196" s="149"/>
      <c r="P2196" s="67"/>
      <c r="Q2196" s="67"/>
    </row>
    <row r="2197" spans="1:17" x14ac:dyDescent="0.2">
      <c r="A2197" s="125" t="s">
        <v>55</v>
      </c>
      <c r="B2197" s="45">
        <v>41787</v>
      </c>
      <c r="C2197" s="254">
        <v>0.52377314814814813</v>
      </c>
      <c r="D2197" s="59">
        <v>11.388999999999999</v>
      </c>
      <c r="E2197" s="58">
        <v>22.67</v>
      </c>
      <c r="F2197" s="58">
        <v>0.24</v>
      </c>
      <c r="G2197" s="41">
        <v>3.6</v>
      </c>
      <c r="H2197" s="58">
        <v>64.638000000000005</v>
      </c>
      <c r="I2197" s="58">
        <v>8.1199999999999992</v>
      </c>
      <c r="J2197">
        <v>-233</v>
      </c>
      <c r="K2197" s="41"/>
      <c r="L2197" s="58"/>
      <c r="N2197" s="149"/>
      <c r="O2197" s="149"/>
      <c r="P2197" s="67"/>
      <c r="Q2197" s="67"/>
    </row>
    <row r="2198" spans="1:17" x14ac:dyDescent="0.2">
      <c r="A2198" s="125" t="s">
        <v>55</v>
      </c>
      <c r="B2198" s="45">
        <v>41787</v>
      </c>
      <c r="C2198" s="254">
        <v>0.52112268518518523</v>
      </c>
      <c r="D2198" s="59">
        <v>12.069000000000001</v>
      </c>
      <c r="E2198" s="58">
        <v>22.1</v>
      </c>
      <c r="F2198" s="58">
        <v>0.28999999999999998</v>
      </c>
      <c r="G2198" s="41">
        <v>4.3</v>
      </c>
      <c r="H2198" s="58">
        <v>64.347000000000008</v>
      </c>
      <c r="I2198" s="58">
        <v>8.08</v>
      </c>
      <c r="J2198">
        <v>-280</v>
      </c>
      <c r="K2198" s="41"/>
      <c r="L2198" s="58"/>
      <c r="N2198" s="149"/>
      <c r="O2198" s="149"/>
      <c r="P2198" s="67"/>
      <c r="Q2198" s="67"/>
    </row>
    <row r="2199" spans="1:17" x14ac:dyDescent="0.2">
      <c r="A2199" s="125" t="s">
        <v>55</v>
      </c>
      <c r="B2199" s="45">
        <v>41787</v>
      </c>
      <c r="C2199" s="254">
        <v>0.52003472222222225</v>
      </c>
      <c r="D2199" s="59">
        <v>13.042</v>
      </c>
      <c r="E2199" s="58">
        <v>22.05</v>
      </c>
      <c r="F2199" s="58">
        <v>0.33</v>
      </c>
      <c r="G2199" s="41">
        <v>4.9000000000000004</v>
      </c>
      <c r="H2199" s="58">
        <v>64.222000000000008</v>
      </c>
      <c r="I2199" s="58">
        <v>8.07</v>
      </c>
      <c r="J2199">
        <v>-284</v>
      </c>
      <c r="K2199" s="41"/>
      <c r="L2199" s="58"/>
      <c r="N2199" s="149"/>
      <c r="O2199" s="149"/>
      <c r="P2199" s="67"/>
      <c r="Q2199" s="67"/>
    </row>
    <row r="2200" spans="1:17" x14ac:dyDescent="0.2">
      <c r="A2200" s="125" t="s">
        <v>55</v>
      </c>
      <c r="B2200" s="45">
        <v>41787</v>
      </c>
      <c r="C2200" s="254">
        <v>0.51847222222222222</v>
      </c>
      <c r="D2200" s="59">
        <v>13.481</v>
      </c>
      <c r="E2200" s="58">
        <v>22.04</v>
      </c>
      <c r="F2200" s="58">
        <v>0.46</v>
      </c>
      <c r="G2200" s="41">
        <v>6.8</v>
      </c>
      <c r="H2200" s="58">
        <v>64.061999999999998</v>
      </c>
      <c r="I2200" s="58">
        <v>8.0500000000000007</v>
      </c>
      <c r="J2200">
        <v>-288</v>
      </c>
      <c r="K2200" s="41"/>
      <c r="L2200" s="58"/>
      <c r="N2200" s="149"/>
      <c r="O2200" s="149"/>
      <c r="P2200" s="67"/>
      <c r="Q2200" s="67"/>
    </row>
    <row r="2201" spans="1:17" x14ac:dyDescent="0.2">
      <c r="B2201" s="45"/>
      <c r="C2201" s="182"/>
      <c r="D2201" s="59"/>
      <c r="E2201" s="58"/>
      <c r="F2201" s="58"/>
      <c r="G2201" s="41"/>
      <c r="H2201" s="58"/>
      <c r="I2201" s="58"/>
      <c r="J2201"/>
      <c r="K2201" s="41"/>
      <c r="L2201" s="58"/>
      <c r="N2201" s="149"/>
      <c r="O2201" s="149"/>
      <c r="P2201" s="67"/>
      <c r="Q2201" s="67"/>
    </row>
    <row r="2202" spans="1:17" x14ac:dyDescent="0.2">
      <c r="A2202" s="125" t="s">
        <v>58</v>
      </c>
      <c r="B2202" s="45">
        <v>41787</v>
      </c>
      <c r="C2202" s="254">
        <v>0.50173611111111105</v>
      </c>
      <c r="D2202" s="59">
        <v>8.5000000000000006E-2</v>
      </c>
      <c r="E2202" s="58">
        <v>27.77</v>
      </c>
      <c r="F2202" s="58">
        <v>16.940000000000001</v>
      </c>
      <c r="G2202" s="41">
        <v>276.5</v>
      </c>
      <c r="H2202" s="58">
        <v>66.534999999999997</v>
      </c>
      <c r="I2202" s="58">
        <v>8.4499999999999993</v>
      </c>
      <c r="J2202">
        <v>49</v>
      </c>
      <c r="K2202" s="41"/>
      <c r="L2202" s="58"/>
      <c r="M2202" s="67">
        <v>1.1000000000000001</v>
      </c>
      <c r="N2202" s="210">
        <v>41.936749999999996</v>
      </c>
      <c r="O2202" s="210">
        <v>53.643500000000003</v>
      </c>
      <c r="P2202" s="210">
        <v>46.457999999999991</v>
      </c>
      <c r="Q2202" s="210">
        <v>15.018749999999994</v>
      </c>
    </row>
    <row r="2203" spans="1:17" x14ac:dyDescent="0.2">
      <c r="A2203" s="125" t="s">
        <v>58</v>
      </c>
      <c r="B2203" s="45">
        <v>41787</v>
      </c>
      <c r="C2203" s="254">
        <v>0.50113425925925925</v>
      </c>
      <c r="D2203" s="59">
        <v>1.327</v>
      </c>
      <c r="E2203" s="58">
        <v>27</v>
      </c>
      <c r="F2203" s="58">
        <v>14.46</v>
      </c>
      <c r="G2203" s="41">
        <v>232.9</v>
      </c>
      <c r="H2203" s="58">
        <v>66.290999999999997</v>
      </c>
      <c r="I2203" s="58">
        <v>8.41</v>
      </c>
      <c r="J2203">
        <v>48</v>
      </c>
      <c r="L2203" s="58"/>
      <c r="N2203" s="149"/>
      <c r="O2203" s="149"/>
      <c r="P2203" s="67"/>
      <c r="Q2203" s="67"/>
    </row>
    <row r="2204" spans="1:17" x14ac:dyDescent="0.2">
      <c r="A2204" s="125" t="s">
        <v>58</v>
      </c>
      <c r="B2204" s="45">
        <v>41787</v>
      </c>
      <c r="C2204" s="254">
        <v>0.50017361111111114</v>
      </c>
      <c r="D2204" s="59">
        <v>2.1789999999999998</v>
      </c>
      <c r="E2204" s="58">
        <v>26.76</v>
      </c>
      <c r="F2204" s="58">
        <v>13.5</v>
      </c>
      <c r="G2204" s="41">
        <v>216.5</v>
      </c>
      <c r="H2204" s="58">
        <v>66.216000000000008</v>
      </c>
      <c r="I2204" s="58">
        <v>8.39</v>
      </c>
      <c r="J2204">
        <v>46</v>
      </c>
      <c r="L2204" s="58"/>
      <c r="N2204" s="149"/>
      <c r="O2204" s="149"/>
      <c r="P2204" s="67"/>
      <c r="Q2204" s="67"/>
    </row>
    <row r="2205" spans="1:17" x14ac:dyDescent="0.2">
      <c r="A2205" s="125" t="s">
        <v>58</v>
      </c>
      <c r="B2205" s="45">
        <v>41787</v>
      </c>
      <c r="C2205" s="254">
        <v>0.49883101851851852</v>
      </c>
      <c r="D2205" s="59">
        <v>3.2589999999999999</v>
      </c>
      <c r="E2205" s="58">
        <v>24.97</v>
      </c>
      <c r="F2205" s="58">
        <v>8.49</v>
      </c>
      <c r="G2205" s="41">
        <v>132</v>
      </c>
      <c r="H2205" s="58">
        <v>65.650000000000006</v>
      </c>
      <c r="I2205" s="58">
        <v>8.2799999999999994</v>
      </c>
      <c r="J2205">
        <v>45</v>
      </c>
      <c r="L2205" s="58"/>
      <c r="N2205" s="149"/>
      <c r="O2205" s="149"/>
      <c r="P2205" s="67"/>
      <c r="Q2205" s="67"/>
    </row>
    <row r="2206" spans="1:17" x14ac:dyDescent="0.2">
      <c r="A2206" s="125" t="s">
        <v>58</v>
      </c>
      <c r="B2206" s="45">
        <v>41787</v>
      </c>
      <c r="C2206" s="254">
        <v>0.49740740740740735</v>
      </c>
      <c r="D2206" s="59">
        <v>4.22</v>
      </c>
      <c r="E2206" s="58">
        <v>24.5</v>
      </c>
      <c r="F2206" s="58">
        <v>9.35</v>
      </c>
      <c r="G2206" s="41">
        <v>144</v>
      </c>
      <c r="H2206" s="58">
        <v>65.405000000000001</v>
      </c>
      <c r="I2206" s="58">
        <v>8.2899999999999991</v>
      </c>
      <c r="J2206">
        <v>44</v>
      </c>
      <c r="L2206" s="58"/>
      <c r="N2206" s="149"/>
      <c r="O2206" s="149"/>
      <c r="P2206" s="67"/>
      <c r="Q2206" s="67"/>
    </row>
    <row r="2207" spans="1:17" x14ac:dyDescent="0.2">
      <c r="A2207" s="125" t="s">
        <v>58</v>
      </c>
      <c r="B2207" s="45">
        <v>41787</v>
      </c>
      <c r="C2207" s="254">
        <v>0.49534722222222222</v>
      </c>
      <c r="D2207" s="59">
        <v>5.3780000000000001</v>
      </c>
      <c r="E2207" s="58">
        <v>23.83</v>
      </c>
      <c r="F2207" s="58">
        <v>7.21</v>
      </c>
      <c r="G2207" s="41">
        <v>109.7</v>
      </c>
      <c r="H2207" s="58">
        <v>65.162000000000006</v>
      </c>
      <c r="I2207" s="58">
        <v>8.26</v>
      </c>
      <c r="J2207">
        <v>39</v>
      </c>
      <c r="L2207" s="58"/>
      <c r="N2207" s="149"/>
      <c r="O2207" s="149"/>
      <c r="P2207" s="67"/>
      <c r="Q2207" s="67"/>
    </row>
    <row r="2208" spans="1:17" x14ac:dyDescent="0.2">
      <c r="A2208" s="125" t="s">
        <v>58</v>
      </c>
      <c r="B2208" s="45">
        <v>41787</v>
      </c>
      <c r="C2208" s="254">
        <v>0.4914351851851852</v>
      </c>
      <c r="D2208" s="59">
        <v>6.3339999999999996</v>
      </c>
      <c r="E2208" s="58">
        <v>23.56</v>
      </c>
      <c r="F2208" s="58">
        <v>5.87</v>
      </c>
      <c r="G2208" s="41">
        <v>88.9</v>
      </c>
      <c r="H2208" s="58">
        <v>65.001000000000005</v>
      </c>
      <c r="I2208" s="58">
        <v>8.23</v>
      </c>
      <c r="J2208">
        <v>22</v>
      </c>
      <c r="L2208" s="58"/>
      <c r="N2208" s="149"/>
      <c r="O2208" s="149"/>
      <c r="P2208" s="67"/>
      <c r="Q2208" s="67"/>
    </row>
    <row r="2209" spans="1:17" x14ac:dyDescent="0.2">
      <c r="A2209" s="125" t="s">
        <v>58</v>
      </c>
      <c r="B2209" s="45">
        <v>41787</v>
      </c>
      <c r="C2209" s="254">
        <v>0.48853009259259261</v>
      </c>
      <c r="D2209" s="59">
        <v>7.34</v>
      </c>
      <c r="E2209" s="58">
        <v>22.98</v>
      </c>
      <c r="F2209" s="58">
        <v>2.39</v>
      </c>
      <c r="G2209" s="41">
        <v>35.799999999999997</v>
      </c>
      <c r="H2209" s="58">
        <v>64.772999999999996</v>
      </c>
      <c r="I2209" s="58">
        <v>8.16</v>
      </c>
      <c r="J2209">
        <v>-12</v>
      </c>
      <c r="L2209" s="58"/>
      <c r="N2209" s="149"/>
      <c r="O2209" s="149"/>
      <c r="P2209" s="67"/>
      <c r="Q2209" s="67"/>
    </row>
    <row r="2210" spans="1:17" x14ac:dyDescent="0.2">
      <c r="A2210" s="125" t="s">
        <v>58</v>
      </c>
      <c r="B2210" s="45">
        <v>41787</v>
      </c>
      <c r="C2210" s="254">
        <v>0.4861226851851852</v>
      </c>
      <c r="D2210" s="59">
        <v>8.2309999999999999</v>
      </c>
      <c r="E2210" s="58">
        <v>22.95</v>
      </c>
      <c r="F2210" s="58">
        <v>2.52</v>
      </c>
      <c r="G2210" s="41">
        <v>37.700000000000003</v>
      </c>
      <c r="H2210" s="58">
        <v>64.769000000000005</v>
      </c>
      <c r="I2210" s="58">
        <v>8.17</v>
      </c>
      <c r="J2210">
        <v>-42</v>
      </c>
      <c r="L2210" s="58"/>
      <c r="N2210" s="149"/>
      <c r="O2210" s="149"/>
      <c r="P2210" s="67"/>
      <c r="Q2210" s="67"/>
    </row>
    <row r="2211" spans="1:17" x14ac:dyDescent="0.2">
      <c r="A2211" s="125" t="s">
        <v>58</v>
      </c>
      <c r="B2211" s="45">
        <v>41787</v>
      </c>
      <c r="C2211" s="254">
        <v>0.48454861111111108</v>
      </c>
      <c r="D2211" s="59">
        <v>9.3239999999999998</v>
      </c>
      <c r="E2211" s="58">
        <v>22.73</v>
      </c>
      <c r="F2211" s="58">
        <v>0.54</v>
      </c>
      <c r="G2211" s="41">
        <v>8.1</v>
      </c>
      <c r="H2211" s="58">
        <v>64.653999999999996</v>
      </c>
      <c r="I2211" s="58">
        <v>8.14</v>
      </c>
      <c r="J2211">
        <v>-102</v>
      </c>
      <c r="L2211" s="58"/>
      <c r="N2211" s="149"/>
      <c r="O2211" s="149"/>
      <c r="P2211" s="67"/>
      <c r="Q2211" s="67"/>
    </row>
    <row r="2212" spans="1:17" x14ac:dyDescent="0.2">
      <c r="A2212" s="125" t="s">
        <v>58</v>
      </c>
      <c r="B2212" s="45">
        <v>41787</v>
      </c>
      <c r="C2212" s="254">
        <v>0.48317129629629635</v>
      </c>
      <c r="D2212" s="59">
        <v>10.276</v>
      </c>
      <c r="E2212" s="58">
        <v>22.65</v>
      </c>
      <c r="F2212" s="58">
        <v>1.0900000000000001</v>
      </c>
      <c r="G2212" s="41">
        <v>16.2</v>
      </c>
      <c r="H2212" s="58">
        <v>64.542000000000002</v>
      </c>
      <c r="I2212" s="58">
        <v>8.14</v>
      </c>
      <c r="J2212">
        <v>-130</v>
      </c>
      <c r="L2212" s="58"/>
      <c r="N2212" s="149"/>
      <c r="O2212" s="149"/>
      <c r="P2212" s="67"/>
      <c r="Q2212" s="67"/>
    </row>
    <row r="2213" spans="1:17" x14ac:dyDescent="0.2">
      <c r="A2213" s="125" t="s">
        <v>58</v>
      </c>
      <c r="B2213" s="45">
        <v>41787</v>
      </c>
      <c r="C2213" s="254">
        <v>0.48103009259259261</v>
      </c>
      <c r="D2213" s="59">
        <v>10.975</v>
      </c>
      <c r="E2213" s="58">
        <v>22.35</v>
      </c>
      <c r="F2213" s="58">
        <v>0.46</v>
      </c>
      <c r="G2213" s="41">
        <v>6.8</v>
      </c>
      <c r="H2213" s="58">
        <v>64.323000000000008</v>
      </c>
      <c r="I2213" s="58">
        <v>8.11</v>
      </c>
      <c r="J2213">
        <v>-229</v>
      </c>
      <c r="L2213" s="58"/>
      <c r="N2213" s="149"/>
      <c r="O2213" s="149"/>
      <c r="P2213" s="67"/>
      <c r="Q2213" s="67"/>
    </row>
    <row r="2214" spans="1:17" x14ac:dyDescent="0.2">
      <c r="A2214" s="125" t="s">
        <v>58</v>
      </c>
      <c r="B2214" s="45">
        <v>41787</v>
      </c>
      <c r="C2214" s="254">
        <v>0.48164351851851855</v>
      </c>
      <c r="D2214" s="59">
        <v>11.295</v>
      </c>
      <c r="E2214" s="58">
        <v>22.21</v>
      </c>
      <c r="F2214" s="58">
        <v>0.36</v>
      </c>
      <c r="G2214" s="41">
        <v>5.3</v>
      </c>
      <c r="H2214" s="58">
        <v>64.191000000000003</v>
      </c>
      <c r="I2214" s="58">
        <v>8.08</v>
      </c>
      <c r="J2214">
        <v>-287</v>
      </c>
      <c r="L2214" s="58"/>
      <c r="N2214" s="149"/>
      <c r="O2214" s="149"/>
      <c r="P2214" s="67"/>
      <c r="Q2214" s="67"/>
    </row>
    <row r="2215" spans="1:17" x14ac:dyDescent="0.2">
      <c r="A2215" s="125"/>
      <c r="B2215" s="45"/>
      <c r="C2215" s="182"/>
      <c r="D2215" s="59"/>
      <c r="E2215" s="58"/>
      <c r="F2215" s="58"/>
      <c r="G2215" s="41"/>
      <c r="H2215" s="58"/>
      <c r="I2215" s="58"/>
      <c r="J2215"/>
      <c r="L2215" s="58"/>
      <c r="N2215" s="149"/>
      <c r="O2215" s="149"/>
      <c r="P2215" s="67"/>
      <c r="Q2215" s="67"/>
    </row>
    <row r="2216" spans="1:17" x14ac:dyDescent="0.2">
      <c r="A2216" s="125" t="s">
        <v>61</v>
      </c>
      <c r="B2216" s="45">
        <v>41787</v>
      </c>
      <c r="C2216" s="254">
        <v>0.46620370370370368</v>
      </c>
      <c r="D2216" s="59">
        <v>5.7000000000000002E-2</v>
      </c>
      <c r="E2216" s="58">
        <v>27.82</v>
      </c>
      <c r="F2216" s="58">
        <v>14.48</v>
      </c>
      <c r="G2216" s="41">
        <v>235.9</v>
      </c>
      <c r="H2216" s="58">
        <v>65.835000000000008</v>
      </c>
      <c r="I2216" s="58">
        <v>8.42</v>
      </c>
      <c r="J2216">
        <v>40</v>
      </c>
      <c r="L2216" s="58"/>
      <c r="M2216" s="67">
        <v>1.2</v>
      </c>
      <c r="N2216" s="210">
        <v>43.3795</v>
      </c>
      <c r="O2216" s="210">
        <v>42.450249999999997</v>
      </c>
      <c r="P2216" s="62">
        <v>6.141000000000008</v>
      </c>
      <c r="Q2216" s="62">
        <v>7.6762500000000067</v>
      </c>
    </row>
    <row r="2217" spans="1:17" x14ac:dyDescent="0.2">
      <c r="A2217" s="125" t="s">
        <v>61</v>
      </c>
      <c r="B2217" s="45">
        <v>41787</v>
      </c>
      <c r="C2217" s="254">
        <v>0.46516203703703707</v>
      </c>
      <c r="D2217" s="59">
        <v>1.141</v>
      </c>
      <c r="E2217" s="58">
        <v>27.15</v>
      </c>
      <c r="F2217" s="58">
        <v>15.01</v>
      </c>
      <c r="G2217" s="41">
        <v>241.7</v>
      </c>
      <c r="H2217" s="58">
        <v>65.608000000000004</v>
      </c>
      <c r="I2217" s="58">
        <v>8.42</v>
      </c>
      <c r="J2217">
        <v>38</v>
      </c>
      <c r="L2217" s="58"/>
    </row>
    <row r="2218" spans="1:17" x14ac:dyDescent="0.2">
      <c r="A2218" s="125" t="s">
        <v>61</v>
      </c>
      <c r="B2218" s="45">
        <v>41787</v>
      </c>
      <c r="C2218" s="254">
        <v>0.46422453703703703</v>
      </c>
      <c r="D2218" s="59">
        <v>2.044</v>
      </c>
      <c r="E2218" s="58">
        <v>25.78</v>
      </c>
      <c r="F2218" s="58">
        <v>10.5</v>
      </c>
      <c r="G2218" s="41">
        <v>165.1</v>
      </c>
      <c r="H2218" s="58">
        <v>65.131</v>
      </c>
      <c r="I2218" s="58">
        <v>8.32</v>
      </c>
      <c r="J2218">
        <v>33</v>
      </c>
      <c r="L2218" s="58"/>
      <c r="N2218" s="149"/>
      <c r="O2218" s="149"/>
      <c r="P2218" s="67"/>
      <c r="Q2218" s="67"/>
    </row>
    <row r="2219" spans="1:17" x14ac:dyDescent="0.2">
      <c r="A2219" s="125" t="s">
        <v>61</v>
      </c>
      <c r="B2219" s="45">
        <v>41787</v>
      </c>
      <c r="C2219" s="254">
        <v>0.4629861111111111</v>
      </c>
      <c r="D2219" s="59">
        <v>2.9780000000000002</v>
      </c>
      <c r="E2219" s="58">
        <v>25.3</v>
      </c>
      <c r="F2219" s="58">
        <v>8.2799999999999994</v>
      </c>
      <c r="G2219" s="41">
        <v>129</v>
      </c>
      <c r="H2219" s="58">
        <v>64.941000000000003</v>
      </c>
      <c r="I2219" s="58">
        <v>8.2799999999999994</v>
      </c>
      <c r="J2219">
        <v>24</v>
      </c>
      <c r="L2219" s="58"/>
      <c r="N2219" s="149"/>
      <c r="O2219" s="149"/>
      <c r="P2219" s="67"/>
      <c r="Q2219" s="67"/>
    </row>
    <row r="2220" spans="1:17" x14ac:dyDescent="0.2">
      <c r="A2220" s="125" t="s">
        <v>61</v>
      </c>
      <c r="B2220" s="45">
        <v>41787</v>
      </c>
      <c r="C2220" s="254">
        <v>0.46192129629629625</v>
      </c>
      <c r="D2220" s="59">
        <v>3.8340000000000001</v>
      </c>
      <c r="E2220" s="58">
        <v>23.91</v>
      </c>
      <c r="F2220" s="58">
        <v>4.42</v>
      </c>
      <c r="G2220" s="41">
        <v>67.2</v>
      </c>
      <c r="H2220" s="58">
        <v>64.320999999999998</v>
      </c>
      <c r="I2220" s="58">
        <v>8.1999999999999993</v>
      </c>
      <c r="J2220">
        <v>13</v>
      </c>
      <c r="L2220" s="58"/>
      <c r="N2220" s="149"/>
      <c r="O2220" s="149"/>
      <c r="P2220" s="67"/>
      <c r="Q2220" s="67"/>
    </row>
    <row r="2221" spans="1:17" x14ac:dyDescent="0.2">
      <c r="A2221" s="125" t="s">
        <v>61</v>
      </c>
      <c r="B2221" s="45">
        <v>41787</v>
      </c>
      <c r="C2221" s="254">
        <v>0.46053240740740736</v>
      </c>
      <c r="D2221" s="59">
        <v>5.1589999999999998</v>
      </c>
      <c r="E2221" s="58">
        <v>22.65</v>
      </c>
      <c r="F2221" s="58">
        <v>1.88</v>
      </c>
      <c r="G2221" s="41">
        <v>27.8</v>
      </c>
      <c r="H2221" s="58">
        <v>63.646999999999998</v>
      </c>
      <c r="I2221" s="58">
        <v>8.16</v>
      </c>
      <c r="J2221">
        <v>-4</v>
      </c>
      <c r="L2221" s="58"/>
      <c r="N2221" s="149"/>
      <c r="O2221" s="149"/>
      <c r="P2221" s="67"/>
      <c r="Q2221" s="67"/>
    </row>
    <row r="2222" spans="1:17" x14ac:dyDescent="0.2">
      <c r="A2222" s="125" t="s">
        <v>61</v>
      </c>
      <c r="B2222" s="45">
        <v>41787</v>
      </c>
      <c r="C2222" s="254">
        <v>0.45956018518518515</v>
      </c>
      <c r="D2222" s="59">
        <v>6.077</v>
      </c>
      <c r="E2222" s="58">
        <v>22.5</v>
      </c>
      <c r="F2222" s="58">
        <v>2.34</v>
      </c>
      <c r="G2222" s="41">
        <v>34.5</v>
      </c>
      <c r="H2222" s="58">
        <v>63.52</v>
      </c>
      <c r="I2222" s="58">
        <v>8.15</v>
      </c>
      <c r="J2222">
        <v>-7</v>
      </c>
      <c r="L2222" s="58"/>
      <c r="N2222" s="149"/>
      <c r="O2222" s="149"/>
      <c r="P2222" s="67"/>
      <c r="Q2222" s="67"/>
    </row>
    <row r="2223" spans="1:17" x14ac:dyDescent="0.2">
      <c r="A2223" s="125" t="s">
        <v>61</v>
      </c>
      <c r="B2223" s="45">
        <v>41787</v>
      </c>
      <c r="C2223" s="254">
        <v>0.4581944444444444</v>
      </c>
      <c r="D2223" s="59">
        <v>6.9550000000000001</v>
      </c>
      <c r="E2223" s="58">
        <v>22.38</v>
      </c>
      <c r="F2223" s="58">
        <v>1.84</v>
      </c>
      <c r="G2223" s="41">
        <v>27.1</v>
      </c>
      <c r="H2223" s="58">
        <v>63.326000000000001</v>
      </c>
      <c r="I2223" s="58">
        <v>8.14</v>
      </c>
      <c r="J2223">
        <v>-18</v>
      </c>
      <c r="L2223" s="58"/>
      <c r="N2223" s="149"/>
      <c r="O2223" s="149"/>
      <c r="P2223" s="67"/>
      <c r="Q2223" s="67"/>
    </row>
    <row r="2224" spans="1:17" x14ac:dyDescent="0.2">
      <c r="A2224" s="125" t="s">
        <v>61</v>
      </c>
      <c r="B2224" s="45">
        <v>41787</v>
      </c>
      <c r="C2224" s="254">
        <v>0.45723379629629629</v>
      </c>
      <c r="D2224" s="59">
        <v>8.0250000000000004</v>
      </c>
      <c r="E2224" s="58">
        <v>22.33</v>
      </c>
      <c r="F2224" s="58">
        <v>2.2200000000000002</v>
      </c>
      <c r="G2224" s="41">
        <v>32.700000000000003</v>
      </c>
      <c r="H2224" s="58">
        <v>63.279000000000003</v>
      </c>
      <c r="I2224" s="58">
        <v>8.14</v>
      </c>
      <c r="J2224">
        <v>-24</v>
      </c>
      <c r="L2224" s="58"/>
      <c r="N2224" s="149"/>
      <c r="O2224" s="149"/>
      <c r="P2224" s="67"/>
      <c r="Q2224" s="67"/>
    </row>
    <row r="2225" spans="1:17" x14ac:dyDescent="0.2">
      <c r="A2225" s="125" t="s">
        <v>61</v>
      </c>
      <c r="B2225" s="45">
        <v>41787</v>
      </c>
      <c r="C2225" s="254">
        <v>0.45584490740740741</v>
      </c>
      <c r="D2225" s="59">
        <v>8.8740000000000006</v>
      </c>
      <c r="E2225" s="58">
        <v>22.29</v>
      </c>
      <c r="F2225" s="58">
        <v>1.81</v>
      </c>
      <c r="G2225" s="41">
        <v>26.6</v>
      </c>
      <c r="H2225" s="58">
        <v>63.161000000000001</v>
      </c>
      <c r="I2225" s="58">
        <v>8.1300000000000008</v>
      </c>
      <c r="J2225">
        <v>-41</v>
      </c>
      <c r="L2225" s="58"/>
      <c r="N2225" s="149"/>
      <c r="O2225" s="149"/>
      <c r="P2225" s="67"/>
      <c r="Q2225" s="67"/>
    </row>
    <row r="2226" spans="1:17" x14ac:dyDescent="0.2">
      <c r="A2226" s="125" t="s">
        <v>61</v>
      </c>
      <c r="B2226" s="45">
        <v>41787</v>
      </c>
      <c r="C2226" s="254">
        <v>0.45409722222222221</v>
      </c>
      <c r="D2226" s="59">
        <v>10.023999999999999</v>
      </c>
      <c r="E2226" s="58">
        <v>22.46</v>
      </c>
      <c r="F2226" s="58">
        <v>0.56000000000000005</v>
      </c>
      <c r="G2226" s="41">
        <v>8.3000000000000007</v>
      </c>
      <c r="H2226" s="58">
        <v>62.997</v>
      </c>
      <c r="I2226" s="58">
        <v>8.14</v>
      </c>
      <c r="J2226">
        <v>-86</v>
      </c>
      <c r="L2226" s="58"/>
      <c r="N2226" s="149"/>
      <c r="O2226" s="149"/>
      <c r="P2226" s="67"/>
      <c r="Q2226" s="67"/>
    </row>
    <row r="2227" spans="1:17" x14ac:dyDescent="0.2">
      <c r="A2227" s="125" t="s">
        <v>61</v>
      </c>
      <c r="B2227" s="45">
        <v>41787</v>
      </c>
      <c r="C2227" s="254">
        <v>0.44978009259259261</v>
      </c>
      <c r="D2227" s="59">
        <v>11.089</v>
      </c>
      <c r="E2227" s="58">
        <v>22.41</v>
      </c>
      <c r="F2227" s="58">
        <v>0.14000000000000001</v>
      </c>
      <c r="G2227" s="41">
        <v>2.1</v>
      </c>
      <c r="H2227" s="58">
        <v>61.606000000000002</v>
      </c>
      <c r="I2227" s="58">
        <v>8.1300000000000008</v>
      </c>
      <c r="J2227">
        <v>-303</v>
      </c>
      <c r="L2227" s="58"/>
      <c r="N2227" s="149"/>
      <c r="O2227" s="149"/>
      <c r="P2227" s="67"/>
      <c r="Q2227" s="67"/>
    </row>
    <row r="2228" spans="1:17" x14ac:dyDescent="0.2">
      <c r="A2228" s="125" t="s">
        <v>61</v>
      </c>
      <c r="B2228" s="45">
        <v>41787</v>
      </c>
      <c r="C2228" s="254">
        <v>0.44935185185185184</v>
      </c>
      <c r="D2228" s="59">
        <v>11.959</v>
      </c>
      <c r="E2228" s="58">
        <v>22.06</v>
      </c>
      <c r="F2228" s="58">
        <v>0.14000000000000001</v>
      </c>
      <c r="G2228" s="41">
        <v>2</v>
      </c>
      <c r="H2228" s="58">
        <v>61.536999999999999</v>
      </c>
      <c r="I2228" s="58">
        <v>8.07</v>
      </c>
      <c r="J2228">
        <v>-342</v>
      </c>
      <c r="L2228" s="58"/>
      <c r="N2228" s="149"/>
      <c r="O2228" s="149"/>
      <c r="P2228" s="67"/>
      <c r="Q2228" s="67"/>
    </row>
    <row r="2229" spans="1:17" x14ac:dyDescent="0.2">
      <c r="A2229" s="125" t="s">
        <v>61</v>
      </c>
      <c r="B2229" s="45">
        <v>41787</v>
      </c>
      <c r="C2229" s="254">
        <v>0.44895833333333335</v>
      </c>
      <c r="D2229" s="59">
        <v>13.028</v>
      </c>
      <c r="E2229" s="58">
        <v>21.87</v>
      </c>
      <c r="F2229" s="58">
        <v>0.14000000000000001</v>
      </c>
      <c r="G2229" s="41">
        <v>2</v>
      </c>
      <c r="H2229" s="58">
        <v>61.46</v>
      </c>
      <c r="I2229" s="58">
        <v>8.02</v>
      </c>
      <c r="J2229">
        <v>-349</v>
      </c>
      <c r="L2229" s="58"/>
      <c r="N2229" s="149"/>
      <c r="O2229" s="149"/>
      <c r="P2229" s="67"/>
      <c r="Q2229" s="67"/>
    </row>
    <row r="2230" spans="1:17" x14ac:dyDescent="0.2">
      <c r="A2230" s="125" t="s">
        <v>61</v>
      </c>
      <c r="B2230" s="45">
        <v>41787</v>
      </c>
      <c r="C2230" s="254">
        <v>0.44850694444444444</v>
      </c>
      <c r="D2230" s="59">
        <v>13.302</v>
      </c>
      <c r="E2230" s="58">
        <v>21.87</v>
      </c>
      <c r="F2230" s="58">
        <v>0.14000000000000001</v>
      </c>
      <c r="G2230" s="41">
        <v>2</v>
      </c>
      <c r="H2230" s="58">
        <v>61.283000000000001</v>
      </c>
      <c r="I2230" s="58">
        <v>8.02</v>
      </c>
      <c r="J2230">
        <v>-346</v>
      </c>
      <c r="L2230" s="58"/>
      <c r="N2230" s="149"/>
      <c r="O2230" s="149"/>
      <c r="P2230" s="67"/>
      <c r="Q2230" s="67"/>
    </row>
    <row r="2231" spans="1:17" x14ac:dyDescent="0.2">
      <c r="A2231" s="125"/>
      <c r="B2231" s="257"/>
      <c r="C2231" s="257"/>
      <c r="D2231" s="59"/>
      <c r="E2231" s="58"/>
      <c r="F2231" s="58"/>
      <c r="G2231" s="41"/>
      <c r="H2231" s="41"/>
      <c r="I2231" s="58"/>
      <c r="J2231"/>
      <c r="N2231" s="149"/>
      <c r="O2231" s="149"/>
      <c r="P2231" s="67"/>
      <c r="Q2231" s="67"/>
    </row>
    <row r="2232" spans="1:17" x14ac:dyDescent="0.2">
      <c r="A2232" s="125"/>
      <c r="B2232" s="182"/>
      <c r="C2232" s="182"/>
      <c r="D2232" s="59"/>
      <c r="E2232" s="58"/>
      <c r="F2232" s="58"/>
      <c r="G2232" s="41"/>
      <c r="H2232" s="41"/>
      <c r="I2232" s="58"/>
      <c r="J2232"/>
      <c r="N2232" s="149"/>
      <c r="O2232" s="149"/>
      <c r="P2232" s="67"/>
      <c r="Q2232" s="67"/>
    </row>
    <row r="2233" spans="1:17" x14ac:dyDescent="0.2">
      <c r="A2233" t="s">
        <v>7</v>
      </c>
      <c r="B2233" s="45">
        <v>41862</v>
      </c>
      <c r="C2233" s="254">
        <v>0.35319444444444442</v>
      </c>
      <c r="D2233" s="59">
        <v>7.2999999999999995E-2</v>
      </c>
      <c r="E2233" s="58">
        <v>29.81</v>
      </c>
      <c r="F2233" s="58">
        <v>5.72</v>
      </c>
      <c r="G2233" s="41">
        <v>75.5</v>
      </c>
      <c r="H2233" s="59">
        <v>2.6880000000000002</v>
      </c>
      <c r="I2233" s="58">
        <v>7.8</v>
      </c>
      <c r="J2233">
        <v>120</v>
      </c>
      <c r="L2233" s="59"/>
      <c r="M2233" s="67">
        <v>0.1</v>
      </c>
      <c r="N2233" s="149"/>
      <c r="O2233" s="149"/>
      <c r="P2233" s="67"/>
      <c r="Q2233" s="67"/>
    </row>
    <row r="2234" spans="1:17" x14ac:dyDescent="0.2">
      <c r="A2234" t="s">
        <v>7</v>
      </c>
      <c r="B2234" s="45">
        <v>41862</v>
      </c>
      <c r="C2234" s="254">
        <v>0.35459490740740746</v>
      </c>
      <c r="D2234" s="59">
        <v>1.1080000000000001</v>
      </c>
      <c r="E2234" s="58">
        <v>29.81</v>
      </c>
      <c r="F2234" s="58">
        <v>5.63</v>
      </c>
      <c r="G2234" s="41">
        <v>74.3</v>
      </c>
      <c r="H2234" s="59">
        <v>2.6760000000000002</v>
      </c>
      <c r="I2234" s="58">
        <v>7.8</v>
      </c>
      <c r="J2234">
        <v>112</v>
      </c>
      <c r="L2234" s="59"/>
      <c r="N2234" s="149"/>
      <c r="O2234" s="149"/>
      <c r="P2234" s="67"/>
      <c r="Q2234" s="67"/>
    </row>
    <row r="2235" spans="1:17" x14ac:dyDescent="0.2">
      <c r="A2235" t="s">
        <v>7</v>
      </c>
      <c r="B2235" s="45">
        <v>41862</v>
      </c>
      <c r="C2235" s="254">
        <v>0.35394675925925928</v>
      </c>
      <c r="D2235" s="59">
        <v>2.008</v>
      </c>
      <c r="E2235" s="58">
        <v>29.81</v>
      </c>
      <c r="F2235" s="58">
        <v>5.63</v>
      </c>
      <c r="G2235" s="41">
        <v>74.400000000000006</v>
      </c>
      <c r="H2235" s="59">
        <v>2.68</v>
      </c>
      <c r="I2235" s="58">
        <v>7.8</v>
      </c>
      <c r="J2235">
        <v>114</v>
      </c>
      <c r="L2235" s="59"/>
      <c r="N2235" s="149"/>
      <c r="O2235" s="149"/>
      <c r="P2235" s="67"/>
      <c r="Q2235" s="67"/>
    </row>
    <row r="2236" spans="1:17" x14ac:dyDescent="0.2">
      <c r="A2236" t="s">
        <v>7</v>
      </c>
      <c r="B2236" s="45">
        <v>41862</v>
      </c>
      <c r="C2236" s="254">
        <v>0.35339120370370369</v>
      </c>
      <c r="D2236" s="59">
        <v>3.073</v>
      </c>
      <c r="E2236" s="58">
        <v>29.81</v>
      </c>
      <c r="F2236" s="58">
        <v>5.67</v>
      </c>
      <c r="G2236" s="41">
        <v>74.900000000000006</v>
      </c>
      <c r="H2236" s="59">
        <v>2.6850000000000001</v>
      </c>
      <c r="I2236" s="58">
        <v>7.8</v>
      </c>
      <c r="J2236">
        <v>117</v>
      </c>
      <c r="L2236" s="59"/>
      <c r="N2236" s="252"/>
      <c r="O2236" s="149"/>
      <c r="P2236" s="67"/>
      <c r="Q2236" s="67"/>
    </row>
    <row r="2237" spans="1:17" x14ac:dyDescent="0.2">
      <c r="A2237" t="s">
        <v>7</v>
      </c>
      <c r="B2237" s="45">
        <v>41862</v>
      </c>
      <c r="C2237" s="254">
        <v>0.35363425925925923</v>
      </c>
      <c r="D2237" s="59">
        <v>3.2749999999999999</v>
      </c>
      <c r="E2237" s="58">
        <v>29.8</v>
      </c>
      <c r="F2237" s="58">
        <v>5.64</v>
      </c>
      <c r="G2237" s="41">
        <v>74.400000000000006</v>
      </c>
      <c r="H2237" s="59">
        <v>2.6830000000000003</v>
      </c>
      <c r="I2237" s="58">
        <v>7.8</v>
      </c>
      <c r="J2237">
        <v>116</v>
      </c>
      <c r="L2237" s="59"/>
      <c r="O2237" s="149"/>
      <c r="Q2237" s="67"/>
    </row>
    <row r="2238" spans="1:17" x14ac:dyDescent="0.2">
      <c r="B2238" s="45"/>
      <c r="C2238" s="254"/>
      <c r="D2238" s="59"/>
      <c r="E2238" s="58"/>
      <c r="F2238" s="58"/>
      <c r="G2238" s="41"/>
      <c r="H2238" s="59"/>
      <c r="I2238" s="58"/>
      <c r="J2238"/>
      <c r="L2238" s="59"/>
      <c r="O2238" s="149"/>
      <c r="Q2238" s="67"/>
    </row>
    <row r="2239" spans="1:17" x14ac:dyDescent="0.2">
      <c r="A2239" t="s">
        <v>36</v>
      </c>
      <c r="B2239" s="45">
        <v>41862</v>
      </c>
      <c r="C2239" s="254">
        <v>0.3821180555555555</v>
      </c>
      <c r="D2239" s="59">
        <v>7.0000000000000007E-2</v>
      </c>
      <c r="E2239" s="58">
        <v>28.86</v>
      </c>
      <c r="F2239" s="58">
        <v>5.85</v>
      </c>
      <c r="G2239" s="41">
        <v>76.3</v>
      </c>
      <c r="H2239" s="59">
        <v>3.8980000000000001</v>
      </c>
      <c r="I2239" s="58">
        <v>7.85</v>
      </c>
      <c r="J2239">
        <v>107</v>
      </c>
      <c r="L2239" s="59"/>
      <c r="M2239" s="67">
        <v>0.15</v>
      </c>
      <c r="N2239" s="149"/>
      <c r="O2239" s="149"/>
      <c r="P2239" s="67"/>
      <c r="Q2239" s="67"/>
    </row>
    <row r="2240" spans="1:17" x14ac:dyDescent="0.2">
      <c r="A2240" t="s">
        <v>36</v>
      </c>
      <c r="B2240" s="45">
        <v>41862</v>
      </c>
      <c r="C2240" s="254">
        <v>0.38241898148148151</v>
      </c>
      <c r="D2240" s="59">
        <v>0.69199999999999995</v>
      </c>
      <c r="E2240" s="58">
        <v>28.86</v>
      </c>
      <c r="F2240" s="58">
        <v>5.84</v>
      </c>
      <c r="G2240" s="41">
        <v>76.099999999999994</v>
      </c>
      <c r="H2240" s="59">
        <v>3.8980000000000001</v>
      </c>
      <c r="I2240" s="58">
        <v>7.85</v>
      </c>
      <c r="J2240">
        <v>107</v>
      </c>
      <c r="L2240" s="59"/>
      <c r="N2240" s="149"/>
      <c r="O2240" s="149"/>
      <c r="P2240" s="67"/>
      <c r="Q2240" s="67"/>
    </row>
    <row r="2241" spans="1:17" x14ac:dyDescent="0.2">
      <c r="B2241" s="45"/>
      <c r="C2241" s="254"/>
      <c r="D2241" s="59"/>
      <c r="E2241" s="58"/>
      <c r="F2241" s="58"/>
      <c r="G2241" s="41"/>
      <c r="H2241" s="59"/>
      <c r="I2241" s="58"/>
      <c r="J2241"/>
      <c r="L2241" s="59"/>
      <c r="N2241" s="149"/>
      <c r="O2241" s="149"/>
      <c r="P2241" s="67"/>
      <c r="Q2241" s="67"/>
    </row>
    <row r="2242" spans="1:17" x14ac:dyDescent="0.2">
      <c r="A2242" t="s">
        <v>72</v>
      </c>
      <c r="B2242" s="45">
        <v>41862</v>
      </c>
      <c r="C2242" s="254">
        <v>0.29760416666666667</v>
      </c>
      <c r="D2242" s="59">
        <v>0.20200000000000001</v>
      </c>
      <c r="E2242" s="58">
        <v>26.71</v>
      </c>
      <c r="F2242" s="58">
        <v>6.14</v>
      </c>
      <c r="G2242" s="41">
        <v>76.5</v>
      </c>
      <c r="H2242" s="59">
        <v>1.637</v>
      </c>
      <c r="I2242" s="58">
        <v>7.73</v>
      </c>
      <c r="J2242">
        <v>141</v>
      </c>
      <c r="L2242" s="59"/>
      <c r="M2242" s="67">
        <v>0.2</v>
      </c>
      <c r="N2242" s="149"/>
      <c r="O2242" s="149"/>
      <c r="P2242" s="67"/>
      <c r="Q2242" s="67"/>
    </row>
    <row r="2243" spans="1:17" x14ac:dyDescent="0.2">
      <c r="A2243" t="s">
        <v>72</v>
      </c>
      <c r="B2243" s="45">
        <v>41862</v>
      </c>
      <c r="C2243" s="254">
        <v>0.29749999999999999</v>
      </c>
      <c r="D2243" s="59">
        <v>0.34599999999999997</v>
      </c>
      <c r="E2243" s="58">
        <v>26.71</v>
      </c>
      <c r="F2243" s="58">
        <v>6.16</v>
      </c>
      <c r="G2243" s="41">
        <v>76.8</v>
      </c>
      <c r="H2243" s="59">
        <v>1.6380000000000001</v>
      </c>
      <c r="I2243" s="58">
        <v>7.73</v>
      </c>
      <c r="J2243">
        <v>141</v>
      </c>
      <c r="L2243" s="59"/>
      <c r="N2243" s="149"/>
      <c r="O2243" s="149"/>
      <c r="P2243" s="67"/>
      <c r="Q2243" s="67"/>
    </row>
    <row r="2244" spans="1:17" x14ac:dyDescent="0.2">
      <c r="H2244" s="71"/>
      <c r="N2244" s="149"/>
      <c r="O2244" s="149"/>
      <c r="P2244" s="67"/>
      <c r="Q2244" s="67"/>
    </row>
    <row r="2245" spans="1:17" x14ac:dyDescent="0.2">
      <c r="A2245" s="125" t="s">
        <v>55</v>
      </c>
      <c r="B2245" s="45">
        <v>41862</v>
      </c>
      <c r="C2245" s="254">
        <v>0.54402777777777778</v>
      </c>
      <c r="D2245" s="59">
        <v>0.155</v>
      </c>
      <c r="E2245" s="58">
        <v>33.630000000000003</v>
      </c>
      <c r="F2245" s="58">
        <v>8.11</v>
      </c>
      <c r="G2245" s="41">
        <v>145.1</v>
      </c>
      <c r="H2245" s="58">
        <v>68.406999999999996</v>
      </c>
      <c r="I2245" s="58">
        <v>8.2899999999999991</v>
      </c>
      <c r="J2245">
        <v>15</v>
      </c>
      <c r="L2245" s="58"/>
      <c r="M2245" s="67">
        <v>1.2</v>
      </c>
      <c r="N2245" s="259" t="s">
        <v>208</v>
      </c>
      <c r="O2245" s="149"/>
      <c r="P2245" s="67"/>
      <c r="Q2245" s="67"/>
    </row>
    <row r="2246" spans="1:17" x14ac:dyDescent="0.2">
      <c r="A2246" s="125" t="s">
        <v>55</v>
      </c>
      <c r="B2246" s="45">
        <v>41862</v>
      </c>
      <c r="C2246" s="254">
        <v>0.54357638888888882</v>
      </c>
      <c r="D2246" s="59">
        <v>0.96099999999999997</v>
      </c>
      <c r="E2246" s="58">
        <v>31.41</v>
      </c>
      <c r="F2246" s="58">
        <v>7.51</v>
      </c>
      <c r="G2246" s="41">
        <v>129.6</v>
      </c>
      <c r="H2246" s="58">
        <v>67.872</v>
      </c>
      <c r="I2246" s="58">
        <v>8.32</v>
      </c>
      <c r="J2246">
        <v>12</v>
      </c>
      <c r="L2246" s="58"/>
      <c r="N2246" s="149"/>
      <c r="O2246" s="149"/>
      <c r="P2246" s="67"/>
      <c r="Q2246" s="67"/>
    </row>
    <row r="2247" spans="1:17" x14ac:dyDescent="0.2">
      <c r="A2247" s="125" t="s">
        <v>55</v>
      </c>
      <c r="B2247" s="45">
        <v>41862</v>
      </c>
      <c r="C2247" s="254">
        <v>0.54268518518518516</v>
      </c>
      <c r="D2247" s="59">
        <v>2.0169999999999999</v>
      </c>
      <c r="E2247" s="58">
        <v>31.03</v>
      </c>
      <c r="F2247" s="58">
        <v>4.2</v>
      </c>
      <c r="G2247" s="41">
        <v>72.099999999999994</v>
      </c>
      <c r="H2247" s="58">
        <v>67.796999999999997</v>
      </c>
      <c r="I2247" s="58">
        <v>8.27</v>
      </c>
      <c r="J2247">
        <v>-15</v>
      </c>
      <c r="L2247" s="58"/>
      <c r="N2247" s="149"/>
      <c r="O2247" s="149"/>
      <c r="P2247" s="67"/>
      <c r="Q2247" s="67"/>
    </row>
    <row r="2248" spans="1:17" x14ac:dyDescent="0.2">
      <c r="A2248" s="125" t="s">
        <v>55</v>
      </c>
      <c r="B2248" s="45">
        <v>41862</v>
      </c>
      <c r="C2248" s="254">
        <v>0.54224537037037035</v>
      </c>
      <c r="D2248" s="59">
        <v>2.9969999999999999</v>
      </c>
      <c r="E2248" s="58">
        <v>30.88</v>
      </c>
      <c r="F2248" s="58">
        <v>2.36</v>
      </c>
      <c r="G2248" s="41">
        <v>40.4</v>
      </c>
      <c r="H2248" s="58">
        <v>67.754999999999995</v>
      </c>
      <c r="I2248" s="58">
        <v>8.24</v>
      </c>
      <c r="J2248">
        <v>-32</v>
      </c>
      <c r="L2248" s="58"/>
      <c r="N2248" s="149"/>
      <c r="O2248" s="149"/>
      <c r="P2248" s="67"/>
      <c r="Q2248" s="67"/>
    </row>
    <row r="2249" spans="1:17" x14ac:dyDescent="0.2">
      <c r="A2249" s="125" t="s">
        <v>55</v>
      </c>
      <c r="B2249" s="45">
        <v>41862</v>
      </c>
      <c r="C2249" s="254">
        <v>0.54168981481481482</v>
      </c>
      <c r="D2249" s="59">
        <v>3.9969999999999999</v>
      </c>
      <c r="E2249" s="58">
        <v>30.86</v>
      </c>
      <c r="F2249" s="58">
        <v>2.04</v>
      </c>
      <c r="G2249" s="41">
        <v>34.9</v>
      </c>
      <c r="H2249" s="58">
        <v>67.728999999999999</v>
      </c>
      <c r="I2249" s="58">
        <v>8.23</v>
      </c>
      <c r="J2249">
        <v>-50</v>
      </c>
      <c r="L2249" s="58"/>
      <c r="N2249" s="149"/>
      <c r="O2249" s="149"/>
      <c r="P2249" s="67"/>
      <c r="Q2249" s="67"/>
    </row>
    <row r="2250" spans="1:17" x14ac:dyDescent="0.2">
      <c r="A2250" s="125" t="s">
        <v>55</v>
      </c>
      <c r="B2250" s="45">
        <v>41862</v>
      </c>
      <c r="C2250" s="254">
        <v>0.54121527777777778</v>
      </c>
      <c r="D2250" s="59">
        <v>4.9950000000000001</v>
      </c>
      <c r="E2250" s="58">
        <v>30.84</v>
      </c>
      <c r="F2250" s="58">
        <v>1.82</v>
      </c>
      <c r="G2250" s="41">
        <v>31.1</v>
      </c>
      <c r="H2250" s="58">
        <v>67.704999999999998</v>
      </c>
      <c r="I2250" s="58">
        <v>8.23</v>
      </c>
      <c r="J2250">
        <v>-70</v>
      </c>
      <c r="L2250" s="58"/>
      <c r="N2250" s="149"/>
      <c r="O2250" s="149"/>
      <c r="P2250" s="67"/>
      <c r="Q2250" s="67"/>
    </row>
    <row r="2251" spans="1:17" x14ac:dyDescent="0.2">
      <c r="A2251" s="125" t="s">
        <v>55</v>
      </c>
      <c r="B2251" s="45">
        <v>41862</v>
      </c>
      <c r="C2251" s="254">
        <v>0.54068287037037044</v>
      </c>
      <c r="D2251" s="59">
        <v>5.9770000000000003</v>
      </c>
      <c r="E2251" s="58">
        <v>30.82</v>
      </c>
      <c r="F2251" s="58">
        <v>1.48</v>
      </c>
      <c r="G2251" s="41">
        <v>25.3</v>
      </c>
      <c r="H2251" s="58">
        <v>67.677000000000007</v>
      </c>
      <c r="I2251" s="58">
        <v>8.2200000000000006</v>
      </c>
      <c r="J2251">
        <v>-110</v>
      </c>
      <c r="L2251" s="58"/>
      <c r="N2251" s="149"/>
      <c r="O2251" s="149"/>
      <c r="P2251" s="67"/>
      <c r="Q2251" s="67"/>
    </row>
    <row r="2252" spans="1:17" x14ac:dyDescent="0.2">
      <c r="A2252" s="125" t="s">
        <v>55</v>
      </c>
      <c r="B2252" s="45">
        <v>41862</v>
      </c>
      <c r="C2252" s="254">
        <v>0.54021990740740744</v>
      </c>
      <c r="D2252" s="59">
        <v>7.0179999999999998</v>
      </c>
      <c r="E2252" s="58">
        <v>30.62</v>
      </c>
      <c r="F2252" s="58">
        <v>0.54</v>
      </c>
      <c r="G2252" s="41">
        <v>9.1</v>
      </c>
      <c r="H2252" s="58">
        <v>67.611999999999995</v>
      </c>
      <c r="I2252" s="58">
        <v>8.1999999999999993</v>
      </c>
      <c r="J2252">
        <v>-189</v>
      </c>
      <c r="L2252" s="58"/>
      <c r="N2252" s="149"/>
      <c r="O2252" s="149"/>
      <c r="P2252" s="67"/>
      <c r="Q2252" s="67"/>
    </row>
    <row r="2253" spans="1:17" x14ac:dyDescent="0.2">
      <c r="A2253" s="125" t="s">
        <v>55</v>
      </c>
      <c r="B2253" s="45">
        <v>41862</v>
      </c>
      <c r="C2253" s="254">
        <v>0.53969907407407403</v>
      </c>
      <c r="D2253" s="59">
        <v>8.0079999999999991</v>
      </c>
      <c r="E2253" s="58">
        <v>30.35</v>
      </c>
      <c r="F2253" s="58">
        <v>0.17</v>
      </c>
      <c r="G2253" s="41">
        <v>2.9</v>
      </c>
      <c r="H2253" s="58">
        <v>67.52</v>
      </c>
      <c r="I2253" s="58">
        <v>8.18</v>
      </c>
      <c r="J2253">
        <v>-312</v>
      </c>
      <c r="L2253" s="58"/>
      <c r="N2253" s="149"/>
      <c r="O2253" s="149"/>
      <c r="P2253" s="67"/>
      <c r="Q2253" s="67"/>
    </row>
    <row r="2254" spans="1:17" x14ac:dyDescent="0.2">
      <c r="A2254" s="125" t="s">
        <v>55</v>
      </c>
      <c r="B2254" s="45">
        <v>41862</v>
      </c>
      <c r="C2254" s="254">
        <v>0.53932870370370367</v>
      </c>
      <c r="D2254" s="59">
        <v>8.9779999999999998</v>
      </c>
      <c r="E2254" s="58">
        <v>30.28</v>
      </c>
      <c r="F2254" s="58">
        <v>0.17</v>
      </c>
      <c r="G2254" s="41">
        <v>3</v>
      </c>
      <c r="H2254" s="58">
        <v>67.521000000000001</v>
      </c>
      <c r="I2254" s="58">
        <v>8.17</v>
      </c>
      <c r="J2254">
        <v>-318</v>
      </c>
      <c r="L2254" s="58"/>
      <c r="N2254" s="149"/>
      <c r="O2254" s="149"/>
      <c r="P2254" s="67"/>
      <c r="Q2254" s="67"/>
    </row>
    <row r="2255" spans="1:17" x14ac:dyDescent="0.2">
      <c r="A2255" s="125" t="s">
        <v>55</v>
      </c>
      <c r="B2255" s="45">
        <v>41862</v>
      </c>
      <c r="C2255" s="254">
        <v>0.5389004629629629</v>
      </c>
      <c r="D2255" s="59">
        <v>9.9710000000000001</v>
      </c>
      <c r="E2255" s="58">
        <v>30.2</v>
      </c>
      <c r="F2255" s="58">
        <v>0.18</v>
      </c>
      <c r="G2255" s="41">
        <v>3</v>
      </c>
      <c r="H2255" s="58">
        <v>67.513999999999996</v>
      </c>
      <c r="I2255" s="58">
        <v>8.17</v>
      </c>
      <c r="J2255">
        <v>-326</v>
      </c>
      <c r="L2255" s="58"/>
      <c r="N2255" s="149"/>
      <c r="O2255" s="149"/>
      <c r="P2255" s="67"/>
      <c r="Q2255" s="67"/>
    </row>
    <row r="2256" spans="1:17" x14ac:dyDescent="0.2">
      <c r="A2256" s="125" t="s">
        <v>55</v>
      </c>
      <c r="B2256" s="45">
        <v>41862</v>
      </c>
      <c r="C2256" s="254">
        <v>0.53846064814814809</v>
      </c>
      <c r="D2256" s="59">
        <v>11.023999999999999</v>
      </c>
      <c r="E2256" s="58">
        <v>30.22</v>
      </c>
      <c r="F2256" s="58">
        <v>0.18</v>
      </c>
      <c r="G2256" s="41">
        <v>3.1</v>
      </c>
      <c r="H2256" s="58">
        <v>67.591999999999999</v>
      </c>
      <c r="I2256" s="58">
        <v>8.1300000000000008</v>
      </c>
      <c r="J2256">
        <v>-337</v>
      </c>
      <c r="L2256" s="58"/>
      <c r="N2256" s="149"/>
      <c r="O2256" s="149"/>
      <c r="P2256" s="67"/>
      <c r="Q2256" s="67"/>
    </row>
    <row r="2257" spans="1:17" x14ac:dyDescent="0.2">
      <c r="A2257" s="125" t="s">
        <v>55</v>
      </c>
      <c r="B2257" s="45">
        <v>41862</v>
      </c>
      <c r="C2257" s="254">
        <v>0.53804398148148147</v>
      </c>
      <c r="D2257" s="59">
        <v>12.022</v>
      </c>
      <c r="E2257" s="58">
        <v>30.28</v>
      </c>
      <c r="F2257" s="58">
        <v>0.19</v>
      </c>
      <c r="G2257" s="41">
        <v>3.2</v>
      </c>
      <c r="H2257" s="58">
        <v>67.652000000000001</v>
      </c>
      <c r="I2257" s="58">
        <v>8.14</v>
      </c>
      <c r="J2257">
        <v>-340</v>
      </c>
      <c r="L2257" s="58"/>
      <c r="N2257" s="149"/>
      <c r="O2257" s="149"/>
      <c r="P2257" s="67"/>
      <c r="Q2257" s="67"/>
    </row>
    <row r="2258" spans="1:17" x14ac:dyDescent="0.2">
      <c r="A2258" s="125" t="s">
        <v>55</v>
      </c>
      <c r="B2258" s="45">
        <v>41862</v>
      </c>
      <c r="C2258" s="254">
        <v>0.53752314814814817</v>
      </c>
      <c r="D2258" s="59">
        <v>12.930999999999999</v>
      </c>
      <c r="E2258" s="58">
        <v>29.73</v>
      </c>
      <c r="F2258" s="58">
        <v>0.2</v>
      </c>
      <c r="G2258" s="41">
        <v>3.3</v>
      </c>
      <c r="H2258" s="58">
        <v>67.488</v>
      </c>
      <c r="I2258" s="58">
        <v>8.07</v>
      </c>
      <c r="J2258">
        <v>-349</v>
      </c>
      <c r="L2258" s="58"/>
      <c r="N2258" s="149"/>
      <c r="O2258" s="149"/>
      <c r="P2258" s="67"/>
      <c r="Q2258" s="67"/>
    </row>
    <row r="2259" spans="1:17" x14ac:dyDescent="0.2">
      <c r="A2259" s="125" t="s">
        <v>55</v>
      </c>
      <c r="B2259" s="45">
        <v>41862</v>
      </c>
      <c r="C2259" s="254">
        <v>0.53732638888888895</v>
      </c>
      <c r="D2259" s="59">
        <v>13.164</v>
      </c>
      <c r="E2259" s="58">
        <v>29.34</v>
      </c>
      <c r="F2259" s="58">
        <v>0.2</v>
      </c>
      <c r="G2259" s="41">
        <v>3.4</v>
      </c>
      <c r="H2259" s="58">
        <v>67.394999999999996</v>
      </c>
      <c r="I2259" s="58">
        <v>8.01</v>
      </c>
      <c r="J2259">
        <v>-350</v>
      </c>
      <c r="L2259" s="58"/>
      <c r="N2259" s="149"/>
      <c r="O2259" s="149"/>
      <c r="P2259" s="67"/>
      <c r="Q2259" s="67"/>
    </row>
    <row r="2260" spans="1:17" x14ac:dyDescent="0.2">
      <c r="A2260" s="125"/>
      <c r="B2260" s="45"/>
      <c r="C2260" s="254"/>
      <c r="D2260" s="59"/>
      <c r="E2260" s="58"/>
      <c r="F2260" s="58"/>
      <c r="G2260" s="41"/>
      <c r="H2260" s="58"/>
      <c r="I2260" s="58"/>
      <c r="J2260"/>
      <c r="L2260" s="58"/>
      <c r="N2260" s="149"/>
      <c r="O2260" s="149"/>
      <c r="P2260" s="67"/>
      <c r="Q2260" s="67"/>
    </row>
    <row r="2261" spans="1:17" x14ac:dyDescent="0.2">
      <c r="A2261" s="125" t="s">
        <v>58</v>
      </c>
      <c r="B2261" s="45">
        <v>41862</v>
      </c>
      <c r="C2261" s="254">
        <v>0.51432870370370376</v>
      </c>
      <c r="D2261" s="59">
        <v>5.5E-2</v>
      </c>
      <c r="E2261" s="58">
        <v>32.93</v>
      </c>
      <c r="F2261" s="58">
        <v>3.24</v>
      </c>
      <c r="G2261" s="41">
        <v>57.3</v>
      </c>
      <c r="H2261" s="58">
        <v>68.341999999999999</v>
      </c>
      <c r="I2261" s="58">
        <v>8.2200000000000006</v>
      </c>
      <c r="J2261">
        <v>-10</v>
      </c>
      <c r="L2261" s="58"/>
      <c r="M2261" s="67">
        <v>1.4</v>
      </c>
      <c r="N2261" s="149"/>
      <c r="O2261" s="149"/>
      <c r="P2261" s="67"/>
      <c r="Q2261" s="67"/>
    </row>
    <row r="2262" spans="1:17" x14ac:dyDescent="0.2">
      <c r="A2262" s="125" t="s">
        <v>58</v>
      </c>
      <c r="B2262" s="45">
        <v>41862</v>
      </c>
      <c r="C2262" s="254">
        <v>0.51354166666666667</v>
      </c>
      <c r="D2262" s="59">
        <v>0.98799999999999999</v>
      </c>
      <c r="E2262" s="58">
        <v>30.78</v>
      </c>
      <c r="F2262" s="58">
        <v>3.15</v>
      </c>
      <c r="G2262" s="41">
        <v>53.9</v>
      </c>
      <c r="H2262" s="58">
        <v>67.753</v>
      </c>
      <c r="I2262" s="58">
        <v>8.23</v>
      </c>
      <c r="J2262">
        <v>-22</v>
      </c>
      <c r="L2262" s="58"/>
      <c r="N2262" s="149"/>
      <c r="O2262" s="149"/>
      <c r="P2262" s="67"/>
      <c r="Q2262" s="67"/>
    </row>
    <row r="2263" spans="1:17" x14ac:dyDescent="0.2">
      <c r="A2263" s="125" t="s">
        <v>58</v>
      </c>
      <c r="B2263" s="45">
        <v>41862</v>
      </c>
      <c r="C2263" s="254">
        <v>0.51250000000000007</v>
      </c>
      <c r="D2263" s="59">
        <v>2.0110000000000001</v>
      </c>
      <c r="E2263" s="58">
        <v>30.41</v>
      </c>
      <c r="F2263" s="58">
        <v>1.48</v>
      </c>
      <c r="G2263" s="41">
        <v>25.1</v>
      </c>
      <c r="H2263" s="58">
        <v>67.655000000000001</v>
      </c>
      <c r="I2263" s="58">
        <v>8.2100000000000009</v>
      </c>
      <c r="J2263">
        <v>-72</v>
      </c>
      <c r="L2263" s="58"/>
      <c r="N2263" s="149"/>
      <c r="O2263" s="149"/>
      <c r="P2263" s="67"/>
      <c r="Q2263" s="67"/>
    </row>
    <row r="2264" spans="1:17" x14ac:dyDescent="0.2">
      <c r="A2264" s="125" t="s">
        <v>58</v>
      </c>
      <c r="B2264" s="45">
        <v>41862</v>
      </c>
      <c r="C2264" s="254">
        <v>0.51208333333333333</v>
      </c>
      <c r="D2264" s="59">
        <v>3.0139999999999998</v>
      </c>
      <c r="E2264" s="58">
        <v>30.35</v>
      </c>
      <c r="F2264" s="58">
        <v>0.93</v>
      </c>
      <c r="G2264" s="41">
        <v>15.7</v>
      </c>
      <c r="H2264" s="58">
        <v>67.632000000000005</v>
      </c>
      <c r="I2264" s="58">
        <v>8.1999999999999993</v>
      </c>
      <c r="J2264">
        <v>-99</v>
      </c>
      <c r="L2264" s="58"/>
      <c r="N2264" s="149"/>
      <c r="O2264" s="149"/>
      <c r="P2264" s="67"/>
      <c r="Q2264" s="67"/>
    </row>
    <row r="2265" spans="1:17" x14ac:dyDescent="0.2">
      <c r="A2265" s="125" t="s">
        <v>58</v>
      </c>
      <c r="B2265" s="45">
        <v>41862</v>
      </c>
      <c r="C2265" s="254">
        <v>0.51165509259259256</v>
      </c>
      <c r="D2265" s="59">
        <v>3.98</v>
      </c>
      <c r="E2265" s="58">
        <v>30.3</v>
      </c>
      <c r="F2265" s="58">
        <v>0.57999999999999996</v>
      </c>
      <c r="G2265" s="41">
        <v>9.9</v>
      </c>
      <c r="H2265" s="58">
        <v>67.602000000000004</v>
      </c>
      <c r="I2265" s="58">
        <v>8.19</v>
      </c>
      <c r="J2265">
        <v>-129</v>
      </c>
      <c r="L2265" s="58"/>
      <c r="N2265" s="149"/>
      <c r="O2265" s="149"/>
      <c r="P2265" s="67"/>
      <c r="Q2265" s="67"/>
    </row>
    <row r="2266" spans="1:17" x14ac:dyDescent="0.2">
      <c r="A2266" s="125" t="s">
        <v>58</v>
      </c>
      <c r="B2266" s="45">
        <v>41862</v>
      </c>
      <c r="C2266" s="254">
        <v>0.51122685185185179</v>
      </c>
      <c r="D2266" s="59">
        <v>4.9950000000000001</v>
      </c>
      <c r="E2266" s="58">
        <v>30.25</v>
      </c>
      <c r="F2266" s="58">
        <v>0.39</v>
      </c>
      <c r="G2266" s="41">
        <v>6.5</v>
      </c>
      <c r="H2266" s="58">
        <v>67.569000000000003</v>
      </c>
      <c r="I2266" s="58">
        <v>8.19</v>
      </c>
      <c r="J2266">
        <v>-163</v>
      </c>
      <c r="L2266" s="58"/>
      <c r="N2266" s="149"/>
      <c r="O2266" s="149"/>
      <c r="P2266" s="67"/>
      <c r="Q2266" s="67"/>
    </row>
    <row r="2267" spans="1:17" x14ac:dyDescent="0.2">
      <c r="A2267" s="125" t="s">
        <v>58</v>
      </c>
      <c r="B2267" s="45">
        <v>41862</v>
      </c>
      <c r="C2267" s="254">
        <v>0.51076388888888891</v>
      </c>
      <c r="D2267" s="59">
        <v>6.0140000000000002</v>
      </c>
      <c r="E2267" s="58">
        <v>30.23</v>
      </c>
      <c r="F2267" s="58">
        <v>0.23</v>
      </c>
      <c r="G2267" s="41">
        <v>3.9</v>
      </c>
      <c r="H2267" s="58">
        <v>67.555000000000007</v>
      </c>
      <c r="I2267" s="58">
        <v>8.19</v>
      </c>
      <c r="J2267">
        <v>-205</v>
      </c>
      <c r="L2267" s="58"/>
      <c r="N2267" s="149"/>
      <c r="O2267" s="149"/>
      <c r="P2267" s="67"/>
      <c r="Q2267" s="67"/>
    </row>
    <row r="2268" spans="1:17" x14ac:dyDescent="0.2">
      <c r="A2268" s="125" t="s">
        <v>58</v>
      </c>
      <c r="B2268" s="45">
        <v>41862</v>
      </c>
      <c r="C2268" s="254">
        <v>0.51019675925925922</v>
      </c>
      <c r="D2268" s="59">
        <v>7.0030000000000001</v>
      </c>
      <c r="E2268" s="58">
        <v>30.2</v>
      </c>
      <c r="F2268" s="58">
        <v>0.19</v>
      </c>
      <c r="G2268" s="41">
        <v>3.2</v>
      </c>
      <c r="H2268" s="58">
        <v>67.525000000000006</v>
      </c>
      <c r="I2268" s="58">
        <v>8.18</v>
      </c>
      <c r="J2268">
        <v>-239</v>
      </c>
      <c r="L2268" s="58"/>
      <c r="N2268" s="149"/>
      <c r="O2268" s="149"/>
      <c r="P2268" s="67"/>
      <c r="Q2268" s="67"/>
    </row>
    <row r="2269" spans="1:17" x14ac:dyDescent="0.2">
      <c r="A2269" s="125" t="s">
        <v>58</v>
      </c>
      <c r="B2269" s="45">
        <v>41862</v>
      </c>
      <c r="C2269" s="254">
        <v>0.50972222222222219</v>
      </c>
      <c r="D2269" s="59">
        <v>7.9829999999999997</v>
      </c>
      <c r="E2269" s="58">
        <v>30.2</v>
      </c>
      <c r="F2269" s="58">
        <v>0.2</v>
      </c>
      <c r="G2269" s="41">
        <v>3.3</v>
      </c>
      <c r="H2269" s="58">
        <v>67.501000000000005</v>
      </c>
      <c r="I2269" s="58">
        <v>8.18</v>
      </c>
      <c r="J2269">
        <v>-251</v>
      </c>
      <c r="L2269" s="58"/>
      <c r="N2269" s="149"/>
      <c r="O2269" s="149"/>
      <c r="P2269" s="67"/>
      <c r="Q2269" s="67"/>
    </row>
    <row r="2270" spans="1:17" x14ac:dyDescent="0.2">
      <c r="A2270" s="125" t="s">
        <v>58</v>
      </c>
      <c r="B2270" s="45">
        <v>41862</v>
      </c>
      <c r="C2270" s="254">
        <v>0.50920138888888888</v>
      </c>
      <c r="D2270" s="59">
        <v>8.9600000000000009</v>
      </c>
      <c r="E2270" s="58">
        <v>30.19</v>
      </c>
      <c r="F2270" s="58">
        <v>0.2</v>
      </c>
      <c r="G2270" s="41">
        <v>3.4</v>
      </c>
      <c r="H2270" s="58">
        <v>67.489000000000004</v>
      </c>
      <c r="I2270" s="58">
        <v>8.18</v>
      </c>
      <c r="J2270">
        <v>-269</v>
      </c>
      <c r="L2270" s="58"/>
      <c r="N2270" s="149"/>
      <c r="O2270" s="149"/>
      <c r="P2270" s="67"/>
      <c r="Q2270" s="67"/>
    </row>
    <row r="2271" spans="1:17" x14ac:dyDescent="0.2">
      <c r="A2271" s="125" t="s">
        <v>58</v>
      </c>
      <c r="B2271" s="45">
        <v>41862</v>
      </c>
      <c r="C2271" s="254">
        <v>0.50865740740740739</v>
      </c>
      <c r="D2271" s="59">
        <v>9.9809999999999999</v>
      </c>
      <c r="E2271" s="58">
        <v>30.17</v>
      </c>
      <c r="F2271" s="58">
        <v>0.21</v>
      </c>
      <c r="G2271" s="41">
        <v>3.5</v>
      </c>
      <c r="H2271" s="58">
        <v>67.47</v>
      </c>
      <c r="I2271" s="58">
        <v>8.18</v>
      </c>
      <c r="J2271">
        <v>-292</v>
      </c>
      <c r="L2271" s="58"/>
      <c r="N2271" s="149"/>
      <c r="O2271" s="149"/>
      <c r="P2271" s="67"/>
      <c r="Q2271" s="67"/>
    </row>
    <row r="2272" spans="1:17" x14ac:dyDescent="0.2">
      <c r="A2272" s="125" t="s">
        <v>58</v>
      </c>
      <c r="B2272" s="45">
        <v>41862</v>
      </c>
      <c r="C2272" s="254">
        <v>0.50870370370370377</v>
      </c>
      <c r="D2272" s="59">
        <v>10.987</v>
      </c>
      <c r="E2272" s="58">
        <v>29.87</v>
      </c>
      <c r="F2272" s="58">
        <v>0.22</v>
      </c>
      <c r="G2272" s="41">
        <v>3.7</v>
      </c>
      <c r="H2272" s="58">
        <v>67.355999999999995</v>
      </c>
      <c r="I2272" s="58">
        <v>8.1199999999999992</v>
      </c>
      <c r="J2272">
        <v>-333</v>
      </c>
      <c r="L2272" s="58"/>
      <c r="N2272" s="149"/>
      <c r="O2272" s="149"/>
      <c r="P2272" s="67"/>
      <c r="Q2272" s="67"/>
    </row>
    <row r="2273" spans="1:17" x14ac:dyDescent="0.2">
      <c r="A2273" s="125"/>
      <c r="B2273" s="45"/>
      <c r="C2273" s="254"/>
      <c r="D2273" s="59"/>
      <c r="E2273" s="58"/>
      <c r="F2273" s="58"/>
      <c r="G2273" s="41"/>
      <c r="H2273" s="58"/>
      <c r="I2273" s="58"/>
      <c r="J2273"/>
      <c r="L2273" s="58"/>
      <c r="N2273" s="149"/>
      <c r="O2273" s="149"/>
      <c r="P2273" s="67"/>
      <c r="Q2273" s="67"/>
    </row>
    <row r="2274" spans="1:17" x14ac:dyDescent="0.2">
      <c r="A2274" s="125" t="s">
        <v>61</v>
      </c>
      <c r="B2274" s="45">
        <v>41862</v>
      </c>
      <c r="C2274" s="254">
        <v>0.47682870370370373</v>
      </c>
      <c r="D2274" s="59">
        <v>0.30599999999999999</v>
      </c>
      <c r="E2274" s="58">
        <v>31.31</v>
      </c>
      <c r="F2274" s="58">
        <v>2.0499999999999998</v>
      </c>
      <c r="G2274" s="41">
        <v>35.4</v>
      </c>
      <c r="H2274" s="58">
        <v>68.495999999999995</v>
      </c>
      <c r="I2274" s="58">
        <v>8.19</v>
      </c>
      <c r="J2274">
        <v>138</v>
      </c>
      <c r="L2274" s="58"/>
      <c r="M2274" s="67">
        <v>1.6</v>
      </c>
      <c r="N2274" s="149"/>
      <c r="O2274" s="149"/>
      <c r="P2274" s="67"/>
      <c r="Q2274" s="67"/>
    </row>
    <row r="2275" spans="1:17" x14ac:dyDescent="0.2">
      <c r="A2275" s="125" t="s">
        <v>61</v>
      </c>
      <c r="B2275" s="45">
        <v>41862</v>
      </c>
      <c r="C2275" s="254">
        <v>0.4890856481481482</v>
      </c>
      <c r="D2275" s="59">
        <v>1.014</v>
      </c>
      <c r="E2275" s="58">
        <v>30.57</v>
      </c>
      <c r="F2275" s="58">
        <v>0.76</v>
      </c>
      <c r="G2275" s="41">
        <v>12.9</v>
      </c>
      <c r="H2275" s="58">
        <v>67.864000000000004</v>
      </c>
      <c r="I2275" s="58">
        <v>8.1999999999999993</v>
      </c>
      <c r="J2275">
        <v>-131</v>
      </c>
      <c r="L2275" s="58"/>
      <c r="N2275" s="149"/>
      <c r="O2275" s="149"/>
      <c r="P2275" s="67"/>
      <c r="Q2275" s="67"/>
    </row>
    <row r="2276" spans="1:17" x14ac:dyDescent="0.2">
      <c r="A2276" s="125" t="s">
        <v>61</v>
      </c>
      <c r="B2276" s="45">
        <v>41862</v>
      </c>
      <c r="C2276" s="254">
        <v>0.4884722222222222</v>
      </c>
      <c r="D2276" s="59">
        <v>2.0110000000000001</v>
      </c>
      <c r="E2276" s="58">
        <v>30.4</v>
      </c>
      <c r="F2276" s="58">
        <v>0.25</v>
      </c>
      <c r="G2276" s="41">
        <v>4.3</v>
      </c>
      <c r="H2276" s="58">
        <v>67.808999999999997</v>
      </c>
      <c r="I2276" s="58">
        <v>8.19</v>
      </c>
      <c r="J2276">
        <v>-227</v>
      </c>
      <c r="L2276" s="58"/>
      <c r="N2276" s="149"/>
      <c r="O2276" s="149"/>
      <c r="P2276" s="67"/>
      <c r="Q2276" s="67"/>
    </row>
    <row r="2277" spans="1:17" x14ac:dyDescent="0.2">
      <c r="A2277" s="125" t="s">
        <v>61</v>
      </c>
      <c r="B2277" s="45">
        <v>41862</v>
      </c>
      <c r="C2277" s="254">
        <v>0.48810185185185184</v>
      </c>
      <c r="D2277" s="59">
        <v>3.0329999999999999</v>
      </c>
      <c r="E2277" s="58">
        <v>30.34</v>
      </c>
      <c r="F2277" s="58">
        <v>0.16</v>
      </c>
      <c r="G2277" s="41">
        <v>2.8</v>
      </c>
      <c r="H2277" s="58">
        <v>67.790000000000006</v>
      </c>
      <c r="I2277" s="58">
        <v>8.19</v>
      </c>
      <c r="J2277">
        <v>-282</v>
      </c>
      <c r="L2277" s="58"/>
      <c r="N2277" s="149"/>
      <c r="O2277" s="149"/>
      <c r="P2277" s="67"/>
      <c r="Q2277" s="67"/>
    </row>
    <row r="2278" spans="1:17" x14ac:dyDescent="0.2">
      <c r="A2278" s="125" t="s">
        <v>61</v>
      </c>
      <c r="B2278" s="45">
        <v>41862</v>
      </c>
      <c r="C2278" s="254">
        <v>0.48766203703703703</v>
      </c>
      <c r="D2278" s="59">
        <v>3.9209999999999998</v>
      </c>
      <c r="E2278" s="58">
        <v>30.31</v>
      </c>
      <c r="F2278" s="58">
        <v>0.15</v>
      </c>
      <c r="G2278" s="41">
        <v>2.6</v>
      </c>
      <c r="H2278" s="58">
        <v>67.787999999999997</v>
      </c>
      <c r="I2278" s="58">
        <v>8.18</v>
      </c>
      <c r="J2278">
        <v>-313</v>
      </c>
      <c r="L2278" s="58"/>
      <c r="N2278" s="149"/>
      <c r="O2278" s="149"/>
      <c r="P2278" s="67"/>
      <c r="Q2278" s="67"/>
    </row>
    <row r="2279" spans="1:17" x14ac:dyDescent="0.2">
      <c r="A2279" s="125" t="s">
        <v>61</v>
      </c>
      <c r="B2279" s="45">
        <v>41862</v>
      </c>
      <c r="C2279" s="254">
        <v>0.48730324074074072</v>
      </c>
      <c r="D2279" s="59">
        <v>4.9930000000000003</v>
      </c>
      <c r="E2279" s="58">
        <v>30.29</v>
      </c>
      <c r="F2279" s="58">
        <v>0.15</v>
      </c>
      <c r="G2279" s="41">
        <v>2.6</v>
      </c>
      <c r="H2279" s="58">
        <v>67.78</v>
      </c>
      <c r="I2279" s="58">
        <v>8.18</v>
      </c>
      <c r="J2279">
        <v>-324</v>
      </c>
      <c r="L2279" s="58"/>
      <c r="N2279" s="149"/>
      <c r="O2279" s="149"/>
      <c r="P2279" s="67"/>
      <c r="Q2279" s="67"/>
    </row>
    <row r="2280" spans="1:17" x14ac:dyDescent="0.2">
      <c r="A2280" s="125" t="s">
        <v>61</v>
      </c>
      <c r="B2280" s="45">
        <v>41862</v>
      </c>
      <c r="C2280" s="254">
        <v>0.48692129629629632</v>
      </c>
      <c r="D2280" s="59">
        <v>6.05</v>
      </c>
      <c r="E2280" s="58">
        <v>30.26</v>
      </c>
      <c r="F2280" s="58">
        <v>0.15</v>
      </c>
      <c r="G2280" s="41">
        <v>2.6</v>
      </c>
      <c r="H2280" s="58">
        <v>67.75</v>
      </c>
      <c r="I2280" s="58">
        <v>8.18</v>
      </c>
      <c r="J2280">
        <v>-330</v>
      </c>
      <c r="L2280" s="58"/>
      <c r="N2280" s="149"/>
      <c r="O2280" s="149"/>
      <c r="P2280" s="67"/>
      <c r="Q2280" s="67"/>
    </row>
    <row r="2281" spans="1:17" x14ac:dyDescent="0.2">
      <c r="A2281" s="125" t="s">
        <v>61</v>
      </c>
      <c r="B2281" s="45">
        <v>41862</v>
      </c>
      <c r="C2281" s="254">
        <v>0.48648148148148151</v>
      </c>
      <c r="D2281" s="59">
        <v>6.9660000000000002</v>
      </c>
      <c r="E2281" s="58">
        <v>30.2</v>
      </c>
      <c r="F2281" s="58">
        <v>0.15</v>
      </c>
      <c r="G2281" s="41">
        <v>2.6</v>
      </c>
      <c r="H2281" s="58">
        <v>67.736999999999995</v>
      </c>
      <c r="I2281" s="58">
        <v>8.18</v>
      </c>
      <c r="J2281">
        <v>-338</v>
      </c>
      <c r="L2281" s="58"/>
      <c r="N2281" s="149"/>
      <c r="O2281" s="149"/>
      <c r="P2281" s="67"/>
      <c r="Q2281" s="67"/>
    </row>
    <row r="2282" spans="1:17" x14ac:dyDescent="0.2">
      <c r="A2282" s="125" t="s">
        <v>61</v>
      </c>
      <c r="B2282" s="45">
        <v>41862</v>
      </c>
      <c r="C2282" s="254">
        <v>0.48601851851851857</v>
      </c>
      <c r="D2282" s="59">
        <v>8.0009999999999994</v>
      </c>
      <c r="E2282" s="58">
        <v>30.07</v>
      </c>
      <c r="F2282" s="58">
        <v>0.15</v>
      </c>
      <c r="G2282" s="41">
        <v>2.6</v>
      </c>
      <c r="H2282" s="58">
        <v>67.689000000000007</v>
      </c>
      <c r="I2282" s="58">
        <v>8.17</v>
      </c>
      <c r="J2282">
        <v>-344</v>
      </c>
      <c r="L2282" s="58"/>
      <c r="N2282" s="149"/>
      <c r="O2282" s="149"/>
      <c r="P2282" s="67"/>
      <c r="Q2282" s="67"/>
    </row>
    <row r="2283" spans="1:17" x14ac:dyDescent="0.2">
      <c r="A2283" s="125" t="s">
        <v>61</v>
      </c>
      <c r="B2283" s="45">
        <v>41862</v>
      </c>
      <c r="C2283" s="254">
        <v>0.4855902777777778</v>
      </c>
      <c r="D2283" s="59">
        <v>8.9740000000000002</v>
      </c>
      <c r="E2283" s="58">
        <v>30.06</v>
      </c>
      <c r="F2283" s="58">
        <v>0.15</v>
      </c>
      <c r="G2283" s="41">
        <v>2.6</v>
      </c>
      <c r="H2283" s="58">
        <v>67.668000000000006</v>
      </c>
      <c r="I2283" s="58">
        <v>8.17</v>
      </c>
      <c r="J2283">
        <v>-345</v>
      </c>
      <c r="L2283" s="58"/>
      <c r="N2283" s="149"/>
      <c r="O2283" s="149"/>
      <c r="P2283" s="67"/>
      <c r="Q2283" s="67"/>
    </row>
    <row r="2284" spans="1:17" x14ac:dyDescent="0.2">
      <c r="A2284" s="125" t="s">
        <v>61</v>
      </c>
      <c r="B2284" s="45">
        <v>41862</v>
      </c>
      <c r="C2284" s="254">
        <v>0.48471064814814818</v>
      </c>
      <c r="D2284" s="59">
        <v>9.9890000000000008</v>
      </c>
      <c r="E2284" s="58">
        <v>30.05</v>
      </c>
      <c r="F2284" s="58">
        <v>0.16</v>
      </c>
      <c r="G2284" s="41">
        <v>2.7</v>
      </c>
      <c r="H2284" s="58">
        <v>67.594000000000008</v>
      </c>
      <c r="I2284" s="58">
        <v>8.17</v>
      </c>
      <c r="J2284">
        <v>-354</v>
      </c>
      <c r="L2284" s="58"/>
      <c r="N2284" s="149"/>
      <c r="O2284" s="149"/>
      <c r="P2284" s="67"/>
      <c r="Q2284" s="67"/>
    </row>
    <row r="2285" spans="1:17" x14ac:dyDescent="0.2">
      <c r="A2285" s="125" t="s">
        <v>61</v>
      </c>
      <c r="B2285" s="45">
        <v>41862</v>
      </c>
      <c r="C2285" s="254">
        <v>0.48421296296296296</v>
      </c>
      <c r="D2285" s="59">
        <v>12.005000000000001</v>
      </c>
      <c r="E2285" s="58">
        <v>29.46</v>
      </c>
      <c r="F2285" s="58">
        <v>0.16</v>
      </c>
      <c r="G2285" s="41">
        <v>2.7</v>
      </c>
      <c r="H2285" s="58">
        <v>67.480999999999995</v>
      </c>
      <c r="I2285" s="58">
        <v>8.08</v>
      </c>
      <c r="J2285">
        <v>-376</v>
      </c>
      <c r="L2285" s="58"/>
      <c r="N2285" s="149"/>
      <c r="O2285" s="149"/>
      <c r="P2285" s="67"/>
      <c r="Q2285" s="67"/>
    </row>
    <row r="2286" spans="1:17" x14ac:dyDescent="0.2">
      <c r="A2286" s="125"/>
      <c r="B2286" s="45"/>
      <c r="C2286" s="254"/>
      <c r="D2286" s="59"/>
      <c r="E2286" s="58"/>
      <c r="F2286" s="58"/>
      <c r="G2286" s="41"/>
      <c r="H2286" s="41"/>
      <c r="I2286" s="58"/>
      <c r="J2286"/>
      <c r="N2286" s="149"/>
      <c r="O2286" s="149"/>
      <c r="P2286" s="67"/>
      <c r="Q2286" s="67"/>
    </row>
    <row r="2287" spans="1:17" x14ac:dyDescent="0.2">
      <c r="A2287" s="125"/>
      <c r="B2287" s="45"/>
      <c r="C2287" s="254"/>
      <c r="D2287" s="59"/>
      <c r="E2287" s="58"/>
      <c r="F2287" s="58"/>
      <c r="G2287" s="41"/>
      <c r="H2287" s="41"/>
      <c r="I2287" s="58"/>
      <c r="J2287"/>
      <c r="N2287" s="149"/>
      <c r="O2287" s="149"/>
      <c r="P2287" s="67"/>
      <c r="Q2287" s="67"/>
    </row>
    <row r="2288" spans="1:17" x14ac:dyDescent="0.2">
      <c r="A2288" s="125" t="s">
        <v>7</v>
      </c>
      <c r="B2288" s="45">
        <v>41947</v>
      </c>
      <c r="C2288" s="254">
        <v>0.35268518518518516</v>
      </c>
      <c r="D2288" s="59">
        <v>9.5000000000000001E-2</v>
      </c>
      <c r="E2288" s="58">
        <v>16.989999999999998</v>
      </c>
      <c r="F2288" s="58">
        <v>9.5399999999999991</v>
      </c>
      <c r="G2288" s="41">
        <v>97.9</v>
      </c>
      <c r="H2288" s="59">
        <v>2.7480000000000002</v>
      </c>
      <c r="I2288" s="58">
        <v>8.0299999999999994</v>
      </c>
      <c r="J2288">
        <v>159</v>
      </c>
      <c r="L2288" s="59"/>
      <c r="M2288" s="67">
        <v>0.1</v>
      </c>
      <c r="N2288" s="149"/>
      <c r="O2288" s="149"/>
      <c r="P2288" s="67"/>
      <c r="Q2288" s="67"/>
    </row>
    <row r="2289" spans="1:17" x14ac:dyDescent="0.2">
      <c r="A2289" s="125"/>
      <c r="B2289" s="45">
        <v>41947</v>
      </c>
      <c r="C2289" s="254">
        <v>0.35403935185185187</v>
      </c>
      <c r="D2289" s="59">
        <v>1.06</v>
      </c>
      <c r="E2289" s="58">
        <v>16.989999999999998</v>
      </c>
      <c r="F2289" s="58">
        <v>9.26</v>
      </c>
      <c r="G2289" s="41">
        <v>94.9</v>
      </c>
      <c r="H2289" s="59">
        <v>2.718</v>
      </c>
      <c r="I2289" s="58">
        <v>8.0399999999999991</v>
      </c>
      <c r="J2289">
        <v>137</v>
      </c>
      <c r="L2289" s="59"/>
      <c r="N2289" s="149"/>
      <c r="O2289" s="149"/>
      <c r="P2289" s="67"/>
      <c r="Q2289" s="67"/>
    </row>
    <row r="2290" spans="1:17" x14ac:dyDescent="0.2">
      <c r="A2290" s="125"/>
      <c r="B2290" s="45">
        <v>41947</v>
      </c>
      <c r="C2290" s="254">
        <v>0.35369212962962965</v>
      </c>
      <c r="D2290" s="59">
        <v>1.7989999999999999</v>
      </c>
      <c r="E2290" s="58">
        <v>16.989999999999998</v>
      </c>
      <c r="F2290" s="58">
        <v>9.25</v>
      </c>
      <c r="G2290" s="41">
        <v>94.9</v>
      </c>
      <c r="H2290" s="59">
        <v>2.72</v>
      </c>
      <c r="I2290" s="58">
        <v>8.0399999999999991</v>
      </c>
      <c r="J2290">
        <v>140</v>
      </c>
      <c r="L2290" s="59"/>
      <c r="N2290" s="149"/>
      <c r="O2290" s="149"/>
      <c r="P2290" s="67"/>
      <c r="Q2290" s="67"/>
    </row>
    <row r="2291" spans="1:17" x14ac:dyDescent="0.2">
      <c r="A2291" s="125"/>
      <c r="B2291" s="45">
        <v>41947</v>
      </c>
      <c r="C2291" s="254">
        <v>0.35317129629629629</v>
      </c>
      <c r="D2291" s="59">
        <v>2.94</v>
      </c>
      <c r="E2291" s="58">
        <v>16.989999999999998</v>
      </c>
      <c r="F2291" s="58">
        <v>9.25</v>
      </c>
      <c r="G2291" s="41">
        <v>94.8</v>
      </c>
      <c r="H2291" s="59">
        <v>2.7269999999999999</v>
      </c>
      <c r="I2291" s="58">
        <v>8.0299999999999994</v>
      </c>
      <c r="J2291">
        <v>147</v>
      </c>
      <c r="L2291" s="59"/>
      <c r="N2291" s="149"/>
      <c r="O2291" s="149"/>
      <c r="P2291" s="67"/>
      <c r="Q2291" s="67"/>
    </row>
    <row r="2292" spans="1:17" x14ac:dyDescent="0.2">
      <c r="A2292" s="125"/>
      <c r="B2292" s="45">
        <v>41947</v>
      </c>
      <c r="C2292" s="254">
        <v>0.35305555555555551</v>
      </c>
      <c r="D2292" s="59">
        <v>3.5190000000000001</v>
      </c>
      <c r="E2292" s="58">
        <v>16.989999999999998</v>
      </c>
      <c r="F2292" s="58">
        <v>9.24</v>
      </c>
      <c r="G2292" s="41">
        <v>94.7</v>
      </c>
      <c r="H2292" s="59">
        <v>2.73</v>
      </c>
      <c r="I2292" s="58">
        <v>8.0299999999999994</v>
      </c>
      <c r="J2292">
        <v>149</v>
      </c>
      <c r="L2292" s="59"/>
      <c r="N2292" s="149"/>
      <c r="O2292" s="149"/>
      <c r="P2292" s="67"/>
      <c r="Q2292" s="67"/>
    </row>
    <row r="2293" spans="1:17" x14ac:dyDescent="0.2">
      <c r="A2293" s="125"/>
      <c r="B2293" s="45"/>
      <c r="C2293" s="254"/>
      <c r="D2293" s="59"/>
      <c r="E2293" s="58"/>
      <c r="F2293" s="58"/>
      <c r="G2293" s="41"/>
      <c r="H2293" s="59"/>
      <c r="I2293" s="58"/>
      <c r="J2293"/>
      <c r="L2293" s="59"/>
      <c r="N2293" s="149"/>
      <c r="O2293" s="149"/>
      <c r="P2293" s="67"/>
      <c r="Q2293" s="67"/>
    </row>
    <row r="2294" spans="1:17" x14ac:dyDescent="0.2">
      <c r="A2294" s="125" t="s">
        <v>36</v>
      </c>
      <c r="B2294" s="45">
        <v>41947</v>
      </c>
      <c r="C2294" s="254">
        <v>0.40682870370370372</v>
      </c>
      <c r="D2294" s="59">
        <v>6.7000000000000004E-2</v>
      </c>
      <c r="E2294" s="58">
        <v>16.899999999999999</v>
      </c>
      <c r="F2294" s="58">
        <v>9.59</v>
      </c>
      <c r="G2294" s="41">
        <v>98.3</v>
      </c>
      <c r="H2294" s="59">
        <v>3.2709999999999999</v>
      </c>
      <c r="I2294" s="58">
        <v>7.91</v>
      </c>
      <c r="J2294">
        <v>185</v>
      </c>
      <c r="L2294" s="59"/>
      <c r="M2294" s="67">
        <v>0.15</v>
      </c>
      <c r="N2294" s="149"/>
      <c r="O2294" s="149"/>
      <c r="P2294" s="67"/>
      <c r="Q2294" s="67"/>
    </row>
    <row r="2295" spans="1:17" x14ac:dyDescent="0.2">
      <c r="A2295" s="125"/>
      <c r="B2295" s="45">
        <v>41947</v>
      </c>
      <c r="C2295" s="254">
        <v>0.40722222222222221</v>
      </c>
      <c r="D2295" s="59">
        <v>0.83599999999999997</v>
      </c>
      <c r="E2295" s="58">
        <v>16.899999999999999</v>
      </c>
      <c r="F2295" s="58">
        <v>8.6999999999999993</v>
      </c>
      <c r="G2295" s="41">
        <v>89.1</v>
      </c>
      <c r="H2295" s="59">
        <v>3.2610000000000001</v>
      </c>
      <c r="I2295" s="58">
        <v>7.91</v>
      </c>
      <c r="J2295">
        <v>176</v>
      </c>
      <c r="L2295" s="59"/>
      <c r="N2295" s="149"/>
      <c r="O2295" s="149"/>
      <c r="P2295" s="67"/>
      <c r="Q2295" s="67"/>
    </row>
    <row r="2296" spans="1:17" x14ac:dyDescent="0.2">
      <c r="A2296" s="125"/>
      <c r="B2296" s="45"/>
      <c r="C2296" s="254"/>
      <c r="D2296" s="59"/>
      <c r="E2296" s="58"/>
      <c r="F2296" s="58"/>
      <c r="G2296" s="41"/>
      <c r="H2296" s="59"/>
      <c r="I2296" s="58"/>
      <c r="J2296"/>
      <c r="L2296" s="59"/>
      <c r="N2296" s="149"/>
      <c r="O2296" s="149"/>
      <c r="P2296" s="67"/>
      <c r="Q2296" s="67"/>
    </row>
    <row r="2297" spans="1:17" x14ac:dyDescent="0.2">
      <c r="A2297" s="125" t="s">
        <v>72</v>
      </c>
      <c r="B2297" s="45">
        <v>41947</v>
      </c>
      <c r="C2297" s="254">
        <v>0.3028703703703704</v>
      </c>
      <c r="D2297" s="59">
        <v>0.10199999999999999</v>
      </c>
      <c r="E2297" s="58">
        <v>17.32</v>
      </c>
      <c r="F2297" s="58">
        <v>6.96</v>
      </c>
      <c r="G2297" s="41">
        <v>71.599999999999994</v>
      </c>
      <c r="H2297" s="59">
        <v>1.9330000000000001</v>
      </c>
      <c r="I2297" s="58">
        <v>7.7</v>
      </c>
      <c r="J2297">
        <v>167</v>
      </c>
      <c r="L2297" s="59"/>
      <c r="M2297" s="67">
        <v>0.2</v>
      </c>
      <c r="N2297" s="149"/>
      <c r="O2297" s="149"/>
      <c r="P2297" s="67"/>
      <c r="Q2297" s="67"/>
    </row>
    <row r="2298" spans="1:17" x14ac:dyDescent="0.2">
      <c r="A2298" s="125"/>
      <c r="B2298" s="45">
        <v>41947</v>
      </c>
      <c r="C2298" s="254">
        <v>0.30324074074074076</v>
      </c>
      <c r="D2298" s="59">
        <v>0.68500000000000005</v>
      </c>
      <c r="E2298" s="58">
        <v>17.29</v>
      </c>
      <c r="F2298" s="58">
        <v>6.86</v>
      </c>
      <c r="G2298" s="41">
        <v>70.599999999999994</v>
      </c>
      <c r="H2298" s="59">
        <v>1.9390000000000001</v>
      </c>
      <c r="I2298" s="58">
        <v>7.72</v>
      </c>
      <c r="J2298">
        <v>161</v>
      </c>
      <c r="L2298" s="59"/>
      <c r="N2298" s="149"/>
      <c r="O2298" s="149"/>
      <c r="P2298" s="67"/>
      <c r="Q2298" s="67"/>
    </row>
    <row r="2299" spans="1:17" x14ac:dyDescent="0.2">
      <c r="A2299" s="125"/>
      <c r="B2299" s="45"/>
      <c r="C2299" s="254"/>
      <c r="D2299" s="59"/>
      <c r="E2299" s="58"/>
      <c r="F2299" s="58"/>
      <c r="G2299" s="41"/>
      <c r="H2299" s="41"/>
      <c r="I2299" s="58"/>
      <c r="J2299"/>
      <c r="N2299" s="149"/>
      <c r="O2299" s="149"/>
      <c r="P2299" s="67"/>
      <c r="Q2299" s="67"/>
    </row>
    <row r="2300" spans="1:17" x14ac:dyDescent="0.2">
      <c r="A2300" s="125" t="s">
        <v>55</v>
      </c>
      <c r="B2300" s="45">
        <v>41948</v>
      </c>
      <c r="C2300" s="254">
        <v>0.51606481481481481</v>
      </c>
      <c r="D2300" s="59">
        <v>0.106</v>
      </c>
      <c r="E2300" s="58">
        <v>23.75</v>
      </c>
      <c r="F2300" s="58">
        <v>6.12</v>
      </c>
      <c r="G2300" s="41">
        <v>94.9</v>
      </c>
      <c r="H2300" s="58">
        <v>72.284000000000006</v>
      </c>
      <c r="I2300" s="58">
        <v>8.19</v>
      </c>
      <c r="J2300">
        <v>167</v>
      </c>
      <c r="L2300" s="58"/>
      <c r="M2300" s="67">
        <v>1.2</v>
      </c>
      <c r="N2300" s="210">
        <v>32.195400000000006</v>
      </c>
      <c r="O2300" s="211">
        <v>16.4224</v>
      </c>
      <c r="P2300" s="211">
        <v>11.480999999999995</v>
      </c>
      <c r="Q2300" s="211">
        <v>12.015000000000011</v>
      </c>
    </row>
    <row r="2301" spans="1:17" x14ac:dyDescent="0.2">
      <c r="A2301" s="125"/>
      <c r="B2301" s="45">
        <v>41948</v>
      </c>
      <c r="C2301" s="254">
        <v>0.51631944444444444</v>
      </c>
      <c r="D2301" s="59">
        <v>1.101</v>
      </c>
      <c r="E2301" s="58">
        <v>23.12</v>
      </c>
      <c r="F2301" s="58">
        <v>6.27</v>
      </c>
      <c r="G2301" s="41">
        <v>96</v>
      </c>
      <c r="H2301" s="58">
        <v>71.977999999999994</v>
      </c>
      <c r="I2301" s="58">
        <v>8.1999999999999993</v>
      </c>
      <c r="J2301">
        <v>163</v>
      </c>
      <c r="L2301" s="58"/>
      <c r="N2301" s="149"/>
      <c r="O2301" s="149"/>
      <c r="P2301" s="211"/>
      <c r="Q2301" s="211"/>
    </row>
    <row r="2302" spans="1:17" x14ac:dyDescent="0.2">
      <c r="A2302" s="125"/>
      <c r="B2302" s="45">
        <v>41948</v>
      </c>
      <c r="C2302" s="254">
        <v>0.51662037037037034</v>
      </c>
      <c r="D2302" s="59">
        <v>2.004</v>
      </c>
      <c r="E2302" s="58">
        <v>22.81</v>
      </c>
      <c r="F2302" s="58">
        <v>5.84</v>
      </c>
      <c r="G2302" s="41">
        <v>88.9</v>
      </c>
      <c r="H2302" s="58">
        <v>71.781999999999996</v>
      </c>
      <c r="I2302" s="58">
        <v>8.19</v>
      </c>
      <c r="J2302">
        <v>161</v>
      </c>
      <c r="L2302" s="58"/>
      <c r="N2302" s="149"/>
      <c r="O2302" s="149"/>
    </row>
    <row r="2303" spans="1:17" x14ac:dyDescent="0.2">
      <c r="A2303" s="125"/>
      <c r="B2303" s="45">
        <v>41948</v>
      </c>
      <c r="C2303" s="254">
        <v>0.5169097222222222</v>
      </c>
      <c r="D2303" s="59">
        <v>2.984</v>
      </c>
      <c r="E2303" s="58">
        <v>22.76</v>
      </c>
      <c r="F2303" s="58">
        <v>5.31</v>
      </c>
      <c r="G2303" s="41">
        <v>80.7</v>
      </c>
      <c r="H2303" s="58">
        <v>71.664000000000001</v>
      </c>
      <c r="I2303" s="58">
        <v>8.19</v>
      </c>
      <c r="J2303">
        <v>159</v>
      </c>
      <c r="L2303" s="58"/>
      <c r="N2303" s="149"/>
      <c r="O2303" s="149"/>
      <c r="P2303" s="211"/>
    </row>
    <row r="2304" spans="1:17" x14ac:dyDescent="0.2">
      <c r="A2304" s="125"/>
      <c r="B2304" s="45">
        <v>41948</v>
      </c>
      <c r="C2304" s="254">
        <v>0.51726851851851852</v>
      </c>
      <c r="D2304" s="59">
        <v>3.9910000000000001</v>
      </c>
      <c r="E2304" s="58">
        <v>22.71</v>
      </c>
      <c r="F2304" s="58">
        <v>4.91</v>
      </c>
      <c r="G2304" s="41">
        <v>74.5</v>
      </c>
      <c r="H2304" s="58">
        <v>71.528999999999996</v>
      </c>
      <c r="I2304" s="58">
        <v>8.18</v>
      </c>
      <c r="J2304">
        <v>157</v>
      </c>
      <c r="L2304" s="58"/>
      <c r="N2304" s="149"/>
    </row>
    <row r="2305" spans="1:17" x14ac:dyDescent="0.2">
      <c r="A2305" s="125"/>
      <c r="B2305" s="45">
        <v>41948</v>
      </c>
      <c r="C2305" s="254">
        <v>0.51760416666666664</v>
      </c>
      <c r="D2305" s="59">
        <v>4.9909999999999997</v>
      </c>
      <c r="E2305" s="58">
        <v>22.67</v>
      </c>
      <c r="F2305" s="58">
        <v>4.72</v>
      </c>
      <c r="G2305" s="41">
        <v>71.5</v>
      </c>
      <c r="H2305" s="58">
        <v>71.444000000000003</v>
      </c>
      <c r="I2305" s="58">
        <v>8.18</v>
      </c>
      <c r="J2305">
        <v>156</v>
      </c>
      <c r="L2305" s="58"/>
      <c r="N2305" s="149"/>
      <c r="O2305" s="149"/>
      <c r="Q2305" s="67"/>
    </row>
    <row r="2306" spans="1:17" x14ac:dyDescent="0.2">
      <c r="A2306" s="125"/>
      <c r="B2306" s="45">
        <v>41948</v>
      </c>
      <c r="C2306" s="254">
        <v>0.51791666666666669</v>
      </c>
      <c r="D2306" s="59">
        <v>5.9939999999999998</v>
      </c>
      <c r="E2306" s="58">
        <v>22.64</v>
      </c>
      <c r="F2306" s="58">
        <v>4.63</v>
      </c>
      <c r="G2306" s="41">
        <v>70.099999999999994</v>
      </c>
      <c r="H2306" s="58">
        <v>71.384</v>
      </c>
      <c r="I2306" s="58">
        <v>8.19</v>
      </c>
      <c r="J2306">
        <v>155</v>
      </c>
      <c r="L2306" s="58"/>
      <c r="N2306" s="149"/>
      <c r="O2306" s="149"/>
      <c r="P2306" s="67"/>
      <c r="Q2306" s="67"/>
    </row>
    <row r="2307" spans="1:17" x14ac:dyDescent="0.2">
      <c r="A2307" s="125"/>
      <c r="B2307" s="45">
        <v>41948</v>
      </c>
      <c r="C2307" s="254">
        <v>0.51821759259259259</v>
      </c>
      <c r="D2307" s="59">
        <v>7.0519999999999996</v>
      </c>
      <c r="E2307" s="58">
        <v>22.64</v>
      </c>
      <c r="F2307" s="58">
        <v>4.6100000000000003</v>
      </c>
      <c r="G2307" s="41">
        <v>69.8</v>
      </c>
      <c r="H2307" s="58">
        <v>71.355999999999995</v>
      </c>
      <c r="I2307" s="58">
        <v>8.19</v>
      </c>
      <c r="J2307">
        <v>154</v>
      </c>
      <c r="L2307" s="58"/>
      <c r="N2307" s="149"/>
      <c r="O2307" s="149"/>
      <c r="P2307" s="67"/>
      <c r="Q2307" s="67"/>
    </row>
    <row r="2308" spans="1:17" x14ac:dyDescent="0.2">
      <c r="A2308" s="125"/>
      <c r="B2308" s="45">
        <v>41948</v>
      </c>
      <c r="C2308" s="254">
        <v>0.51850694444444445</v>
      </c>
      <c r="D2308" s="59">
        <v>7.9950000000000001</v>
      </c>
      <c r="E2308" s="58">
        <v>22.61</v>
      </c>
      <c r="F2308" s="58">
        <v>4.6500000000000004</v>
      </c>
      <c r="G2308" s="41">
        <v>70.400000000000006</v>
      </c>
      <c r="H2308" s="58">
        <v>71.353999999999999</v>
      </c>
      <c r="I2308" s="58">
        <v>8.19</v>
      </c>
      <c r="J2308">
        <v>153</v>
      </c>
      <c r="L2308" s="58"/>
      <c r="N2308" s="149"/>
      <c r="O2308" s="149"/>
      <c r="P2308" s="67"/>
      <c r="Q2308" s="67"/>
    </row>
    <row r="2309" spans="1:17" x14ac:dyDescent="0.2">
      <c r="A2309" s="125"/>
      <c r="B2309" s="45">
        <v>41948</v>
      </c>
      <c r="C2309" s="254">
        <v>0.51876157407407408</v>
      </c>
      <c r="D2309" s="59">
        <v>8.9700000000000006</v>
      </c>
      <c r="E2309" s="58">
        <v>22.62</v>
      </c>
      <c r="F2309" s="58">
        <v>4.7300000000000004</v>
      </c>
      <c r="G2309" s="41">
        <v>71.5</v>
      </c>
      <c r="H2309" s="58">
        <v>71.358000000000004</v>
      </c>
      <c r="I2309" s="58">
        <v>8.19</v>
      </c>
      <c r="J2309">
        <v>152</v>
      </c>
      <c r="L2309" s="58"/>
      <c r="N2309" s="149"/>
      <c r="O2309" s="149"/>
      <c r="P2309" s="67"/>
      <c r="Q2309" s="67"/>
    </row>
    <row r="2310" spans="1:17" x14ac:dyDescent="0.2">
      <c r="A2310" s="125"/>
      <c r="B2310" s="45">
        <v>41948</v>
      </c>
      <c r="C2310" s="254">
        <v>0.51903935185185179</v>
      </c>
      <c r="D2310" s="59">
        <v>9.98</v>
      </c>
      <c r="E2310" s="58">
        <v>22.61</v>
      </c>
      <c r="F2310" s="58">
        <v>4.75</v>
      </c>
      <c r="G2310" s="41">
        <v>72</v>
      </c>
      <c r="H2310" s="58">
        <v>71.350999999999999</v>
      </c>
      <c r="I2310" s="58">
        <v>8.19</v>
      </c>
      <c r="J2310">
        <v>151</v>
      </c>
      <c r="L2310" s="58"/>
      <c r="N2310" s="149"/>
      <c r="O2310" s="149"/>
      <c r="P2310" s="67"/>
      <c r="Q2310" s="67"/>
    </row>
    <row r="2311" spans="1:17" x14ac:dyDescent="0.2">
      <c r="A2311" s="125"/>
      <c r="B2311" s="45">
        <v>41948</v>
      </c>
      <c r="C2311" s="254">
        <v>0.51931712962962961</v>
      </c>
      <c r="D2311" s="59">
        <v>11.042</v>
      </c>
      <c r="E2311" s="58">
        <v>22.61</v>
      </c>
      <c r="F2311" s="58">
        <v>4.67</v>
      </c>
      <c r="G2311" s="41">
        <v>70.7</v>
      </c>
      <c r="H2311" s="58">
        <v>71.322000000000003</v>
      </c>
      <c r="I2311" s="58">
        <v>8.19</v>
      </c>
      <c r="J2311">
        <v>150</v>
      </c>
      <c r="L2311" s="58"/>
      <c r="N2311" s="149"/>
      <c r="O2311" s="149"/>
      <c r="P2311" s="67"/>
      <c r="Q2311" s="67"/>
    </row>
    <row r="2312" spans="1:17" x14ac:dyDescent="0.2">
      <c r="A2312" s="125"/>
      <c r="B2312" s="45">
        <v>41948</v>
      </c>
      <c r="C2312" s="254">
        <v>0.5196412037037037</v>
      </c>
      <c r="D2312" s="59">
        <v>12.007</v>
      </c>
      <c r="E2312" s="58">
        <v>22.61</v>
      </c>
      <c r="F2312" s="58">
        <v>4.7300000000000004</v>
      </c>
      <c r="G2312" s="41">
        <v>71.599999999999994</v>
      </c>
      <c r="H2312" s="58">
        <v>71.334000000000003</v>
      </c>
      <c r="I2312" s="58">
        <v>8.19</v>
      </c>
      <c r="J2312">
        <v>149</v>
      </c>
      <c r="L2312" s="58"/>
      <c r="N2312" s="149"/>
      <c r="O2312" s="149"/>
      <c r="P2312" s="67"/>
      <c r="Q2312" s="67"/>
    </row>
    <row r="2313" spans="1:17" x14ac:dyDescent="0.2">
      <c r="A2313" s="125"/>
      <c r="B2313" s="45">
        <v>41948</v>
      </c>
      <c r="C2313" s="254">
        <v>0.51986111111111111</v>
      </c>
      <c r="D2313" s="59">
        <v>12.837999999999999</v>
      </c>
      <c r="E2313" s="58">
        <v>22.61</v>
      </c>
      <c r="F2313" s="58">
        <v>4.6500000000000004</v>
      </c>
      <c r="G2313" s="41">
        <v>70.400000000000006</v>
      </c>
      <c r="H2313" s="58">
        <v>71.3</v>
      </c>
      <c r="I2313" s="58">
        <v>8.19</v>
      </c>
      <c r="J2313">
        <v>91</v>
      </c>
      <c r="L2313" s="58"/>
      <c r="N2313" s="149"/>
      <c r="O2313" s="149"/>
      <c r="P2313" s="67"/>
      <c r="Q2313" s="67"/>
    </row>
    <row r="2314" spans="1:17" x14ac:dyDescent="0.2">
      <c r="A2314" s="125"/>
      <c r="B2314" s="45"/>
      <c r="C2314" s="254"/>
      <c r="D2314" s="59"/>
      <c r="E2314" s="58"/>
      <c r="F2314" s="58"/>
      <c r="G2314" s="41"/>
      <c r="H2314" s="58"/>
      <c r="I2314" s="58"/>
      <c r="J2314"/>
      <c r="L2314" s="58"/>
      <c r="N2314" s="149"/>
      <c r="O2314" s="149"/>
      <c r="P2314" s="67"/>
      <c r="Q2314" s="67"/>
    </row>
    <row r="2315" spans="1:17" x14ac:dyDescent="0.2">
      <c r="A2315" s="125" t="s">
        <v>58</v>
      </c>
      <c r="B2315" s="45">
        <v>41948</v>
      </c>
      <c r="C2315" s="254">
        <v>0.48657407407407405</v>
      </c>
      <c r="D2315" s="59">
        <v>0.129</v>
      </c>
      <c r="E2315" s="58">
        <v>22.68</v>
      </c>
      <c r="F2315" s="58">
        <v>5.67</v>
      </c>
      <c r="G2315" s="41">
        <v>85.7</v>
      </c>
      <c r="H2315" s="58">
        <v>70.844000000000008</v>
      </c>
      <c r="I2315" s="58">
        <v>8.18</v>
      </c>
      <c r="J2315">
        <v>197</v>
      </c>
      <c r="L2315" s="58"/>
      <c r="M2315" s="67">
        <v>1.4</v>
      </c>
      <c r="N2315" s="210">
        <v>22.5946</v>
      </c>
      <c r="O2315" s="210">
        <v>26.700200000000002</v>
      </c>
      <c r="P2315" s="211">
        <v>10.733399999999996</v>
      </c>
      <c r="Q2315" s="62">
        <v>5.6069999999999975</v>
      </c>
    </row>
    <row r="2316" spans="1:17" x14ac:dyDescent="0.2">
      <c r="A2316" s="125"/>
      <c r="B2316" s="45">
        <v>41948</v>
      </c>
      <c r="C2316" s="254">
        <v>0.486875</v>
      </c>
      <c r="D2316" s="59">
        <v>1.026</v>
      </c>
      <c r="E2316" s="58">
        <v>22.6</v>
      </c>
      <c r="F2316" s="58">
        <v>5.36</v>
      </c>
      <c r="G2316" s="41">
        <v>81</v>
      </c>
      <c r="H2316" s="58">
        <v>70.766999999999996</v>
      </c>
      <c r="I2316" s="58">
        <v>8.19</v>
      </c>
      <c r="J2316">
        <v>187</v>
      </c>
      <c r="L2316" s="58"/>
      <c r="N2316" s="149"/>
      <c r="O2316" s="149"/>
      <c r="P2316" s="67"/>
      <c r="Q2316" s="67"/>
    </row>
    <row r="2317" spans="1:17" x14ac:dyDescent="0.2">
      <c r="A2317" s="125"/>
      <c r="B2317" s="45">
        <v>41948</v>
      </c>
      <c r="C2317" s="254">
        <v>0.48723379629629626</v>
      </c>
      <c r="D2317" s="59">
        <v>1.9079999999999999</v>
      </c>
      <c r="E2317" s="58">
        <v>22.25</v>
      </c>
      <c r="F2317" s="58">
        <v>4.6100000000000003</v>
      </c>
      <c r="G2317" s="41">
        <v>69.2</v>
      </c>
      <c r="H2317" s="58">
        <v>70.73</v>
      </c>
      <c r="I2317" s="58">
        <v>8.18</v>
      </c>
      <c r="J2317">
        <v>182</v>
      </c>
      <c r="L2317" s="58"/>
      <c r="N2317" s="149"/>
      <c r="O2317" s="149"/>
      <c r="P2317" s="67"/>
      <c r="Q2317" s="67"/>
    </row>
    <row r="2318" spans="1:17" x14ac:dyDescent="0.2">
      <c r="A2318" s="125"/>
      <c r="B2318" s="45">
        <v>41948</v>
      </c>
      <c r="C2318" s="254">
        <v>0.48752314814814812</v>
      </c>
      <c r="D2318" s="59">
        <v>3.0670000000000002</v>
      </c>
      <c r="E2318" s="58">
        <v>22.21</v>
      </c>
      <c r="F2318" s="58">
        <v>4.26</v>
      </c>
      <c r="G2318" s="41">
        <v>63.9</v>
      </c>
      <c r="H2318" s="58">
        <v>70.703000000000003</v>
      </c>
      <c r="I2318" s="58">
        <v>8.17</v>
      </c>
      <c r="J2318">
        <v>179</v>
      </c>
      <c r="L2318" s="58"/>
      <c r="N2318" s="149"/>
      <c r="O2318" s="149"/>
      <c r="P2318" s="67"/>
      <c r="Q2318" s="67"/>
    </row>
    <row r="2319" spans="1:17" x14ac:dyDescent="0.2">
      <c r="A2319" s="125"/>
      <c r="B2319" s="45">
        <v>41948</v>
      </c>
      <c r="C2319" s="254">
        <v>0.48770833333333335</v>
      </c>
      <c r="D2319" s="59">
        <v>4.04</v>
      </c>
      <c r="E2319" s="58">
        <v>22.22</v>
      </c>
      <c r="F2319" s="58">
        <v>4.1100000000000003</v>
      </c>
      <c r="G2319" s="41">
        <v>61.5</v>
      </c>
      <c r="H2319" s="58">
        <v>70.707000000000008</v>
      </c>
      <c r="I2319" s="58">
        <v>8.17</v>
      </c>
      <c r="J2319">
        <v>178</v>
      </c>
      <c r="L2319" s="58"/>
      <c r="N2319" s="149"/>
      <c r="O2319" s="149"/>
      <c r="P2319" s="67"/>
      <c r="Q2319" s="67"/>
    </row>
    <row r="2320" spans="1:17" x14ac:dyDescent="0.2">
      <c r="A2320" s="125"/>
      <c r="B2320" s="45">
        <v>41948</v>
      </c>
      <c r="C2320" s="254">
        <v>0.48804398148148148</v>
      </c>
      <c r="D2320" s="59">
        <v>5.0430000000000001</v>
      </c>
      <c r="E2320" s="58">
        <v>22.23</v>
      </c>
      <c r="F2320" s="58">
        <v>4.0199999999999996</v>
      </c>
      <c r="G2320" s="41">
        <v>60.2</v>
      </c>
      <c r="H2320" s="58">
        <v>70.692999999999998</v>
      </c>
      <c r="I2320" s="58">
        <v>8.17</v>
      </c>
      <c r="J2320">
        <v>175</v>
      </c>
      <c r="L2320" s="58"/>
      <c r="N2320" s="149"/>
      <c r="O2320" s="149"/>
      <c r="P2320" s="67"/>
      <c r="Q2320" s="67"/>
    </row>
    <row r="2321" spans="1:17" x14ac:dyDescent="0.2">
      <c r="A2321" s="125"/>
      <c r="B2321" s="45">
        <v>41948</v>
      </c>
      <c r="C2321" s="254">
        <v>0.48834490740740738</v>
      </c>
      <c r="D2321" s="59">
        <v>6.0620000000000003</v>
      </c>
      <c r="E2321" s="58">
        <v>22.22</v>
      </c>
      <c r="F2321" s="58">
        <v>3.98</v>
      </c>
      <c r="G2321" s="41">
        <v>59.7</v>
      </c>
      <c r="H2321" s="58">
        <v>70.688000000000002</v>
      </c>
      <c r="I2321" s="58">
        <v>8.17</v>
      </c>
      <c r="J2321">
        <v>173</v>
      </c>
      <c r="L2321" s="58"/>
      <c r="N2321" s="149"/>
      <c r="O2321" s="149"/>
      <c r="P2321" s="67"/>
      <c r="Q2321" s="67"/>
    </row>
    <row r="2322" spans="1:17" x14ac:dyDescent="0.2">
      <c r="A2322" s="125"/>
      <c r="B2322" s="45">
        <v>41948</v>
      </c>
      <c r="C2322" s="254">
        <v>0.48861111111111111</v>
      </c>
      <c r="D2322" s="59">
        <v>7.06</v>
      </c>
      <c r="E2322" s="58">
        <v>22.22</v>
      </c>
      <c r="F2322" s="58">
        <v>3.94</v>
      </c>
      <c r="G2322" s="41">
        <v>59.1</v>
      </c>
      <c r="H2322" s="58">
        <v>70.682000000000002</v>
      </c>
      <c r="I2322" s="58">
        <v>8.17</v>
      </c>
      <c r="J2322">
        <v>172</v>
      </c>
      <c r="L2322" s="58"/>
      <c r="N2322" s="149"/>
      <c r="O2322" s="149"/>
      <c r="P2322" s="67"/>
      <c r="Q2322" s="67"/>
    </row>
    <row r="2323" spans="1:17" x14ac:dyDescent="0.2">
      <c r="A2323" s="125"/>
      <c r="B2323" s="45">
        <v>41948</v>
      </c>
      <c r="C2323" s="254">
        <v>0.48888888888888887</v>
      </c>
      <c r="D2323" s="59">
        <v>7.9939999999999998</v>
      </c>
      <c r="E2323" s="58">
        <v>22.23</v>
      </c>
      <c r="F2323" s="58">
        <v>3.92</v>
      </c>
      <c r="G2323" s="41">
        <v>58.8</v>
      </c>
      <c r="H2323" s="58">
        <v>70.677000000000007</v>
      </c>
      <c r="I2323" s="58">
        <v>8.17</v>
      </c>
      <c r="J2323">
        <v>171</v>
      </c>
      <c r="L2323" s="58"/>
      <c r="N2323" s="149"/>
      <c r="O2323" s="149"/>
      <c r="P2323" s="67"/>
      <c r="Q2323" s="67"/>
    </row>
    <row r="2324" spans="1:17" x14ac:dyDescent="0.2">
      <c r="A2324" s="125"/>
      <c r="B2324" s="45">
        <v>41948</v>
      </c>
      <c r="C2324" s="254">
        <v>0.48931712962962964</v>
      </c>
      <c r="D2324" s="59">
        <v>9.0609999999999999</v>
      </c>
      <c r="E2324" s="58">
        <v>22.23</v>
      </c>
      <c r="F2324" s="58">
        <v>3.9</v>
      </c>
      <c r="G2324" s="41">
        <v>58.5</v>
      </c>
      <c r="H2324" s="58">
        <v>70.677999999999997</v>
      </c>
      <c r="I2324" s="58">
        <v>8.17</v>
      </c>
      <c r="J2324">
        <v>169</v>
      </c>
      <c r="L2324" s="58"/>
      <c r="N2324" s="149"/>
      <c r="O2324" s="149"/>
      <c r="P2324" s="67"/>
      <c r="Q2324" s="67"/>
    </row>
    <row r="2325" spans="1:17" x14ac:dyDescent="0.2">
      <c r="A2325" s="125"/>
      <c r="B2325" s="45">
        <v>41948</v>
      </c>
      <c r="C2325" s="254">
        <v>0.48969907407407409</v>
      </c>
      <c r="D2325" s="59">
        <v>9.9939999999999998</v>
      </c>
      <c r="E2325" s="58">
        <v>22.23</v>
      </c>
      <c r="F2325" s="58">
        <v>3.88</v>
      </c>
      <c r="G2325" s="41">
        <v>58.2</v>
      </c>
      <c r="H2325" s="58">
        <v>70.674000000000007</v>
      </c>
      <c r="I2325" s="58">
        <v>8.16</v>
      </c>
      <c r="J2325">
        <v>168</v>
      </c>
      <c r="L2325" s="58"/>
      <c r="N2325" s="149"/>
      <c r="O2325" s="149"/>
      <c r="P2325" s="67"/>
      <c r="Q2325" s="67"/>
    </row>
    <row r="2326" spans="1:17" x14ac:dyDescent="0.2">
      <c r="A2326" s="125"/>
      <c r="B2326" s="45">
        <v>41948</v>
      </c>
      <c r="C2326" s="254">
        <v>0.4899189814814815</v>
      </c>
      <c r="D2326" s="59">
        <v>10.554</v>
      </c>
      <c r="E2326" s="58">
        <v>22.23</v>
      </c>
      <c r="F2326" s="58">
        <v>3.87</v>
      </c>
      <c r="G2326" s="41">
        <v>58</v>
      </c>
      <c r="H2326" s="58">
        <v>70.67</v>
      </c>
      <c r="I2326" s="58">
        <v>8.16</v>
      </c>
      <c r="J2326">
        <v>43</v>
      </c>
      <c r="L2326" s="58"/>
      <c r="N2326" s="149"/>
      <c r="O2326" s="149"/>
      <c r="P2326" s="67"/>
      <c r="Q2326" s="67"/>
    </row>
    <row r="2327" spans="1:17" x14ac:dyDescent="0.2">
      <c r="A2327" s="125"/>
      <c r="B2327" s="45"/>
      <c r="C2327" s="254"/>
      <c r="D2327" s="59"/>
      <c r="E2327" s="58"/>
      <c r="F2327" s="58"/>
      <c r="G2327" s="41"/>
      <c r="H2327" s="58"/>
      <c r="I2327" s="58"/>
      <c r="J2327"/>
      <c r="L2327" s="58"/>
      <c r="N2327" s="149"/>
      <c r="O2327" s="149"/>
      <c r="P2327" s="67"/>
      <c r="Q2327" s="67"/>
    </row>
    <row r="2328" spans="1:17" x14ac:dyDescent="0.2">
      <c r="A2328" s="125" t="s">
        <v>61</v>
      </c>
      <c r="B2328" s="45">
        <v>41948</v>
      </c>
      <c r="C2328" s="254">
        <v>0.55853009259259256</v>
      </c>
      <c r="D2328" s="59">
        <v>4.1000000000000002E-2</v>
      </c>
      <c r="E2328" s="58">
        <v>23.2</v>
      </c>
      <c r="F2328" s="58">
        <v>7.81</v>
      </c>
      <c r="G2328" s="41">
        <v>119.8</v>
      </c>
      <c r="H2328" s="58">
        <v>72.094000000000008</v>
      </c>
      <c r="I2328" s="58">
        <v>8.25</v>
      </c>
      <c r="J2328">
        <v>163</v>
      </c>
      <c r="L2328" s="58"/>
      <c r="M2328" s="67">
        <v>1.6</v>
      </c>
      <c r="N2328" s="210">
        <v>17.133399999999998</v>
      </c>
      <c r="O2328" s="210">
        <v>38.573799999999991</v>
      </c>
      <c r="P2328" s="62">
        <v>7.3691999999999958</v>
      </c>
      <c r="Q2328" s="211">
        <v>12.922799999999999</v>
      </c>
    </row>
    <row r="2329" spans="1:17" x14ac:dyDescent="0.2">
      <c r="A2329" s="125"/>
      <c r="B2329" s="45">
        <v>41948</v>
      </c>
      <c r="C2329" s="254">
        <v>0.55880787037037039</v>
      </c>
      <c r="D2329" s="59">
        <v>1.046</v>
      </c>
      <c r="E2329" s="58">
        <v>22.9</v>
      </c>
      <c r="F2329" s="58">
        <v>8.9499999999999993</v>
      </c>
      <c r="G2329" s="41">
        <v>136.4</v>
      </c>
      <c r="H2329" s="58">
        <v>71.659000000000006</v>
      </c>
      <c r="I2329" s="58">
        <v>8.24</v>
      </c>
      <c r="J2329">
        <v>161</v>
      </c>
      <c r="L2329" s="58"/>
      <c r="N2329" s="149"/>
      <c r="O2329" s="149"/>
      <c r="P2329" s="67"/>
      <c r="Q2329" s="67"/>
    </row>
    <row r="2330" spans="1:17" x14ac:dyDescent="0.2">
      <c r="A2330" s="125"/>
      <c r="B2330" s="45">
        <v>41948</v>
      </c>
      <c r="C2330" s="254">
        <v>0.55943287037037037</v>
      </c>
      <c r="D2330" s="59">
        <v>2.0289999999999999</v>
      </c>
      <c r="E2330" s="58">
        <v>22.47</v>
      </c>
      <c r="F2330" s="58">
        <v>6.42</v>
      </c>
      <c r="G2330" s="41">
        <v>97</v>
      </c>
      <c r="H2330" s="58">
        <v>71.373000000000005</v>
      </c>
      <c r="I2330" s="58">
        <v>8.1999999999999993</v>
      </c>
      <c r="J2330">
        <v>159</v>
      </c>
      <c r="L2330" s="58"/>
      <c r="N2330" s="149"/>
      <c r="O2330" s="149"/>
      <c r="P2330" s="67"/>
      <c r="Q2330" s="67"/>
    </row>
    <row r="2331" spans="1:17" x14ac:dyDescent="0.2">
      <c r="A2331" s="125"/>
      <c r="B2331" s="45">
        <v>41948</v>
      </c>
      <c r="C2331" s="254">
        <v>0.55975694444444446</v>
      </c>
      <c r="D2331" s="59">
        <v>2.9340000000000002</v>
      </c>
      <c r="E2331" s="58">
        <v>22.3</v>
      </c>
      <c r="F2331" s="58">
        <v>5.62</v>
      </c>
      <c r="G2331" s="41">
        <v>84.6</v>
      </c>
      <c r="H2331" s="58">
        <v>71.281000000000006</v>
      </c>
      <c r="I2331" s="58">
        <v>8.18</v>
      </c>
      <c r="J2331">
        <v>159</v>
      </c>
      <c r="L2331" s="58"/>
      <c r="N2331" s="149"/>
      <c r="O2331" s="149"/>
      <c r="P2331" s="67"/>
      <c r="Q2331" s="67"/>
    </row>
    <row r="2332" spans="1:17" x14ac:dyDescent="0.2">
      <c r="A2332" s="125"/>
      <c r="B2332" s="45">
        <v>41948</v>
      </c>
      <c r="C2332" s="254">
        <v>0.56011574074074078</v>
      </c>
      <c r="D2332" s="59">
        <v>3.9249999999999998</v>
      </c>
      <c r="E2332" s="58">
        <v>22.28</v>
      </c>
      <c r="F2332" s="58">
        <v>4.9800000000000004</v>
      </c>
      <c r="G2332" s="41">
        <v>74.900000000000006</v>
      </c>
      <c r="H2332" s="58">
        <v>71.234999999999999</v>
      </c>
      <c r="I2332" s="58">
        <v>8.18</v>
      </c>
      <c r="J2332">
        <v>158</v>
      </c>
      <c r="L2332" s="58"/>
      <c r="N2332" s="149"/>
      <c r="O2332" s="149"/>
      <c r="P2332" s="67"/>
      <c r="Q2332" s="67"/>
    </row>
    <row r="2333" spans="1:17" x14ac:dyDescent="0.2">
      <c r="A2333" s="125"/>
      <c r="B2333" s="45">
        <v>41948</v>
      </c>
      <c r="C2333" s="254">
        <v>0.5604513888888889</v>
      </c>
      <c r="D2333" s="59">
        <v>4.9980000000000002</v>
      </c>
      <c r="E2333" s="58">
        <v>22.26</v>
      </c>
      <c r="F2333" s="58">
        <v>4.76</v>
      </c>
      <c r="G2333" s="41">
        <v>71.5</v>
      </c>
      <c r="H2333" s="58">
        <v>71.168000000000006</v>
      </c>
      <c r="I2333" s="58">
        <v>8.17</v>
      </c>
      <c r="J2333">
        <v>158</v>
      </c>
      <c r="L2333" s="58"/>
      <c r="N2333" s="149"/>
      <c r="O2333" s="149"/>
      <c r="P2333" s="67"/>
      <c r="Q2333" s="67"/>
    </row>
    <row r="2334" spans="1:17" x14ac:dyDescent="0.2">
      <c r="A2334" s="125"/>
      <c r="B2334" s="45">
        <v>41948</v>
      </c>
      <c r="C2334" s="254">
        <v>0.56071759259259257</v>
      </c>
      <c r="D2334" s="59">
        <v>5.9829999999999997</v>
      </c>
      <c r="E2334" s="58">
        <v>22.25</v>
      </c>
      <c r="F2334" s="58">
        <v>4.6900000000000004</v>
      </c>
      <c r="G2334" s="41">
        <v>70.5</v>
      </c>
      <c r="H2334" s="58">
        <v>71.129000000000005</v>
      </c>
      <c r="I2334" s="58">
        <v>8.17</v>
      </c>
      <c r="J2334">
        <v>157</v>
      </c>
      <c r="L2334" s="58"/>
      <c r="N2334" s="149"/>
      <c r="O2334" s="149"/>
      <c r="P2334" s="67"/>
      <c r="Q2334" s="67"/>
    </row>
    <row r="2335" spans="1:17" x14ac:dyDescent="0.2">
      <c r="A2335" s="125"/>
      <c r="B2335" s="45">
        <v>41948</v>
      </c>
      <c r="C2335" s="254">
        <v>0.5611342592592593</v>
      </c>
      <c r="D2335" s="59">
        <v>7.0830000000000002</v>
      </c>
      <c r="E2335" s="58">
        <v>22.25</v>
      </c>
      <c r="F2335" s="58">
        <v>4.72</v>
      </c>
      <c r="G2335" s="41">
        <v>71</v>
      </c>
      <c r="H2335" s="58">
        <v>71.126000000000005</v>
      </c>
      <c r="I2335" s="58">
        <v>8.18</v>
      </c>
      <c r="J2335">
        <v>156</v>
      </c>
      <c r="L2335" s="58"/>
      <c r="N2335" s="149"/>
      <c r="O2335" s="149"/>
      <c r="P2335" s="67"/>
      <c r="Q2335" s="67"/>
    </row>
    <row r="2336" spans="1:17" x14ac:dyDescent="0.2">
      <c r="A2336" s="125"/>
      <c r="B2336" s="45">
        <v>41948</v>
      </c>
      <c r="C2336" s="254">
        <v>0.56141203703703701</v>
      </c>
      <c r="D2336" s="59">
        <v>8.0709999999999997</v>
      </c>
      <c r="E2336" s="58">
        <v>22.19</v>
      </c>
      <c r="F2336" s="58">
        <v>4.6100000000000003</v>
      </c>
      <c r="G2336" s="41">
        <v>69.2</v>
      </c>
      <c r="H2336" s="58">
        <v>71.126999999999995</v>
      </c>
      <c r="I2336" s="58">
        <v>8.17</v>
      </c>
      <c r="J2336">
        <v>156</v>
      </c>
      <c r="L2336" s="58"/>
      <c r="N2336" s="149"/>
      <c r="O2336" s="149"/>
      <c r="P2336" s="67"/>
      <c r="Q2336" s="67"/>
    </row>
    <row r="2337" spans="1:17" x14ac:dyDescent="0.2">
      <c r="A2337" s="125"/>
      <c r="B2337" s="45">
        <v>41948</v>
      </c>
      <c r="C2337" s="254">
        <v>0.56166666666666665</v>
      </c>
      <c r="D2337" s="59">
        <v>9.0850000000000009</v>
      </c>
      <c r="E2337" s="58">
        <v>22.1</v>
      </c>
      <c r="F2337" s="58">
        <v>4.5199999999999996</v>
      </c>
      <c r="G2337" s="41">
        <v>67.8</v>
      </c>
      <c r="H2337" s="58">
        <v>71.103999999999999</v>
      </c>
      <c r="I2337" s="58">
        <v>8.17</v>
      </c>
      <c r="J2337">
        <v>156</v>
      </c>
      <c r="L2337" s="58"/>
      <c r="N2337" s="149"/>
      <c r="O2337" s="149"/>
      <c r="P2337" s="67"/>
      <c r="Q2337" s="67"/>
    </row>
    <row r="2338" spans="1:17" x14ac:dyDescent="0.2">
      <c r="A2338" s="125"/>
      <c r="B2338" s="45">
        <v>41948</v>
      </c>
      <c r="C2338" s="254">
        <v>0.56189814814814809</v>
      </c>
      <c r="D2338" s="59">
        <v>10.013</v>
      </c>
      <c r="E2338" s="58">
        <v>21.94</v>
      </c>
      <c r="F2338" s="58">
        <v>4.4000000000000004</v>
      </c>
      <c r="G2338" s="41">
        <v>65.7</v>
      </c>
      <c r="H2338" s="58">
        <v>71.043999999999997</v>
      </c>
      <c r="I2338" s="58">
        <v>8.16</v>
      </c>
      <c r="J2338">
        <v>155</v>
      </c>
      <c r="L2338" s="58"/>
      <c r="N2338" s="149"/>
      <c r="O2338" s="149"/>
      <c r="P2338" s="67"/>
      <c r="Q2338" s="67"/>
    </row>
    <row r="2339" spans="1:17" x14ac:dyDescent="0.2">
      <c r="A2339" s="125"/>
      <c r="B2339" s="45">
        <v>41948</v>
      </c>
      <c r="C2339" s="254">
        <v>0.56216435185185187</v>
      </c>
      <c r="D2339" s="59">
        <v>11.051</v>
      </c>
      <c r="E2339" s="58">
        <v>21.87</v>
      </c>
      <c r="F2339" s="58">
        <v>4.37</v>
      </c>
      <c r="G2339" s="41">
        <v>65.3</v>
      </c>
      <c r="H2339" s="58">
        <v>71.102000000000004</v>
      </c>
      <c r="I2339" s="58">
        <v>8.16</v>
      </c>
      <c r="J2339">
        <v>155</v>
      </c>
      <c r="L2339" s="58"/>
      <c r="N2339" s="149"/>
      <c r="O2339" s="149"/>
      <c r="P2339" s="67"/>
      <c r="Q2339" s="67"/>
    </row>
    <row r="2340" spans="1:17" x14ac:dyDescent="0.2">
      <c r="A2340" s="125"/>
      <c r="B2340" s="45">
        <v>41948</v>
      </c>
      <c r="C2340" s="254">
        <v>0.56234953703703705</v>
      </c>
      <c r="D2340" s="59">
        <v>12.052</v>
      </c>
      <c r="E2340" s="58">
        <v>21.86</v>
      </c>
      <c r="F2340" s="58">
        <v>4.16</v>
      </c>
      <c r="G2340" s="41">
        <v>62.1</v>
      </c>
      <c r="H2340" s="58">
        <v>71.031000000000006</v>
      </c>
      <c r="I2340" s="58">
        <v>8.16</v>
      </c>
      <c r="J2340">
        <v>155</v>
      </c>
      <c r="L2340" s="58"/>
      <c r="N2340" s="149"/>
      <c r="O2340" s="149"/>
      <c r="P2340" s="67"/>
      <c r="Q2340" s="67"/>
    </row>
    <row r="2341" spans="1:17" x14ac:dyDescent="0.2">
      <c r="A2341" s="125"/>
      <c r="B2341" s="45">
        <v>41948</v>
      </c>
      <c r="C2341" s="254">
        <v>0.56253472222222223</v>
      </c>
      <c r="D2341" s="59">
        <v>12.467000000000001</v>
      </c>
      <c r="E2341" s="58">
        <v>21.86</v>
      </c>
      <c r="F2341" s="58">
        <v>4.09</v>
      </c>
      <c r="G2341" s="41">
        <v>61</v>
      </c>
      <c r="H2341" s="58">
        <v>71.03</v>
      </c>
      <c r="I2341" s="58">
        <v>8.16</v>
      </c>
      <c r="J2341">
        <v>140</v>
      </c>
      <c r="L2341" s="58"/>
      <c r="N2341" s="149"/>
      <c r="O2341" s="149"/>
      <c r="P2341" s="67"/>
      <c r="Q2341" s="67"/>
    </row>
    <row r="2342" spans="1:17" x14ac:dyDescent="0.2">
      <c r="A2342" s="125"/>
      <c r="B2342" s="45"/>
      <c r="C2342" s="254"/>
      <c r="D2342" s="59"/>
      <c r="E2342" s="58"/>
      <c r="F2342" s="58"/>
      <c r="G2342" s="41"/>
      <c r="H2342"/>
      <c r="I2342" s="58"/>
      <c r="J2342"/>
      <c r="N2342" s="149"/>
      <c r="O2342" s="149"/>
      <c r="P2342" s="67"/>
      <c r="Q2342" s="67"/>
    </row>
    <row r="2343" spans="1:17" x14ac:dyDescent="0.2">
      <c r="A2343" s="125"/>
      <c r="B2343" s="45"/>
      <c r="C2343" s="254"/>
      <c r="D2343" s="59"/>
      <c r="E2343" s="58"/>
      <c r="F2343" s="58"/>
      <c r="G2343" s="41"/>
      <c r="H2343"/>
      <c r="I2343" s="58"/>
      <c r="J2343"/>
      <c r="N2343" s="149"/>
      <c r="O2343" s="149"/>
      <c r="P2343" s="67"/>
      <c r="Q2343" s="67"/>
    </row>
    <row r="2344" spans="1:17" x14ac:dyDescent="0.2">
      <c r="A2344" t="s">
        <v>7</v>
      </c>
      <c r="B2344" s="45">
        <v>42038</v>
      </c>
      <c r="C2344" s="254">
        <v>0.35158564814814813</v>
      </c>
      <c r="D2344" s="59">
        <v>0.159</v>
      </c>
      <c r="E2344" s="58">
        <v>14.83</v>
      </c>
      <c r="F2344" s="58">
        <v>10.88</v>
      </c>
      <c r="G2344" s="41">
        <v>108.6</v>
      </c>
      <c r="H2344">
        <v>3.0950000000000002</v>
      </c>
      <c r="I2344" s="58">
        <v>8.02</v>
      </c>
      <c r="J2344">
        <v>199</v>
      </c>
      <c r="M2344" s="67">
        <v>0.2</v>
      </c>
      <c r="N2344" s="149"/>
      <c r="O2344" s="149"/>
      <c r="P2344" s="67"/>
      <c r="Q2344" s="67"/>
    </row>
    <row r="2345" spans="1:17" x14ac:dyDescent="0.2">
      <c r="B2345" s="45">
        <v>42038</v>
      </c>
      <c r="C2345" s="254">
        <v>0.35275462962962961</v>
      </c>
      <c r="D2345" s="59">
        <v>1.3460000000000001</v>
      </c>
      <c r="E2345" s="58">
        <v>14.83</v>
      </c>
      <c r="F2345" s="58">
        <v>10.6</v>
      </c>
      <c r="G2345" s="41">
        <v>105.8</v>
      </c>
      <c r="H2345">
        <v>3.0939999999999999</v>
      </c>
      <c r="I2345" s="58">
        <v>8.0500000000000007</v>
      </c>
      <c r="J2345">
        <v>197</v>
      </c>
      <c r="N2345" s="149"/>
      <c r="O2345" s="149"/>
      <c r="P2345" s="67"/>
      <c r="Q2345" s="67"/>
    </row>
    <row r="2346" spans="1:17" x14ac:dyDescent="0.2">
      <c r="B2346" s="45">
        <v>42038</v>
      </c>
      <c r="C2346" s="254">
        <v>0.35241898148148149</v>
      </c>
      <c r="D2346" s="59">
        <v>2.1970000000000001</v>
      </c>
      <c r="E2346" s="58">
        <v>14.83</v>
      </c>
      <c r="F2346" s="58">
        <v>10.61</v>
      </c>
      <c r="G2346" s="41">
        <v>105.8</v>
      </c>
      <c r="H2346">
        <v>3.093</v>
      </c>
      <c r="I2346" s="58">
        <v>8.0500000000000007</v>
      </c>
      <c r="J2346">
        <v>197</v>
      </c>
      <c r="N2346" s="149"/>
      <c r="O2346" s="149"/>
      <c r="P2346" s="67"/>
      <c r="Q2346" s="67"/>
    </row>
    <row r="2347" spans="1:17" x14ac:dyDescent="0.2">
      <c r="B2347" s="45">
        <v>42038</v>
      </c>
      <c r="C2347" s="254">
        <v>0.35219907407407408</v>
      </c>
      <c r="D2347" s="59">
        <v>3.01</v>
      </c>
      <c r="E2347" s="58">
        <v>14.83</v>
      </c>
      <c r="F2347" s="58">
        <v>10.63</v>
      </c>
      <c r="G2347" s="41">
        <v>106</v>
      </c>
      <c r="H2347">
        <v>3.0920000000000001</v>
      </c>
      <c r="I2347" s="58">
        <v>8.0500000000000007</v>
      </c>
      <c r="J2347">
        <v>197</v>
      </c>
      <c r="N2347" s="149"/>
      <c r="O2347" s="149"/>
      <c r="P2347" s="67"/>
      <c r="Q2347" s="67"/>
    </row>
    <row r="2348" spans="1:17" x14ac:dyDescent="0.2">
      <c r="B2348" s="45"/>
      <c r="D2348" s="59"/>
      <c r="E2348" s="58"/>
      <c r="F2348" s="58"/>
    </row>
    <row r="2349" spans="1:17" x14ac:dyDescent="0.2">
      <c r="A2349" t="s">
        <v>36</v>
      </c>
      <c r="B2349" s="45">
        <v>42038</v>
      </c>
      <c r="C2349" s="254">
        <v>0.36961805555555555</v>
      </c>
      <c r="D2349" s="59">
        <v>0.121</v>
      </c>
      <c r="E2349" s="58">
        <v>14.95</v>
      </c>
      <c r="F2349" s="58">
        <v>9.61</v>
      </c>
      <c r="G2349" s="41">
        <v>96.4</v>
      </c>
      <c r="H2349">
        <v>3.73</v>
      </c>
      <c r="I2349" s="58">
        <v>7.78</v>
      </c>
      <c r="J2349">
        <v>179</v>
      </c>
      <c r="M2349" s="67">
        <v>0.1</v>
      </c>
      <c r="N2349" s="149"/>
      <c r="O2349" s="149"/>
      <c r="P2349" s="67"/>
      <c r="Q2349" s="67"/>
    </row>
    <row r="2350" spans="1:17" x14ac:dyDescent="0.2">
      <c r="B2350" s="45">
        <v>42038</v>
      </c>
      <c r="C2350" s="254">
        <v>0.36978009259259265</v>
      </c>
      <c r="D2350" s="59">
        <v>0.39900000000000002</v>
      </c>
      <c r="E2350" s="58">
        <v>14.95</v>
      </c>
      <c r="F2350" s="58">
        <v>9.48</v>
      </c>
      <c r="G2350" s="41">
        <v>95.1</v>
      </c>
      <c r="H2350">
        <v>3.73</v>
      </c>
      <c r="I2350" s="58">
        <v>7.78</v>
      </c>
      <c r="J2350">
        <v>179</v>
      </c>
      <c r="N2350" s="149"/>
      <c r="O2350" s="149"/>
      <c r="P2350" s="67"/>
      <c r="Q2350" s="67"/>
    </row>
    <row r="2351" spans="1:17" x14ac:dyDescent="0.2">
      <c r="A2351" s="125"/>
      <c r="B2351" s="45"/>
      <c r="C2351" s="182"/>
      <c r="D2351" s="59"/>
      <c r="E2351" s="58"/>
      <c r="F2351" s="58"/>
      <c r="G2351" s="41"/>
      <c r="H2351"/>
      <c r="I2351" s="58"/>
      <c r="J2351"/>
      <c r="N2351" s="149"/>
      <c r="O2351" s="149"/>
      <c r="P2351" s="67"/>
      <c r="Q2351" s="67"/>
    </row>
    <row r="2352" spans="1:17" x14ac:dyDescent="0.2">
      <c r="A2352" t="s">
        <v>72</v>
      </c>
      <c r="B2352" s="45">
        <v>42038</v>
      </c>
      <c r="C2352" s="254">
        <v>0.29413194444444446</v>
      </c>
      <c r="D2352" s="59">
        <v>0.10199999999999999</v>
      </c>
      <c r="E2352" s="58">
        <v>15.07</v>
      </c>
      <c r="F2352" s="58">
        <v>7.55</v>
      </c>
      <c r="G2352" s="41">
        <v>75.400000000000006</v>
      </c>
      <c r="H2352">
        <v>2.1080000000000001</v>
      </c>
      <c r="I2352" s="58">
        <v>7.7</v>
      </c>
      <c r="J2352">
        <v>220</v>
      </c>
      <c r="M2352" s="67">
        <v>0.5</v>
      </c>
      <c r="N2352" s="149"/>
      <c r="O2352" s="149"/>
      <c r="P2352" s="67"/>
      <c r="Q2352" s="67"/>
    </row>
    <row r="2353" spans="1:17" x14ac:dyDescent="0.2">
      <c r="B2353" s="45">
        <v>42038</v>
      </c>
      <c r="C2353" s="254">
        <v>0.29446759259259259</v>
      </c>
      <c r="D2353" s="59">
        <v>0.82099999999999995</v>
      </c>
      <c r="E2353" s="58">
        <v>15.07</v>
      </c>
      <c r="F2353" s="58">
        <v>7.45</v>
      </c>
      <c r="G2353" s="41">
        <v>74.5</v>
      </c>
      <c r="H2353">
        <v>2.1070000000000002</v>
      </c>
      <c r="I2353" s="58">
        <v>7.69</v>
      </c>
      <c r="J2353">
        <v>218</v>
      </c>
      <c r="N2353" s="149"/>
      <c r="O2353" s="149"/>
      <c r="P2353" s="67"/>
      <c r="Q2353" s="67"/>
    </row>
    <row r="2354" spans="1:17" x14ac:dyDescent="0.2">
      <c r="A2354" s="125"/>
      <c r="B2354" s="45"/>
      <c r="C2354" s="182"/>
      <c r="D2354" s="59"/>
      <c r="E2354" s="58"/>
      <c r="F2354" s="58"/>
      <c r="G2354" s="41"/>
      <c r="H2354"/>
      <c r="I2354" s="58"/>
      <c r="J2354"/>
      <c r="N2354" s="149"/>
      <c r="O2354" s="149"/>
      <c r="P2354" s="67"/>
      <c r="Q2354" s="67"/>
    </row>
    <row r="2355" spans="1:17" x14ac:dyDescent="0.2">
      <c r="A2355" t="s">
        <v>55</v>
      </c>
      <c r="B2355" s="45">
        <v>42038</v>
      </c>
      <c r="C2355" s="254">
        <v>0.50804398148148155</v>
      </c>
      <c r="D2355" s="59">
        <v>0.108</v>
      </c>
      <c r="E2355" s="58">
        <v>17.62</v>
      </c>
      <c r="F2355" s="58">
        <v>10.78</v>
      </c>
      <c r="G2355" s="41">
        <v>151.19999999999999</v>
      </c>
      <c r="H2355">
        <v>70.760000000000005</v>
      </c>
      <c r="I2355" s="58">
        <v>8.35</v>
      </c>
      <c r="J2355">
        <v>136</v>
      </c>
      <c r="M2355" s="209">
        <v>1.1000000000000001</v>
      </c>
      <c r="N2355" s="210">
        <v>17.337999999999997</v>
      </c>
      <c r="O2355" s="210">
        <v>20.998800000000003</v>
      </c>
      <c r="P2355" s="210">
        <v>19.704599999999999</v>
      </c>
      <c r="Q2355" s="210">
        <v>17.515199999999997</v>
      </c>
    </row>
    <row r="2356" spans="1:17" x14ac:dyDescent="0.2">
      <c r="B2356" s="45">
        <v>42038</v>
      </c>
      <c r="C2356" s="254">
        <v>0.50937500000000002</v>
      </c>
      <c r="D2356" s="59">
        <v>1.0129999999999999</v>
      </c>
      <c r="E2356" s="58">
        <v>15.86</v>
      </c>
      <c r="F2356" s="58">
        <v>10.69</v>
      </c>
      <c r="G2356" s="41">
        <v>145</v>
      </c>
      <c r="H2356">
        <v>70.73</v>
      </c>
      <c r="I2356" s="58">
        <v>8.36</v>
      </c>
      <c r="J2356">
        <v>139</v>
      </c>
      <c r="M2356" s="217"/>
      <c r="N2356" s="149"/>
      <c r="O2356" s="149"/>
      <c r="Q2356" s="67"/>
    </row>
    <row r="2357" spans="1:17" x14ac:dyDescent="0.2">
      <c r="B2357" s="45">
        <v>42038</v>
      </c>
      <c r="C2357" s="254">
        <v>0.51048611111111108</v>
      </c>
      <c r="D2357" s="59">
        <v>1.9870000000000001</v>
      </c>
      <c r="E2357" s="58">
        <v>15.69</v>
      </c>
      <c r="F2357" s="58">
        <v>10.66</v>
      </c>
      <c r="G2357" s="41">
        <v>144.19999999999999</v>
      </c>
      <c r="H2357">
        <v>70.73</v>
      </c>
      <c r="I2357" s="58">
        <v>8.36</v>
      </c>
      <c r="J2357">
        <v>141</v>
      </c>
      <c r="M2357" s="217"/>
      <c r="N2357" s="149"/>
      <c r="O2357" s="149"/>
    </row>
    <row r="2358" spans="1:17" x14ac:dyDescent="0.2">
      <c r="B2358" s="45">
        <v>42038</v>
      </c>
      <c r="C2358" s="254">
        <v>0.51148148148148154</v>
      </c>
      <c r="D2358" s="59">
        <v>3.0129999999999999</v>
      </c>
      <c r="E2358" s="58">
        <v>15.55</v>
      </c>
      <c r="F2358" s="58">
        <v>10.16</v>
      </c>
      <c r="G2358" s="41">
        <v>137.1</v>
      </c>
      <c r="H2358">
        <v>70.83</v>
      </c>
      <c r="I2358" s="58">
        <v>8.35</v>
      </c>
      <c r="J2358">
        <v>143</v>
      </c>
      <c r="M2358" s="217"/>
      <c r="N2358" s="149"/>
      <c r="O2358" s="149"/>
      <c r="Q2358" s="67"/>
    </row>
    <row r="2359" spans="1:17" x14ac:dyDescent="0.2">
      <c r="B2359" s="45">
        <v>42038</v>
      </c>
      <c r="C2359" s="254">
        <v>0.51180555555555551</v>
      </c>
      <c r="D2359" s="59">
        <v>4</v>
      </c>
      <c r="E2359" s="58">
        <v>15.16</v>
      </c>
      <c r="F2359" s="58">
        <v>9.3699999999999992</v>
      </c>
      <c r="G2359" s="41">
        <v>125.6</v>
      </c>
      <c r="H2359">
        <v>71.03</v>
      </c>
      <c r="I2359" s="58">
        <v>8.32</v>
      </c>
      <c r="J2359">
        <v>143</v>
      </c>
      <c r="M2359" s="217"/>
      <c r="N2359" s="149"/>
      <c r="O2359" s="149"/>
    </row>
    <row r="2360" spans="1:17" x14ac:dyDescent="0.2">
      <c r="B2360" s="45">
        <v>42038</v>
      </c>
      <c r="C2360" s="254">
        <v>0.51333333333333331</v>
      </c>
      <c r="D2360" s="59">
        <v>5.008</v>
      </c>
      <c r="E2360" s="58">
        <v>14.43</v>
      </c>
      <c r="F2360" s="58">
        <v>4.1399999999999997</v>
      </c>
      <c r="G2360" s="41">
        <v>54.9</v>
      </c>
      <c r="H2360">
        <v>71.36</v>
      </c>
      <c r="I2360" s="58">
        <v>8.24</v>
      </c>
      <c r="J2360">
        <v>145</v>
      </c>
      <c r="M2360" s="217"/>
      <c r="N2360" s="149"/>
      <c r="O2360" s="149"/>
      <c r="Q2360" s="67"/>
    </row>
    <row r="2361" spans="1:17" x14ac:dyDescent="0.2">
      <c r="B2361" s="45">
        <v>42038</v>
      </c>
      <c r="C2361" s="254">
        <v>0.51428240740740738</v>
      </c>
      <c r="D2361" s="59">
        <v>5.9880000000000004</v>
      </c>
      <c r="E2361" s="58">
        <v>14.36</v>
      </c>
      <c r="F2361" s="58">
        <v>2.4500000000000002</v>
      </c>
      <c r="G2361" s="41">
        <v>32.4</v>
      </c>
      <c r="H2361">
        <v>71.489999999999995</v>
      </c>
      <c r="I2361" s="58">
        <v>8.2100000000000009</v>
      </c>
      <c r="J2361">
        <v>146</v>
      </c>
      <c r="N2361" s="149"/>
      <c r="O2361" s="149"/>
      <c r="P2361" s="67"/>
      <c r="Q2361" s="67"/>
    </row>
    <row r="2362" spans="1:17" x14ac:dyDescent="0.2">
      <c r="B2362" s="45">
        <v>42038</v>
      </c>
      <c r="C2362" s="254">
        <v>0.51586805555555559</v>
      </c>
      <c r="D2362" s="59">
        <v>6.9450000000000003</v>
      </c>
      <c r="E2362" s="58">
        <v>14.34</v>
      </c>
      <c r="F2362" s="58">
        <v>0.97</v>
      </c>
      <c r="G2362" s="41">
        <v>12.8</v>
      </c>
      <c r="H2362">
        <v>71.55</v>
      </c>
      <c r="I2362" s="58">
        <v>8.19</v>
      </c>
      <c r="J2362">
        <v>145</v>
      </c>
      <c r="N2362" s="149"/>
      <c r="O2362" s="149"/>
      <c r="P2362" s="67"/>
      <c r="Q2362" s="67"/>
    </row>
    <row r="2363" spans="1:17" x14ac:dyDescent="0.2">
      <c r="B2363" s="45">
        <v>42038</v>
      </c>
      <c r="C2363" s="254">
        <v>0.51703703703703707</v>
      </c>
      <c r="D2363" s="59">
        <v>8.0139999999999993</v>
      </c>
      <c r="E2363" s="58">
        <v>14.33</v>
      </c>
      <c r="F2363" s="58">
        <v>0.82</v>
      </c>
      <c r="G2363" s="41">
        <v>10.8</v>
      </c>
      <c r="H2363">
        <v>71.56</v>
      </c>
      <c r="I2363" s="58">
        <v>8.19</v>
      </c>
      <c r="J2363">
        <v>145</v>
      </c>
      <c r="N2363" s="149"/>
      <c r="O2363" s="149"/>
      <c r="P2363" s="67"/>
      <c r="Q2363" s="67"/>
    </row>
    <row r="2364" spans="1:17" x14ac:dyDescent="0.2">
      <c r="B2364" s="45">
        <v>42038</v>
      </c>
      <c r="C2364" s="254">
        <v>0.51825231481481482</v>
      </c>
      <c r="D2364" s="59">
        <v>9.0250000000000004</v>
      </c>
      <c r="E2364" s="58">
        <v>14.33</v>
      </c>
      <c r="F2364" s="58">
        <v>0.76</v>
      </c>
      <c r="G2364" s="41">
        <v>10.1</v>
      </c>
      <c r="H2364">
        <v>71.569999999999993</v>
      </c>
      <c r="I2364" s="58">
        <v>8.19</v>
      </c>
      <c r="J2364">
        <v>145</v>
      </c>
      <c r="N2364" s="149"/>
      <c r="O2364" s="149"/>
      <c r="P2364" s="67"/>
      <c r="Q2364" s="67"/>
    </row>
    <row r="2365" spans="1:17" x14ac:dyDescent="0.2">
      <c r="B2365" s="45">
        <v>42038</v>
      </c>
      <c r="C2365" s="254">
        <v>0.51940972222222215</v>
      </c>
      <c r="D2365" s="59">
        <v>9.9730000000000008</v>
      </c>
      <c r="E2365" s="58">
        <v>14.33</v>
      </c>
      <c r="F2365" s="58">
        <v>0.75</v>
      </c>
      <c r="G2365" s="41">
        <v>10</v>
      </c>
      <c r="H2365">
        <v>71.569999999999993</v>
      </c>
      <c r="I2365" s="58">
        <v>8.19</v>
      </c>
      <c r="J2365">
        <v>144</v>
      </c>
      <c r="N2365" s="149"/>
      <c r="O2365" s="149"/>
      <c r="P2365" s="67"/>
      <c r="Q2365" s="67"/>
    </row>
    <row r="2366" spans="1:17" x14ac:dyDescent="0.2">
      <c r="B2366" s="45">
        <v>42038</v>
      </c>
      <c r="C2366" s="254">
        <v>0.52043981481481483</v>
      </c>
      <c r="D2366" s="59">
        <v>10.992000000000001</v>
      </c>
      <c r="E2366" s="58">
        <v>14.33</v>
      </c>
      <c r="F2366" s="58">
        <v>0.72</v>
      </c>
      <c r="G2366" s="41">
        <v>9.5</v>
      </c>
      <c r="H2366">
        <v>71.569999999999993</v>
      </c>
      <c r="I2366" s="58">
        <v>8.19</v>
      </c>
      <c r="J2366">
        <v>144</v>
      </c>
      <c r="N2366" s="149"/>
      <c r="O2366" s="149"/>
      <c r="P2366" s="67"/>
      <c r="Q2366" s="67"/>
    </row>
    <row r="2367" spans="1:17" x14ac:dyDescent="0.2">
      <c r="B2367" s="45">
        <v>42038</v>
      </c>
      <c r="C2367" s="254">
        <v>0.52072916666666669</v>
      </c>
      <c r="D2367" s="59">
        <v>12.012</v>
      </c>
      <c r="E2367" s="58">
        <v>14.33</v>
      </c>
      <c r="F2367" s="58">
        <v>0.71</v>
      </c>
      <c r="G2367" s="41">
        <v>9.5</v>
      </c>
      <c r="H2367">
        <v>71.569999999999993</v>
      </c>
      <c r="I2367" s="58">
        <v>8.19</v>
      </c>
      <c r="J2367">
        <v>144</v>
      </c>
      <c r="N2367" s="149"/>
      <c r="O2367" s="149"/>
      <c r="P2367" s="67"/>
      <c r="Q2367" s="67"/>
    </row>
    <row r="2368" spans="1:17" x14ac:dyDescent="0.2">
      <c r="B2368" s="45">
        <v>42038</v>
      </c>
      <c r="C2368" s="254">
        <v>0.52097222222222228</v>
      </c>
      <c r="D2368" s="59">
        <v>13.082000000000001</v>
      </c>
      <c r="E2368" s="58">
        <v>14.34</v>
      </c>
      <c r="F2368" s="58">
        <v>0.69</v>
      </c>
      <c r="G2368" s="41">
        <v>9.1999999999999993</v>
      </c>
      <c r="H2368">
        <v>71.56</v>
      </c>
      <c r="I2368" s="58">
        <v>8.19</v>
      </c>
      <c r="J2368">
        <v>36</v>
      </c>
      <c r="N2368" s="149"/>
      <c r="O2368" s="149"/>
      <c r="P2368" s="67"/>
      <c r="Q2368" s="67"/>
    </row>
    <row r="2369" spans="1:17" x14ac:dyDescent="0.2">
      <c r="B2369" s="45"/>
      <c r="C2369" s="254"/>
      <c r="D2369" s="59"/>
      <c r="E2369" s="58"/>
      <c r="F2369" s="58"/>
      <c r="G2369" s="41"/>
      <c r="H2369"/>
      <c r="I2369" s="58"/>
      <c r="J2369"/>
      <c r="N2369" s="149"/>
      <c r="O2369" s="149"/>
      <c r="P2369" s="67"/>
      <c r="Q2369" s="67"/>
    </row>
    <row r="2370" spans="1:17" x14ac:dyDescent="0.2">
      <c r="A2370" t="s">
        <v>58</v>
      </c>
      <c r="B2370" s="45">
        <v>42038</v>
      </c>
      <c r="C2370" s="254">
        <v>0.47812499999999997</v>
      </c>
      <c r="D2370" s="59">
        <v>0.121</v>
      </c>
      <c r="E2370" s="58">
        <v>17.98</v>
      </c>
      <c r="F2370" s="58">
        <v>12.74</v>
      </c>
      <c r="G2370" s="41">
        <v>178.9</v>
      </c>
      <c r="H2370">
        <v>69.489999999999995</v>
      </c>
      <c r="I2370" s="58">
        <v>8.44</v>
      </c>
      <c r="J2370">
        <v>135</v>
      </c>
      <c r="M2370" s="67">
        <v>1.1000000000000001</v>
      </c>
      <c r="N2370" s="210">
        <v>20.558799999999998</v>
      </c>
      <c r="O2370" s="210">
        <v>24.2196</v>
      </c>
      <c r="P2370" s="210">
        <v>10.413</v>
      </c>
      <c r="Q2370" s="210">
        <v>24.564</v>
      </c>
    </row>
    <row r="2371" spans="1:17" x14ac:dyDescent="0.2">
      <c r="B2371" s="45">
        <v>42038</v>
      </c>
      <c r="C2371" s="254">
        <v>0.47865740740740742</v>
      </c>
      <c r="D2371" s="59">
        <v>1.0189999999999999</v>
      </c>
      <c r="E2371" s="58">
        <v>17.32</v>
      </c>
      <c r="F2371" s="58">
        <v>12.99</v>
      </c>
      <c r="G2371" s="41">
        <v>180.2</v>
      </c>
      <c r="H2371">
        <v>69.52</v>
      </c>
      <c r="I2371" s="58">
        <v>8.44</v>
      </c>
      <c r="J2371">
        <v>137</v>
      </c>
      <c r="N2371" s="149"/>
      <c r="O2371" s="149"/>
      <c r="P2371" s="67"/>
      <c r="Q2371" s="67"/>
    </row>
    <row r="2372" spans="1:17" x14ac:dyDescent="0.2">
      <c r="B2372" s="45">
        <v>42038</v>
      </c>
      <c r="C2372" s="254">
        <v>0.47907407407407404</v>
      </c>
      <c r="D2372" s="59">
        <v>2.028</v>
      </c>
      <c r="E2372" s="58">
        <v>16.850000000000001</v>
      </c>
      <c r="F2372" s="58">
        <v>12.72</v>
      </c>
      <c r="G2372" s="41">
        <v>175.3</v>
      </c>
      <c r="H2372">
        <v>69.94</v>
      </c>
      <c r="I2372" s="58">
        <v>8.42</v>
      </c>
      <c r="J2372">
        <v>138</v>
      </c>
      <c r="N2372" s="149"/>
      <c r="O2372" s="149"/>
      <c r="P2372" s="67"/>
      <c r="Q2372" s="67"/>
    </row>
    <row r="2373" spans="1:17" x14ac:dyDescent="0.2">
      <c r="B2373" s="45">
        <v>42038</v>
      </c>
      <c r="C2373" s="254">
        <v>0.47990740740740739</v>
      </c>
      <c r="D2373" s="59">
        <v>2.9870000000000001</v>
      </c>
      <c r="E2373" s="58">
        <v>15.95</v>
      </c>
      <c r="F2373" s="58">
        <v>11.61</v>
      </c>
      <c r="G2373" s="41">
        <v>157.4</v>
      </c>
      <c r="H2373">
        <v>70.27</v>
      </c>
      <c r="I2373" s="58">
        <v>8.39</v>
      </c>
      <c r="J2373">
        <v>140</v>
      </c>
      <c r="N2373" s="149"/>
      <c r="O2373" s="149"/>
      <c r="P2373" s="67"/>
      <c r="Q2373" s="67"/>
    </row>
    <row r="2374" spans="1:17" x14ac:dyDescent="0.2">
      <c r="B2374" s="45">
        <v>42038</v>
      </c>
      <c r="C2374" s="254">
        <v>0.48054398148148153</v>
      </c>
      <c r="D2374" s="59">
        <v>4.0190000000000001</v>
      </c>
      <c r="E2374" s="58">
        <v>14.91</v>
      </c>
      <c r="F2374" s="58">
        <v>9.1300000000000008</v>
      </c>
      <c r="G2374" s="41">
        <v>121.7</v>
      </c>
      <c r="H2374">
        <v>70.89</v>
      </c>
      <c r="I2374" s="58">
        <v>8.31</v>
      </c>
      <c r="J2374">
        <v>142</v>
      </c>
      <c r="N2374" s="149"/>
      <c r="O2374" s="149"/>
      <c r="P2374" s="67"/>
      <c r="Q2374" s="67"/>
    </row>
    <row r="2375" spans="1:17" x14ac:dyDescent="0.2">
      <c r="B2375" s="45">
        <v>42038</v>
      </c>
      <c r="C2375" s="254">
        <v>0.48226851851851849</v>
      </c>
      <c r="D2375" s="59">
        <v>5.0019999999999998</v>
      </c>
      <c r="E2375" s="58">
        <v>14.56</v>
      </c>
      <c r="F2375" s="58">
        <v>6.82</v>
      </c>
      <c r="G2375" s="41">
        <v>90.3</v>
      </c>
      <c r="H2375">
        <v>70.989999999999995</v>
      </c>
      <c r="I2375" s="58">
        <v>8.27</v>
      </c>
      <c r="J2375">
        <v>143</v>
      </c>
      <c r="N2375" s="149"/>
      <c r="O2375" s="149"/>
      <c r="P2375" s="67"/>
      <c r="Q2375" s="67"/>
    </row>
    <row r="2376" spans="1:17" x14ac:dyDescent="0.2">
      <c r="B2376" s="45">
        <v>42038</v>
      </c>
      <c r="C2376" s="254">
        <v>0.484375</v>
      </c>
      <c r="D2376" s="59">
        <v>6.0339999999999998</v>
      </c>
      <c r="E2376" s="58">
        <v>14.49</v>
      </c>
      <c r="F2376" s="58">
        <v>5.01</v>
      </c>
      <c r="G2376" s="41">
        <v>66.3</v>
      </c>
      <c r="H2376">
        <v>71.11</v>
      </c>
      <c r="I2376" s="58">
        <v>8.24</v>
      </c>
      <c r="J2376">
        <v>143</v>
      </c>
      <c r="N2376" s="149"/>
      <c r="O2376" s="149"/>
      <c r="P2376" s="67"/>
      <c r="Q2376" s="67"/>
    </row>
    <row r="2377" spans="1:17" x14ac:dyDescent="0.2">
      <c r="B2377" s="45">
        <v>42038</v>
      </c>
      <c r="C2377" s="254">
        <v>0.48491898148148144</v>
      </c>
      <c r="D2377" s="59">
        <v>8.0990000000000002</v>
      </c>
      <c r="E2377" s="58">
        <v>14.36</v>
      </c>
      <c r="F2377" s="58">
        <v>3.26</v>
      </c>
      <c r="G2377" s="41">
        <v>43.1</v>
      </c>
      <c r="H2377">
        <v>71.209999999999994</v>
      </c>
      <c r="I2377" s="58">
        <v>8.18</v>
      </c>
      <c r="J2377">
        <v>143</v>
      </c>
      <c r="N2377" s="149"/>
      <c r="O2377" s="149"/>
      <c r="P2377" s="67"/>
      <c r="Q2377" s="67"/>
    </row>
    <row r="2378" spans="1:17" x14ac:dyDescent="0.2">
      <c r="B2378" s="45">
        <v>42038</v>
      </c>
      <c r="C2378" s="254">
        <v>0.48538194444444444</v>
      </c>
      <c r="D2378" s="59">
        <v>9.0060000000000002</v>
      </c>
      <c r="E2378" s="58">
        <v>14.3</v>
      </c>
      <c r="F2378" s="58">
        <v>2.58</v>
      </c>
      <c r="G2378" s="41">
        <v>34</v>
      </c>
      <c r="H2378">
        <v>71.22</v>
      </c>
      <c r="I2378" s="58">
        <v>8.18</v>
      </c>
      <c r="J2378">
        <v>143</v>
      </c>
      <c r="N2378" s="149"/>
      <c r="O2378" s="149"/>
      <c r="P2378" s="67"/>
      <c r="Q2378" s="67"/>
    </row>
    <row r="2379" spans="1:17" x14ac:dyDescent="0.2">
      <c r="B2379" s="45">
        <v>42038</v>
      </c>
      <c r="C2379" s="254">
        <v>0.48679398148148145</v>
      </c>
      <c r="D2379" s="59">
        <v>10.065</v>
      </c>
      <c r="E2379" s="58">
        <v>14.24</v>
      </c>
      <c r="F2379" s="58">
        <v>0.75</v>
      </c>
      <c r="G2379" s="41">
        <v>9.9</v>
      </c>
      <c r="H2379">
        <v>71.31</v>
      </c>
      <c r="I2379" s="58">
        <v>8.16</v>
      </c>
      <c r="J2379">
        <v>141</v>
      </c>
      <c r="N2379" s="149"/>
      <c r="O2379" s="149"/>
      <c r="P2379" s="67"/>
      <c r="Q2379" s="67"/>
    </row>
    <row r="2380" spans="1:17" x14ac:dyDescent="0.2">
      <c r="B2380" s="45">
        <v>42038</v>
      </c>
      <c r="C2380" s="254">
        <v>0.48704861111111114</v>
      </c>
      <c r="D2380" s="59">
        <v>11.004</v>
      </c>
      <c r="E2380" s="58">
        <v>14.25</v>
      </c>
      <c r="F2380" s="58">
        <v>0.68</v>
      </c>
      <c r="G2380" s="41">
        <v>9</v>
      </c>
      <c r="H2380">
        <v>71.319999999999993</v>
      </c>
      <c r="I2380" s="58">
        <v>8.16</v>
      </c>
      <c r="J2380">
        <v>101</v>
      </c>
      <c r="N2380" s="149"/>
      <c r="O2380" s="149"/>
      <c r="P2380" s="67"/>
      <c r="Q2380" s="67"/>
    </row>
    <row r="2381" spans="1:17" x14ac:dyDescent="0.2">
      <c r="B2381" s="45"/>
      <c r="C2381" s="254"/>
      <c r="D2381" s="59"/>
      <c r="E2381" s="58"/>
      <c r="F2381" s="58"/>
      <c r="G2381" s="41"/>
      <c r="H2381"/>
      <c r="I2381" s="58"/>
      <c r="J2381"/>
      <c r="N2381" s="149"/>
      <c r="O2381" s="149"/>
      <c r="P2381" s="67"/>
      <c r="Q2381" s="67"/>
    </row>
    <row r="2382" spans="1:17" x14ac:dyDescent="0.2">
      <c r="A2382" t="s">
        <v>61</v>
      </c>
      <c r="B2382" s="45">
        <v>42038</v>
      </c>
      <c r="C2382" s="254">
        <v>0.44122685185185184</v>
      </c>
      <c r="D2382" s="59">
        <v>0.2</v>
      </c>
      <c r="E2382" s="58">
        <v>16.84</v>
      </c>
      <c r="F2382" s="58">
        <v>12.5</v>
      </c>
      <c r="G2382" s="41">
        <v>172.1</v>
      </c>
      <c r="H2382" s="58">
        <v>69.81</v>
      </c>
      <c r="I2382" s="58">
        <v>8.41</v>
      </c>
      <c r="J2382">
        <v>146</v>
      </c>
      <c r="M2382" s="67">
        <v>1.2</v>
      </c>
      <c r="N2382" s="210">
        <v>21.678999999999998</v>
      </c>
      <c r="O2382" s="211">
        <v>21.882000000000001</v>
      </c>
      <c r="P2382" s="210">
        <v>25.899000000000004</v>
      </c>
      <c r="Q2382" s="210">
        <v>18.636599999999991</v>
      </c>
    </row>
    <row r="2383" spans="1:17" x14ac:dyDescent="0.2">
      <c r="B2383" s="45">
        <v>42038</v>
      </c>
      <c r="C2383" s="254">
        <v>0.44156250000000002</v>
      </c>
      <c r="D2383" s="59">
        <v>1.008</v>
      </c>
      <c r="E2383" s="58">
        <v>16.39</v>
      </c>
      <c r="F2383" s="58">
        <v>12.52</v>
      </c>
      <c r="G2383" s="41">
        <v>170.9</v>
      </c>
      <c r="H2383" s="58">
        <v>69.75</v>
      </c>
      <c r="I2383" s="58">
        <v>8.42</v>
      </c>
      <c r="J2383">
        <v>147</v>
      </c>
      <c r="N2383" s="149"/>
      <c r="O2383" s="149"/>
      <c r="P2383" s="67"/>
      <c r="Q2383" s="67"/>
    </row>
    <row r="2384" spans="1:17" x14ac:dyDescent="0.2">
      <c r="B2384" s="45">
        <v>42038</v>
      </c>
      <c r="C2384" s="254">
        <v>0.44190972222222219</v>
      </c>
      <c r="D2384" s="59">
        <v>1.99</v>
      </c>
      <c r="E2384" s="58">
        <v>15.63</v>
      </c>
      <c r="F2384" s="58">
        <v>11.86</v>
      </c>
      <c r="G2384" s="41">
        <v>159.5</v>
      </c>
      <c r="H2384" s="58">
        <v>69.81</v>
      </c>
      <c r="I2384" s="58">
        <v>8.3699999999999992</v>
      </c>
      <c r="J2384">
        <v>148</v>
      </c>
      <c r="N2384" s="149"/>
      <c r="O2384" s="149"/>
      <c r="P2384" s="67"/>
      <c r="Q2384" s="67"/>
    </row>
    <row r="2385" spans="1:17" x14ac:dyDescent="0.2">
      <c r="B2385" s="45">
        <v>42038</v>
      </c>
      <c r="C2385" s="254">
        <v>0.44219907407407405</v>
      </c>
      <c r="D2385" s="59">
        <v>3.02</v>
      </c>
      <c r="E2385" s="58">
        <v>15.38</v>
      </c>
      <c r="F2385" s="58">
        <v>10.83</v>
      </c>
      <c r="G2385" s="41">
        <v>145.1</v>
      </c>
      <c r="H2385" s="58">
        <v>69.95</v>
      </c>
      <c r="I2385" s="58">
        <v>8.34</v>
      </c>
      <c r="J2385">
        <v>148</v>
      </c>
      <c r="N2385" s="149"/>
      <c r="O2385" s="149"/>
      <c r="P2385" s="67"/>
      <c r="Q2385" s="67"/>
    </row>
    <row r="2386" spans="1:17" x14ac:dyDescent="0.2">
      <c r="B2386" s="45">
        <v>42038</v>
      </c>
      <c r="C2386" s="254">
        <v>0.44260416666666669</v>
      </c>
      <c r="D2386" s="59">
        <v>4.0229999999999997</v>
      </c>
      <c r="E2386" s="58">
        <v>14.82</v>
      </c>
      <c r="F2386" s="58">
        <v>9.19</v>
      </c>
      <c r="G2386" s="41">
        <v>122</v>
      </c>
      <c r="H2386" s="58">
        <v>70.260000000000005</v>
      </c>
      <c r="I2386" s="58">
        <v>8.31</v>
      </c>
      <c r="J2386">
        <v>149</v>
      </c>
      <c r="N2386" s="149"/>
      <c r="O2386" s="149"/>
      <c r="P2386" s="67"/>
      <c r="Q2386" s="67"/>
    </row>
    <row r="2387" spans="1:17" x14ac:dyDescent="0.2">
      <c r="B2387" s="45">
        <v>42038</v>
      </c>
      <c r="C2387" s="254">
        <v>0.44342592592592589</v>
      </c>
      <c r="D2387" s="59">
        <v>4.9980000000000002</v>
      </c>
      <c r="E2387" s="58">
        <v>14.51</v>
      </c>
      <c r="F2387" s="58">
        <v>6.57</v>
      </c>
      <c r="G2387" s="41">
        <v>86.7</v>
      </c>
      <c r="H2387" s="58">
        <v>70.400000000000006</v>
      </c>
      <c r="I2387" s="58">
        <v>8.27</v>
      </c>
      <c r="J2387">
        <v>150</v>
      </c>
      <c r="N2387" s="149"/>
      <c r="O2387" s="149"/>
      <c r="P2387" s="67"/>
      <c r="Q2387" s="67"/>
    </row>
    <row r="2388" spans="1:17" x14ac:dyDescent="0.2">
      <c r="B2388" s="45">
        <v>42038</v>
      </c>
      <c r="C2388" s="254">
        <v>0.44384259259259262</v>
      </c>
      <c r="D2388" s="59">
        <v>6.0650000000000004</v>
      </c>
      <c r="E2388" s="58">
        <v>14.32</v>
      </c>
      <c r="F2388" s="58">
        <v>5.59</v>
      </c>
      <c r="G2388" s="41">
        <v>73.5</v>
      </c>
      <c r="H2388" s="58">
        <v>70.47</v>
      </c>
      <c r="I2388" s="58">
        <v>8.23</v>
      </c>
      <c r="J2388">
        <v>150</v>
      </c>
      <c r="N2388" s="149"/>
      <c r="O2388" s="149"/>
      <c r="P2388" s="67"/>
      <c r="Q2388" s="67"/>
    </row>
    <row r="2389" spans="1:17" x14ac:dyDescent="0.2">
      <c r="B2389" s="45">
        <v>42038</v>
      </c>
      <c r="C2389" s="254">
        <v>0.44428240740740743</v>
      </c>
      <c r="D2389" s="59">
        <v>7.01</v>
      </c>
      <c r="E2389" s="58">
        <v>14.34</v>
      </c>
      <c r="F2389" s="58">
        <v>3.87</v>
      </c>
      <c r="G2389" s="41">
        <v>51</v>
      </c>
      <c r="H2389" s="58">
        <v>70.63</v>
      </c>
      <c r="I2389" s="58">
        <v>8.19</v>
      </c>
      <c r="J2389">
        <v>150</v>
      </c>
      <c r="N2389" s="149"/>
      <c r="O2389" s="149"/>
      <c r="P2389" s="67"/>
      <c r="Q2389" s="67"/>
    </row>
    <row r="2390" spans="1:17" x14ac:dyDescent="0.2">
      <c r="B2390" s="45">
        <v>42038</v>
      </c>
      <c r="C2390" s="254">
        <v>0.44569444444444445</v>
      </c>
      <c r="D2390" s="59">
        <v>7.9560000000000004</v>
      </c>
      <c r="E2390" s="58">
        <v>14.19</v>
      </c>
      <c r="F2390" s="58">
        <v>1.59</v>
      </c>
      <c r="G2390" s="41">
        <v>20.9</v>
      </c>
      <c r="H2390" s="58">
        <v>70.72</v>
      </c>
      <c r="I2390" s="58">
        <v>8.16</v>
      </c>
      <c r="J2390">
        <v>149</v>
      </c>
      <c r="N2390" s="149"/>
      <c r="O2390" s="149"/>
      <c r="P2390" s="67"/>
      <c r="Q2390" s="67"/>
    </row>
    <row r="2391" spans="1:17" x14ac:dyDescent="0.2">
      <c r="B2391" s="45">
        <v>42038</v>
      </c>
      <c r="C2391" s="254">
        <v>0.44620370370370371</v>
      </c>
      <c r="D2391" s="59">
        <v>9</v>
      </c>
      <c r="E2391" s="58">
        <v>14.09</v>
      </c>
      <c r="F2391" s="58">
        <v>0.9</v>
      </c>
      <c r="G2391" s="41">
        <v>11.8</v>
      </c>
      <c r="H2391" s="58">
        <v>70.77</v>
      </c>
      <c r="I2391" s="58">
        <v>8.15</v>
      </c>
      <c r="J2391">
        <v>148</v>
      </c>
      <c r="N2391" s="149"/>
      <c r="O2391" s="149"/>
      <c r="P2391" s="67"/>
      <c r="Q2391" s="67"/>
    </row>
    <row r="2392" spans="1:17" x14ac:dyDescent="0.2">
      <c r="B2392" s="45">
        <v>42038</v>
      </c>
      <c r="C2392" s="254">
        <v>0.44668981481481485</v>
      </c>
      <c r="D2392" s="59">
        <v>10.002000000000001</v>
      </c>
      <c r="E2392" s="58">
        <v>14.09</v>
      </c>
      <c r="F2392" s="58">
        <v>0.56000000000000005</v>
      </c>
      <c r="G2392" s="41">
        <v>7.4</v>
      </c>
      <c r="H2392" s="58">
        <v>70.8</v>
      </c>
      <c r="I2392" s="58">
        <v>8.15</v>
      </c>
      <c r="J2392">
        <v>147</v>
      </c>
      <c r="N2392" s="149"/>
      <c r="O2392" s="149"/>
      <c r="P2392" s="67"/>
      <c r="Q2392" s="67"/>
    </row>
    <row r="2393" spans="1:17" x14ac:dyDescent="0.2">
      <c r="B2393" s="45">
        <v>42038</v>
      </c>
      <c r="C2393" s="254">
        <v>0.44724537037037032</v>
      </c>
      <c r="D2393" s="59">
        <v>10.99</v>
      </c>
      <c r="E2393" s="58">
        <v>14.09</v>
      </c>
      <c r="F2393" s="58">
        <v>0.43</v>
      </c>
      <c r="G2393" s="41">
        <v>5.6</v>
      </c>
      <c r="H2393" s="58">
        <v>70.819999999999993</v>
      </c>
      <c r="I2393" s="58">
        <v>8.15</v>
      </c>
      <c r="J2393">
        <v>147</v>
      </c>
      <c r="N2393" s="149"/>
      <c r="O2393" s="149"/>
      <c r="P2393" s="67"/>
      <c r="Q2393" s="67"/>
    </row>
    <row r="2394" spans="1:17" x14ac:dyDescent="0.2">
      <c r="B2394" s="45">
        <v>42038</v>
      </c>
      <c r="C2394" s="254">
        <v>0.44766203703703705</v>
      </c>
      <c r="D2394" s="59">
        <v>12.002000000000001</v>
      </c>
      <c r="E2394" s="58">
        <v>14.09</v>
      </c>
      <c r="F2394" s="58">
        <v>0.38</v>
      </c>
      <c r="G2394" s="41">
        <v>5</v>
      </c>
      <c r="H2394" s="58">
        <v>70.84</v>
      </c>
      <c r="I2394" s="58">
        <v>8.15</v>
      </c>
      <c r="J2394">
        <v>146</v>
      </c>
      <c r="N2394" s="149"/>
      <c r="O2394" s="149"/>
      <c r="P2394" s="67"/>
      <c r="Q2394" s="67"/>
    </row>
    <row r="2395" spans="1:17" x14ac:dyDescent="0.2">
      <c r="B2395" s="45">
        <v>42038</v>
      </c>
      <c r="C2395" s="254">
        <v>0.44815972222222222</v>
      </c>
      <c r="D2395" s="59">
        <v>12.991</v>
      </c>
      <c r="E2395" s="58">
        <v>14.09</v>
      </c>
      <c r="F2395" s="58">
        <v>0.39</v>
      </c>
      <c r="G2395" s="41">
        <v>5.0999999999999996</v>
      </c>
      <c r="H2395" s="58">
        <v>70.86</v>
      </c>
      <c r="I2395" s="58">
        <v>8.15</v>
      </c>
      <c r="J2395">
        <v>134</v>
      </c>
      <c r="N2395" s="149"/>
      <c r="O2395" s="149"/>
      <c r="P2395" s="67"/>
      <c r="Q2395" s="67"/>
    </row>
    <row r="2396" spans="1:17" x14ac:dyDescent="0.2">
      <c r="A2396" s="125"/>
      <c r="B2396" s="45"/>
      <c r="C2396" s="182"/>
      <c r="D2396" s="59"/>
      <c r="E2396" s="58"/>
      <c r="F2396" s="58"/>
      <c r="G2396" s="41"/>
      <c r="H2396"/>
      <c r="I2396" s="58"/>
      <c r="J2396"/>
      <c r="N2396" s="149"/>
      <c r="O2396" s="149"/>
      <c r="P2396" s="67"/>
      <c r="Q2396" s="67"/>
    </row>
    <row r="2397" spans="1:17" x14ac:dyDescent="0.2">
      <c r="B2397" s="45"/>
      <c r="N2397" s="149"/>
      <c r="O2397" s="149"/>
      <c r="P2397" s="67"/>
      <c r="Q2397" s="67"/>
    </row>
    <row r="2398" spans="1:17" x14ac:dyDescent="0.2">
      <c r="A2398" s="182" t="s">
        <v>7</v>
      </c>
      <c r="B2398" s="45">
        <v>42137</v>
      </c>
      <c r="C2398" s="254">
        <v>0.58164351851851859</v>
      </c>
      <c r="D2398">
        <v>0.14199999999999999</v>
      </c>
      <c r="E2398" s="58">
        <v>23.65</v>
      </c>
      <c r="F2398" s="58">
        <v>7.25</v>
      </c>
      <c r="G2398" s="58">
        <v>7.2</v>
      </c>
      <c r="H2398">
        <v>2.7309999999999999</v>
      </c>
      <c r="I2398">
        <v>7.68</v>
      </c>
      <c r="J2398">
        <v>126</v>
      </c>
      <c r="M2398" s="67">
        <v>0.1</v>
      </c>
    </row>
    <row r="2399" spans="1:17" x14ac:dyDescent="0.2">
      <c r="A2399" s="182" t="s">
        <v>7</v>
      </c>
      <c r="B2399" s="45">
        <v>42137</v>
      </c>
      <c r="C2399" s="254">
        <v>0.58112268518518517</v>
      </c>
      <c r="D2399">
        <v>0.96699999999999997</v>
      </c>
      <c r="E2399" s="58">
        <v>23.65</v>
      </c>
      <c r="F2399" s="58">
        <v>7.25</v>
      </c>
      <c r="G2399" s="58">
        <v>7.2</v>
      </c>
      <c r="H2399">
        <v>2.7330000000000001</v>
      </c>
      <c r="I2399">
        <v>7.69</v>
      </c>
      <c r="J2399">
        <v>126</v>
      </c>
    </row>
    <row r="2400" spans="1:17" x14ac:dyDescent="0.2">
      <c r="A2400" s="182" t="s">
        <v>7</v>
      </c>
      <c r="B2400" s="45">
        <v>42137</v>
      </c>
      <c r="C2400" s="254">
        <v>0.58141203703703703</v>
      </c>
      <c r="D2400">
        <v>2.109</v>
      </c>
      <c r="E2400" s="58">
        <v>23.64</v>
      </c>
      <c r="F2400" s="58">
        <v>7.23</v>
      </c>
      <c r="G2400" s="58">
        <v>7.18</v>
      </c>
      <c r="H2400">
        <v>2.7330000000000001</v>
      </c>
      <c r="I2400">
        <v>7.68</v>
      </c>
      <c r="J2400">
        <v>127</v>
      </c>
    </row>
    <row r="2401" spans="1:17" x14ac:dyDescent="0.2">
      <c r="A2401" s="182" t="s">
        <v>7</v>
      </c>
      <c r="B2401" s="45">
        <v>42137</v>
      </c>
      <c r="C2401" s="254">
        <v>0.58126157407407408</v>
      </c>
      <c r="D2401">
        <v>2.7530000000000001</v>
      </c>
      <c r="E2401" s="58">
        <v>23.64</v>
      </c>
      <c r="F2401" s="58">
        <v>7.24</v>
      </c>
      <c r="G2401" s="58">
        <v>7.19</v>
      </c>
      <c r="H2401">
        <v>2.7330000000000001</v>
      </c>
      <c r="I2401">
        <v>7.68</v>
      </c>
      <c r="J2401">
        <v>127</v>
      </c>
    </row>
    <row r="2402" spans="1:17" x14ac:dyDescent="0.2">
      <c r="A2402" s="182"/>
      <c r="B2402" s="45"/>
      <c r="C2402" s="254"/>
      <c r="D2402"/>
      <c r="E2402" s="58"/>
      <c r="F2402" s="58"/>
      <c r="G2402" s="58"/>
      <c r="H2402"/>
      <c r="I2402"/>
      <c r="J2402"/>
    </row>
    <row r="2403" spans="1:17" x14ac:dyDescent="0.2">
      <c r="A2403" s="182" t="s">
        <v>36</v>
      </c>
      <c r="B2403" s="45">
        <v>42137</v>
      </c>
      <c r="C2403" s="292">
        <v>0.56153935185185189</v>
      </c>
      <c r="D2403">
        <v>0.111</v>
      </c>
      <c r="E2403" s="58">
        <v>23.6</v>
      </c>
      <c r="F2403" s="58">
        <v>6.81</v>
      </c>
      <c r="G2403" s="58">
        <v>6.76</v>
      </c>
      <c r="H2403">
        <v>4.0890000000000004</v>
      </c>
      <c r="I2403">
        <v>7.63</v>
      </c>
      <c r="J2403">
        <v>123</v>
      </c>
      <c r="M2403" s="67">
        <v>0.05</v>
      </c>
    </row>
    <row r="2404" spans="1:17" x14ac:dyDescent="0.2">
      <c r="A2404" s="182" t="s">
        <v>36</v>
      </c>
      <c r="B2404" s="45">
        <v>42137</v>
      </c>
      <c r="C2404" s="254">
        <v>0.5618171296296296</v>
      </c>
      <c r="D2404">
        <v>0.625</v>
      </c>
      <c r="E2404" s="58">
        <v>23.59</v>
      </c>
      <c r="F2404" s="58">
        <v>6.78</v>
      </c>
      <c r="G2404" s="58">
        <v>6.73</v>
      </c>
      <c r="H2404">
        <v>4.0890000000000004</v>
      </c>
      <c r="I2404">
        <v>7.62</v>
      </c>
      <c r="J2404">
        <v>124</v>
      </c>
    </row>
    <row r="2405" spans="1:17" x14ac:dyDescent="0.2">
      <c r="A2405" s="182"/>
      <c r="B2405" s="45"/>
      <c r="C2405" s="254"/>
      <c r="D2405"/>
      <c r="E2405" s="58"/>
      <c r="F2405" s="58"/>
      <c r="G2405" s="58"/>
      <c r="H2405"/>
      <c r="I2405"/>
      <c r="J2405"/>
      <c r="M2405" s="209"/>
      <c r="Q2405" s="67"/>
    </row>
    <row r="2406" spans="1:17" x14ac:dyDescent="0.2">
      <c r="A2406" s="182" t="s">
        <v>72</v>
      </c>
      <c r="B2406" s="45">
        <v>42137</v>
      </c>
      <c r="C2406" s="254">
        <v>0.63116898148148148</v>
      </c>
      <c r="D2406">
        <v>0.224</v>
      </c>
      <c r="E2406" s="58">
        <v>25</v>
      </c>
      <c r="F2406" s="58">
        <v>5.77</v>
      </c>
      <c r="G2406" s="58">
        <v>5.73</v>
      </c>
      <c r="H2406" s="59">
        <v>1.59</v>
      </c>
      <c r="I2406">
        <v>7.61</v>
      </c>
      <c r="J2406">
        <v>131</v>
      </c>
      <c r="M2406" s="67">
        <v>0.25</v>
      </c>
      <c r="N2406" s="149"/>
      <c r="O2406" s="149"/>
      <c r="P2406" s="67"/>
      <c r="Q2406" s="67"/>
    </row>
    <row r="2407" spans="1:17" x14ac:dyDescent="0.2">
      <c r="A2407" s="182" t="s">
        <v>72</v>
      </c>
      <c r="B2407" s="45">
        <v>42137</v>
      </c>
      <c r="C2407" s="254">
        <v>0.63103009259259257</v>
      </c>
      <c r="D2407">
        <v>0.77500000000000002</v>
      </c>
      <c r="E2407" s="58">
        <v>25</v>
      </c>
      <c r="F2407" s="58">
        <v>5.77</v>
      </c>
      <c r="G2407" s="58">
        <v>5.73</v>
      </c>
      <c r="H2407">
        <v>1.591</v>
      </c>
      <c r="I2407">
        <v>7.59</v>
      </c>
      <c r="J2407">
        <v>132</v>
      </c>
      <c r="N2407" s="149"/>
      <c r="O2407" s="149"/>
      <c r="P2407" s="67"/>
      <c r="Q2407" s="67"/>
    </row>
    <row r="2408" spans="1:17" x14ac:dyDescent="0.2">
      <c r="A2408" s="125"/>
      <c r="B2408" s="45"/>
      <c r="C2408" s="182"/>
      <c r="D2408" s="59"/>
      <c r="E2408" s="58"/>
      <c r="F2408" s="58"/>
      <c r="G2408" s="58"/>
      <c r="H2408"/>
      <c r="I2408" s="58"/>
      <c r="J2408"/>
      <c r="N2408" s="149"/>
      <c r="O2408" s="149"/>
      <c r="P2408" s="67"/>
      <c r="Q2408" s="67"/>
    </row>
    <row r="2409" spans="1:17" x14ac:dyDescent="0.2">
      <c r="A2409" s="298" t="s">
        <v>55</v>
      </c>
      <c r="B2409" s="45">
        <v>42144</v>
      </c>
      <c r="C2409" s="254">
        <v>0.4133101851851852</v>
      </c>
      <c r="D2409" s="59">
        <v>0.376</v>
      </c>
      <c r="E2409" s="58">
        <v>23.23</v>
      </c>
      <c r="F2409" s="58">
        <v>8.06</v>
      </c>
      <c r="G2409" s="58">
        <v>8.0035800000000012</v>
      </c>
      <c r="H2409">
        <v>69.489999999999995</v>
      </c>
      <c r="I2409">
        <v>8.31</v>
      </c>
      <c r="J2409">
        <v>118</v>
      </c>
      <c r="M2409" s="209">
        <v>0.7</v>
      </c>
      <c r="N2409" s="210">
        <v>32.809200000000004</v>
      </c>
      <c r="O2409" s="210">
        <v>25.7166</v>
      </c>
      <c r="P2409" s="210">
        <v>13.35000000000001</v>
      </c>
      <c r="Q2409" s="210">
        <v>10.092599999999992</v>
      </c>
    </row>
    <row r="2410" spans="1:17" x14ac:dyDescent="0.2">
      <c r="A2410" s="125"/>
      <c r="B2410" s="45">
        <v>42144</v>
      </c>
      <c r="C2410" s="254">
        <v>0.41396990740740741</v>
      </c>
      <c r="D2410" s="59">
        <v>1.004</v>
      </c>
      <c r="E2410" s="58">
        <v>22.24</v>
      </c>
      <c r="F2410" s="58">
        <v>8.15</v>
      </c>
      <c r="G2410" s="58">
        <v>8.0929500000000001</v>
      </c>
      <c r="H2410">
        <v>69.489999999999995</v>
      </c>
      <c r="I2410">
        <v>8.31</v>
      </c>
      <c r="J2410">
        <v>119</v>
      </c>
      <c r="M2410" s="209"/>
      <c r="Q2410" s="67"/>
    </row>
    <row r="2411" spans="1:17" x14ac:dyDescent="0.2">
      <c r="A2411" s="125"/>
      <c r="B2411" s="45">
        <v>42144</v>
      </c>
      <c r="C2411" s="254">
        <v>0.41446759259259264</v>
      </c>
      <c r="D2411" s="59">
        <v>1.982</v>
      </c>
      <c r="E2411" s="58">
        <v>22.11</v>
      </c>
      <c r="F2411" s="58">
        <v>6.8</v>
      </c>
      <c r="G2411" s="58">
        <v>6.7523999999999997</v>
      </c>
      <c r="H2411">
        <v>69.459999999999994</v>
      </c>
      <c r="I2411">
        <v>8.2799999999999994</v>
      </c>
      <c r="J2411">
        <v>119</v>
      </c>
    </row>
    <row r="2412" spans="1:17" x14ac:dyDescent="0.2">
      <c r="A2412" s="125"/>
      <c r="B2412" s="45">
        <v>42144</v>
      </c>
      <c r="C2412" s="254">
        <v>0.41493055555555558</v>
      </c>
      <c r="D2412" s="59">
        <v>2.9910000000000001</v>
      </c>
      <c r="E2412" s="58">
        <v>22.12</v>
      </c>
      <c r="F2412" s="58">
        <v>6.22</v>
      </c>
      <c r="G2412" s="58">
        <v>6.1764599999999996</v>
      </c>
      <c r="H2412">
        <v>69.47</v>
      </c>
      <c r="I2412">
        <v>8.2799999999999994</v>
      </c>
      <c r="J2412">
        <v>120</v>
      </c>
    </row>
    <row r="2413" spans="1:17" x14ac:dyDescent="0.2">
      <c r="A2413" s="125"/>
      <c r="B2413" s="45">
        <v>42144</v>
      </c>
      <c r="C2413" s="254">
        <v>0.41546296296296298</v>
      </c>
      <c r="D2413" s="59">
        <v>4.0119999999999996</v>
      </c>
      <c r="E2413" s="58">
        <v>22.13</v>
      </c>
      <c r="F2413" s="58">
        <v>5.97</v>
      </c>
      <c r="G2413" s="58">
        <v>5.92821</v>
      </c>
      <c r="H2413">
        <v>69.48</v>
      </c>
      <c r="I2413">
        <v>8.2799999999999994</v>
      </c>
      <c r="J2413">
        <v>120</v>
      </c>
      <c r="M2413" s="209"/>
      <c r="Q2413" s="67"/>
    </row>
    <row r="2414" spans="1:17" x14ac:dyDescent="0.2">
      <c r="A2414" s="125"/>
      <c r="B2414" s="45">
        <v>42144</v>
      </c>
      <c r="C2414" s="254">
        <v>0.41592592592592598</v>
      </c>
      <c r="D2414" s="59">
        <v>4.9880000000000004</v>
      </c>
      <c r="E2414" s="58">
        <v>22.1</v>
      </c>
      <c r="F2414" s="58">
        <v>5.73</v>
      </c>
      <c r="G2414" s="58">
        <v>5.6898900000000001</v>
      </c>
      <c r="H2414">
        <v>69.489999999999995</v>
      </c>
      <c r="I2414">
        <v>8.27</v>
      </c>
      <c r="J2414">
        <v>120</v>
      </c>
    </row>
    <row r="2415" spans="1:17" x14ac:dyDescent="0.2">
      <c r="A2415" s="125"/>
      <c r="B2415" s="45">
        <v>42144</v>
      </c>
      <c r="C2415" s="254">
        <v>0.41658564814814819</v>
      </c>
      <c r="D2415" s="59">
        <v>5.9939999999999998</v>
      </c>
      <c r="E2415" s="58">
        <v>22.09</v>
      </c>
      <c r="F2415" s="58">
        <v>5.47</v>
      </c>
      <c r="G2415" s="58">
        <v>5.4317099999999998</v>
      </c>
      <c r="H2415">
        <v>69.48</v>
      </c>
      <c r="I2415">
        <v>8.27</v>
      </c>
      <c r="J2415">
        <v>121</v>
      </c>
      <c r="M2415" s="209"/>
      <c r="Q2415" s="67"/>
    </row>
    <row r="2416" spans="1:17" x14ac:dyDescent="0.2">
      <c r="A2416" s="125"/>
      <c r="B2416" s="45">
        <v>42144</v>
      </c>
      <c r="C2416" s="254">
        <v>0.41734953703703703</v>
      </c>
      <c r="D2416" s="59">
        <v>7.0069999999999997</v>
      </c>
      <c r="E2416" s="58">
        <v>22.08</v>
      </c>
      <c r="F2416" s="58">
        <v>5.37</v>
      </c>
      <c r="G2416" s="58">
        <v>5.3324100000000003</v>
      </c>
      <c r="H2416">
        <v>69.489999999999995</v>
      </c>
      <c r="I2416">
        <v>8.27</v>
      </c>
      <c r="J2416">
        <v>121</v>
      </c>
      <c r="N2416" s="149"/>
      <c r="O2416" s="149"/>
      <c r="P2416" s="67"/>
      <c r="Q2416" s="67"/>
    </row>
    <row r="2417" spans="1:17" x14ac:dyDescent="0.2">
      <c r="A2417" s="125"/>
      <c r="B2417" s="45">
        <v>42144</v>
      </c>
      <c r="C2417" s="254">
        <v>0.41767361111111106</v>
      </c>
      <c r="D2417" s="59">
        <v>8.0129999999999999</v>
      </c>
      <c r="E2417" s="58">
        <v>22.08</v>
      </c>
      <c r="F2417" s="58">
        <v>5.35</v>
      </c>
      <c r="G2417" s="58">
        <v>5.3125499999999999</v>
      </c>
      <c r="H2417">
        <v>69.489999999999995</v>
      </c>
      <c r="I2417">
        <v>8.27</v>
      </c>
      <c r="J2417">
        <v>121</v>
      </c>
      <c r="N2417" s="149"/>
      <c r="O2417" s="149"/>
      <c r="P2417" s="67"/>
      <c r="Q2417" s="67"/>
    </row>
    <row r="2418" spans="1:17" x14ac:dyDescent="0.2">
      <c r="A2418" s="125"/>
      <c r="B2418" s="45">
        <v>42144</v>
      </c>
      <c r="C2418" s="254">
        <v>0.41812500000000002</v>
      </c>
      <c r="D2418" s="59">
        <v>9.0489999999999995</v>
      </c>
      <c r="E2418" s="58">
        <v>22.08</v>
      </c>
      <c r="F2418" s="58">
        <v>5.32</v>
      </c>
      <c r="G2418" s="58">
        <v>5.2827600000000006</v>
      </c>
      <c r="H2418">
        <v>69.489999999999995</v>
      </c>
      <c r="I2418">
        <v>8.27</v>
      </c>
      <c r="J2418">
        <v>121</v>
      </c>
      <c r="N2418" s="149"/>
      <c r="O2418" s="149"/>
      <c r="P2418" s="67"/>
      <c r="Q2418" s="67"/>
    </row>
    <row r="2419" spans="1:17" x14ac:dyDescent="0.2">
      <c r="A2419" s="125"/>
      <c r="B2419" s="45">
        <v>42144</v>
      </c>
      <c r="C2419" s="254">
        <v>0.41865740740740742</v>
      </c>
      <c r="D2419" s="59">
        <v>10.010999999999999</v>
      </c>
      <c r="E2419" s="58">
        <v>22.07</v>
      </c>
      <c r="F2419" s="58">
        <v>5.27</v>
      </c>
      <c r="G2419" s="58">
        <v>5.2331099999999999</v>
      </c>
      <c r="H2419">
        <v>69.489999999999995</v>
      </c>
      <c r="I2419">
        <v>8.27</v>
      </c>
      <c r="J2419">
        <v>122</v>
      </c>
      <c r="N2419" s="149"/>
      <c r="O2419" s="149"/>
      <c r="P2419" s="67"/>
      <c r="Q2419" s="67"/>
    </row>
    <row r="2420" spans="1:17" x14ac:dyDescent="0.2">
      <c r="A2420" s="125"/>
      <c r="B2420" s="45">
        <v>42144</v>
      </c>
      <c r="C2420" s="254">
        <v>0.41910879629629627</v>
      </c>
      <c r="D2420" s="59">
        <v>11.061999999999999</v>
      </c>
      <c r="E2420" s="58">
        <v>22.06</v>
      </c>
      <c r="F2420" s="58">
        <v>5.24</v>
      </c>
      <c r="G2420" s="58">
        <v>5.2033200000000006</v>
      </c>
      <c r="H2420">
        <v>69.48</v>
      </c>
      <c r="I2420">
        <v>8.27</v>
      </c>
      <c r="J2420">
        <v>122</v>
      </c>
      <c r="N2420" s="149"/>
      <c r="O2420" s="149"/>
      <c r="P2420" s="67"/>
      <c r="Q2420" s="67"/>
    </row>
    <row r="2421" spans="1:17" x14ac:dyDescent="0.2">
      <c r="A2421" s="125"/>
      <c r="B2421" s="45">
        <v>42144</v>
      </c>
      <c r="C2421" s="254">
        <v>0.41953703703703704</v>
      </c>
      <c r="D2421" s="59">
        <v>12.02</v>
      </c>
      <c r="E2421" s="58">
        <v>22.04</v>
      </c>
      <c r="F2421" s="58">
        <v>5.19</v>
      </c>
      <c r="G2421" s="58">
        <v>5.15367</v>
      </c>
      <c r="H2421">
        <v>69.489999999999995</v>
      </c>
      <c r="I2421">
        <v>8.26</v>
      </c>
      <c r="J2421">
        <v>122</v>
      </c>
      <c r="N2421" s="149"/>
      <c r="O2421" s="149"/>
      <c r="P2421" s="67"/>
      <c r="Q2421" s="67"/>
    </row>
    <row r="2422" spans="1:17" x14ac:dyDescent="0.2">
      <c r="A2422" s="125"/>
      <c r="B2422" s="45">
        <v>42144</v>
      </c>
      <c r="C2422" s="254">
        <v>0.41995370370370372</v>
      </c>
      <c r="D2422" s="59">
        <v>13.044</v>
      </c>
      <c r="E2422" s="58">
        <v>22.03</v>
      </c>
      <c r="F2422" s="58">
        <v>5.05</v>
      </c>
      <c r="G2422" s="58">
        <v>5.0146499999999996</v>
      </c>
      <c r="H2422">
        <v>69.48</v>
      </c>
      <c r="I2422">
        <v>8.26</v>
      </c>
      <c r="J2422">
        <v>13</v>
      </c>
      <c r="N2422" s="149"/>
      <c r="O2422" s="149"/>
      <c r="P2422" s="67"/>
      <c r="Q2422" s="67"/>
    </row>
    <row r="2423" spans="1:17" x14ac:dyDescent="0.2">
      <c r="A2423" s="125"/>
      <c r="B2423" s="45">
        <v>42144</v>
      </c>
      <c r="C2423" s="254">
        <v>0.42011574074074076</v>
      </c>
      <c r="D2423" s="59">
        <v>13.07</v>
      </c>
      <c r="E2423" s="58">
        <v>22.04</v>
      </c>
      <c r="F2423" s="58">
        <v>4.99</v>
      </c>
      <c r="G2423" s="58">
        <v>4.9550700000000001</v>
      </c>
      <c r="H2423">
        <v>69.48</v>
      </c>
      <c r="I2423">
        <v>8.26</v>
      </c>
      <c r="J2423">
        <v>22</v>
      </c>
      <c r="N2423" s="149"/>
      <c r="O2423" s="149"/>
      <c r="P2423" s="67"/>
      <c r="Q2423" s="67"/>
    </row>
    <row r="2424" spans="1:17" x14ac:dyDescent="0.2">
      <c r="A2424" s="125"/>
      <c r="B2424" s="45"/>
      <c r="C2424" s="182"/>
      <c r="D2424" s="59"/>
      <c r="E2424" s="58"/>
      <c r="F2424" s="58"/>
      <c r="G2424" s="58"/>
      <c r="H2424"/>
      <c r="I2424" s="58"/>
      <c r="J2424"/>
      <c r="N2424" s="149"/>
      <c r="O2424" s="149"/>
      <c r="P2424" s="67"/>
      <c r="Q2424" s="67"/>
    </row>
    <row r="2425" spans="1:17" x14ac:dyDescent="0.2">
      <c r="A2425" s="125" t="s">
        <v>58</v>
      </c>
      <c r="B2425" s="45">
        <v>42144</v>
      </c>
      <c r="C2425" s="254">
        <v>0.38592592592592595</v>
      </c>
      <c r="D2425" s="59">
        <v>0.22800000000000001</v>
      </c>
      <c r="E2425" s="58">
        <v>22.82</v>
      </c>
      <c r="F2425" s="58">
        <v>8.34</v>
      </c>
      <c r="G2425" s="58">
        <v>8.2816200000000002</v>
      </c>
      <c r="H2425">
        <v>69.430000000000007</v>
      </c>
      <c r="I2425">
        <v>8.2799999999999994</v>
      </c>
      <c r="J2425">
        <v>112</v>
      </c>
      <c r="M2425" s="209">
        <v>0.9</v>
      </c>
      <c r="N2425" s="210">
        <v>33.487799999999993</v>
      </c>
      <c r="O2425" s="210">
        <v>30.473199999999999</v>
      </c>
      <c r="P2425" s="58">
        <v>6.3012000000000024</v>
      </c>
      <c r="Q2425" s="210">
        <v>11.053799999999999</v>
      </c>
    </row>
    <row r="2426" spans="1:17" x14ac:dyDescent="0.2">
      <c r="A2426" s="125"/>
      <c r="B2426" s="45">
        <v>42144</v>
      </c>
      <c r="C2426" s="254">
        <v>0.38653935185185184</v>
      </c>
      <c r="D2426" s="59">
        <v>1.004</v>
      </c>
      <c r="E2426" s="58">
        <v>22.24</v>
      </c>
      <c r="F2426" s="58">
        <v>8.19</v>
      </c>
      <c r="G2426" s="58">
        <v>8.1326699999999992</v>
      </c>
      <c r="H2426">
        <v>69.37</v>
      </c>
      <c r="I2426">
        <v>8.2899999999999991</v>
      </c>
      <c r="J2426">
        <v>113</v>
      </c>
      <c r="M2426" s="209"/>
      <c r="Q2426" s="67"/>
    </row>
    <row r="2427" spans="1:17" x14ac:dyDescent="0.2">
      <c r="A2427" s="125"/>
      <c r="B2427" s="45">
        <v>42144</v>
      </c>
      <c r="C2427" s="254">
        <v>0.38707175925925924</v>
      </c>
      <c r="D2427" s="59">
        <v>2.0299999999999998</v>
      </c>
      <c r="E2427" s="58">
        <v>22</v>
      </c>
      <c r="F2427" s="58">
        <v>7.27</v>
      </c>
      <c r="G2427" s="58">
        <v>7.2191099999999997</v>
      </c>
      <c r="H2427">
        <v>69.349999999999994</v>
      </c>
      <c r="I2427">
        <v>8.26</v>
      </c>
      <c r="J2427">
        <v>114</v>
      </c>
      <c r="N2427" s="149"/>
      <c r="O2427" s="149"/>
      <c r="P2427" s="67"/>
      <c r="Q2427" s="67"/>
    </row>
    <row r="2428" spans="1:17" x14ac:dyDescent="0.2">
      <c r="A2428" s="125"/>
      <c r="B2428" s="45">
        <v>42144</v>
      </c>
      <c r="C2428" s="254">
        <v>0.38753472222222224</v>
      </c>
      <c r="D2428" s="59">
        <v>3.0150000000000001</v>
      </c>
      <c r="E2428" s="58">
        <v>21.92</v>
      </c>
      <c r="F2428" s="58">
        <v>6.64</v>
      </c>
      <c r="G2428" s="58">
        <v>6.5935199999999998</v>
      </c>
      <c r="H2428">
        <v>69.45</v>
      </c>
      <c r="I2428">
        <v>8.25</v>
      </c>
      <c r="J2428">
        <v>115</v>
      </c>
      <c r="N2428" s="149"/>
      <c r="O2428" s="149"/>
      <c r="P2428" s="67"/>
      <c r="Q2428" s="67"/>
    </row>
    <row r="2429" spans="1:17" x14ac:dyDescent="0.2">
      <c r="A2429" s="125"/>
      <c r="B2429" s="45">
        <v>42144</v>
      </c>
      <c r="C2429" s="254">
        <v>0.38791666666666669</v>
      </c>
      <c r="D2429" s="59">
        <v>3.9620000000000002</v>
      </c>
      <c r="E2429" s="58">
        <v>21.87</v>
      </c>
      <c r="F2429" s="58">
        <v>6.3</v>
      </c>
      <c r="G2429" s="58">
        <v>6.2558999999999996</v>
      </c>
      <c r="H2429">
        <v>69.489999999999995</v>
      </c>
      <c r="I2429">
        <v>8.25</v>
      </c>
      <c r="J2429">
        <v>116</v>
      </c>
      <c r="N2429" s="149"/>
      <c r="O2429" s="149"/>
      <c r="P2429" s="67"/>
      <c r="Q2429" s="67"/>
    </row>
    <row r="2430" spans="1:17" x14ac:dyDescent="0.2">
      <c r="A2430" s="125"/>
      <c r="B2430" s="45">
        <v>42144</v>
      </c>
      <c r="C2430" s="254">
        <v>0.3883564814814815</v>
      </c>
      <c r="D2430" s="59">
        <v>4.9969999999999999</v>
      </c>
      <c r="E2430" s="58">
        <v>21.77</v>
      </c>
      <c r="F2430" s="58">
        <v>5.83</v>
      </c>
      <c r="G2430" s="58">
        <v>5.7891899999999996</v>
      </c>
      <c r="H2430">
        <v>69.489999999999995</v>
      </c>
      <c r="I2430">
        <v>8.24</v>
      </c>
      <c r="J2430">
        <v>116</v>
      </c>
      <c r="N2430" s="149"/>
      <c r="O2430" s="149"/>
      <c r="P2430" s="67"/>
      <c r="Q2430" s="67"/>
    </row>
    <row r="2431" spans="1:17" x14ac:dyDescent="0.2">
      <c r="A2431" s="125"/>
      <c r="B2431" s="45">
        <v>42144</v>
      </c>
      <c r="C2431" s="254">
        <v>0.38890046296296293</v>
      </c>
      <c r="D2431" s="59">
        <v>5.992</v>
      </c>
      <c r="E2431" s="58">
        <v>21.74</v>
      </c>
      <c r="F2431" s="58">
        <v>5.47</v>
      </c>
      <c r="G2431" s="58">
        <v>5.4317099999999998</v>
      </c>
      <c r="H2431">
        <v>69.489999999999995</v>
      </c>
      <c r="I2431">
        <v>8.24</v>
      </c>
      <c r="J2431">
        <v>117</v>
      </c>
      <c r="N2431" s="149"/>
      <c r="O2431" s="149"/>
      <c r="P2431" s="67"/>
      <c r="Q2431" s="67"/>
    </row>
    <row r="2432" spans="1:17" x14ac:dyDescent="0.2">
      <c r="A2432" s="125"/>
      <c r="B2432" s="45">
        <v>42144</v>
      </c>
      <c r="C2432" s="254">
        <v>0.38930555555555557</v>
      </c>
      <c r="D2432" s="59">
        <v>6.9880000000000004</v>
      </c>
      <c r="E2432" s="58">
        <v>21.75</v>
      </c>
      <c r="F2432" s="58">
        <v>5.41</v>
      </c>
      <c r="G2432" s="58">
        <v>5.3721300000000003</v>
      </c>
      <c r="H2432">
        <v>69.489999999999995</v>
      </c>
      <c r="I2432">
        <v>8.24</v>
      </c>
      <c r="J2432">
        <v>117</v>
      </c>
      <c r="N2432" s="149"/>
      <c r="O2432" s="149"/>
      <c r="P2432" s="67"/>
      <c r="Q2432" s="67"/>
    </row>
    <row r="2433" spans="1:17" x14ac:dyDescent="0.2">
      <c r="A2433" s="125"/>
      <c r="B2433" s="45">
        <v>42144</v>
      </c>
      <c r="C2433" s="254">
        <v>0.38980324074074074</v>
      </c>
      <c r="D2433" s="59">
        <v>7.9880000000000004</v>
      </c>
      <c r="E2433" s="58">
        <v>21.76</v>
      </c>
      <c r="F2433" s="58">
        <v>5.37</v>
      </c>
      <c r="G2433" s="58">
        <v>5.3324100000000003</v>
      </c>
      <c r="H2433">
        <v>69.510000000000005</v>
      </c>
      <c r="I2433">
        <v>8.24</v>
      </c>
      <c r="J2433">
        <v>118</v>
      </c>
      <c r="N2433" s="149"/>
      <c r="O2433" s="149"/>
      <c r="P2433" s="67"/>
      <c r="Q2433" s="67"/>
    </row>
    <row r="2434" spans="1:17" x14ac:dyDescent="0.2">
      <c r="A2434" s="125"/>
      <c r="B2434" s="45">
        <v>42144</v>
      </c>
      <c r="C2434" s="254">
        <v>0.39015046296296302</v>
      </c>
      <c r="D2434" s="59">
        <v>9.0020000000000007</v>
      </c>
      <c r="E2434" s="58">
        <v>21.76</v>
      </c>
      <c r="F2434" s="58">
        <v>5.36</v>
      </c>
      <c r="G2434" s="58">
        <v>5.3224800000000005</v>
      </c>
      <c r="H2434">
        <v>69.510000000000005</v>
      </c>
      <c r="I2434">
        <v>8.24</v>
      </c>
      <c r="J2434">
        <v>118</v>
      </c>
      <c r="N2434" s="149"/>
      <c r="O2434" s="149"/>
      <c r="P2434" s="67"/>
      <c r="Q2434" s="67"/>
    </row>
    <row r="2435" spans="1:17" x14ac:dyDescent="0.2">
      <c r="A2435" s="125"/>
      <c r="B2435" s="45">
        <v>42144</v>
      </c>
      <c r="C2435" s="254">
        <v>0.39052083333333337</v>
      </c>
      <c r="D2435" s="59">
        <v>9.9499999999999993</v>
      </c>
      <c r="E2435" s="58">
        <v>21.76</v>
      </c>
      <c r="F2435" s="58">
        <v>5.34</v>
      </c>
      <c r="G2435" s="58">
        <v>5.3026200000000001</v>
      </c>
      <c r="H2435">
        <v>69.510000000000005</v>
      </c>
      <c r="I2435">
        <v>8.24</v>
      </c>
      <c r="J2435">
        <v>118</v>
      </c>
      <c r="N2435" s="149"/>
      <c r="O2435" s="149"/>
      <c r="P2435" s="67"/>
      <c r="Q2435" s="67"/>
    </row>
    <row r="2436" spans="1:17" x14ac:dyDescent="0.2">
      <c r="A2436" s="125"/>
      <c r="B2436" s="45">
        <v>42144</v>
      </c>
      <c r="C2436" s="254">
        <v>0.39091435185185186</v>
      </c>
      <c r="D2436" s="59">
        <v>10.959</v>
      </c>
      <c r="E2436" s="58">
        <v>21.75</v>
      </c>
      <c r="F2436" s="58">
        <v>5.28</v>
      </c>
      <c r="G2436" s="58">
        <v>5.2430400000000006</v>
      </c>
      <c r="H2436">
        <v>69.45</v>
      </c>
      <c r="I2436">
        <v>8.24</v>
      </c>
      <c r="J2436">
        <v>78</v>
      </c>
      <c r="N2436" s="149"/>
      <c r="O2436" s="149"/>
      <c r="P2436" s="67"/>
      <c r="Q2436" s="67"/>
    </row>
    <row r="2437" spans="1:17" x14ac:dyDescent="0.2">
      <c r="A2437" s="125"/>
      <c r="B2437" s="45"/>
      <c r="C2437" s="182"/>
      <c r="D2437" s="59"/>
      <c r="E2437" s="58"/>
      <c r="F2437" s="58"/>
      <c r="G2437" s="58"/>
      <c r="H2437"/>
      <c r="I2437" s="58"/>
      <c r="J2437"/>
      <c r="N2437" s="149"/>
      <c r="O2437" s="149"/>
      <c r="P2437" s="67"/>
      <c r="Q2437" s="67"/>
    </row>
    <row r="2438" spans="1:17" x14ac:dyDescent="0.2">
      <c r="A2438" s="125" t="s">
        <v>61</v>
      </c>
      <c r="B2438" s="45">
        <v>42144</v>
      </c>
      <c r="C2438" s="254">
        <v>0.35238425925925926</v>
      </c>
      <c r="D2438" s="59">
        <v>9.6000000000000002E-2</v>
      </c>
      <c r="E2438" s="58">
        <v>22.05</v>
      </c>
      <c r="F2438" s="58">
        <v>6.41</v>
      </c>
      <c r="G2438" s="58">
        <v>6.3651299999999997</v>
      </c>
      <c r="H2438">
        <v>69.680000000000007</v>
      </c>
      <c r="I2438">
        <v>8.23</v>
      </c>
      <c r="J2438">
        <v>145</v>
      </c>
      <c r="M2438" s="209">
        <v>1.2</v>
      </c>
      <c r="N2438" s="210">
        <v>22.799200000000003</v>
      </c>
      <c r="O2438" s="211">
        <v>28.163200000000003</v>
      </c>
      <c r="P2438" s="62">
        <v>7.7964000000000011</v>
      </c>
      <c r="Q2438" s="210">
        <v>16.767599999999991</v>
      </c>
    </row>
    <row r="2439" spans="1:17" x14ac:dyDescent="0.2">
      <c r="A2439" s="125"/>
      <c r="B2439" s="45">
        <v>42144</v>
      </c>
      <c r="C2439" s="254">
        <v>0.35304398148148147</v>
      </c>
      <c r="D2439" s="59">
        <v>1.0329999999999999</v>
      </c>
      <c r="E2439" s="58">
        <v>21.88</v>
      </c>
      <c r="F2439" s="58">
        <v>6.34</v>
      </c>
      <c r="G2439" s="58">
        <v>6.2956199999999995</v>
      </c>
      <c r="H2439">
        <v>69.67</v>
      </c>
      <c r="I2439">
        <v>8.23</v>
      </c>
      <c r="J2439">
        <v>145</v>
      </c>
      <c r="N2439" s="149"/>
      <c r="O2439" s="149"/>
      <c r="P2439" s="67"/>
      <c r="Q2439" s="67"/>
    </row>
    <row r="2440" spans="1:17" x14ac:dyDescent="0.2">
      <c r="A2440" s="125"/>
      <c r="B2440" s="45">
        <v>42144</v>
      </c>
      <c r="C2440" s="254">
        <v>0.35460648148148149</v>
      </c>
      <c r="D2440" s="59">
        <v>2.0169999999999999</v>
      </c>
      <c r="E2440" s="58">
        <v>21.79</v>
      </c>
      <c r="F2440" s="58">
        <v>6</v>
      </c>
      <c r="G2440" s="58">
        <v>5.9580000000000002</v>
      </c>
      <c r="H2440">
        <v>69.67</v>
      </c>
      <c r="I2440">
        <v>8.23</v>
      </c>
      <c r="J2440">
        <v>145</v>
      </c>
      <c r="N2440" s="149"/>
      <c r="O2440" s="149"/>
      <c r="P2440" s="67"/>
      <c r="Q2440" s="67"/>
    </row>
    <row r="2441" spans="1:17" x14ac:dyDescent="0.2">
      <c r="A2441" s="125"/>
      <c r="B2441" s="45">
        <v>42144</v>
      </c>
      <c r="C2441" s="254">
        <v>0.3551273148148148</v>
      </c>
      <c r="D2441" s="59">
        <v>3.0089999999999999</v>
      </c>
      <c r="E2441" s="58">
        <v>21.78</v>
      </c>
      <c r="F2441" s="58">
        <v>5.94</v>
      </c>
      <c r="G2441" s="58">
        <v>5.8984200000000007</v>
      </c>
      <c r="H2441">
        <v>69.67</v>
      </c>
      <c r="I2441">
        <v>8.23</v>
      </c>
      <c r="J2441">
        <v>145</v>
      </c>
      <c r="N2441" s="149"/>
      <c r="O2441" s="149"/>
      <c r="P2441" s="67"/>
      <c r="Q2441" s="67"/>
    </row>
    <row r="2442" spans="1:17" x14ac:dyDescent="0.2">
      <c r="A2442" s="125"/>
      <c r="B2442" s="45">
        <v>42144</v>
      </c>
      <c r="C2442" s="254">
        <v>0.35556712962962966</v>
      </c>
      <c r="D2442" s="59">
        <v>4.0220000000000002</v>
      </c>
      <c r="E2442" s="58">
        <v>21.76</v>
      </c>
      <c r="F2442" s="58">
        <v>5.79</v>
      </c>
      <c r="G2442" s="58">
        <v>5.7494699999999996</v>
      </c>
      <c r="H2442">
        <v>69.67</v>
      </c>
      <c r="I2442">
        <v>8.24</v>
      </c>
      <c r="J2442">
        <v>145</v>
      </c>
      <c r="N2442" s="149"/>
      <c r="O2442" s="149"/>
      <c r="P2442" s="67"/>
      <c r="Q2442" s="67"/>
    </row>
    <row r="2443" spans="1:17" x14ac:dyDescent="0.2">
      <c r="A2443" s="125"/>
      <c r="B2443" s="45">
        <v>42144</v>
      </c>
      <c r="C2443" s="254">
        <v>0.3562731481481482</v>
      </c>
      <c r="D2443" s="59">
        <v>5.0129999999999999</v>
      </c>
      <c r="E2443" s="58">
        <v>21.71</v>
      </c>
      <c r="F2443" s="58">
        <v>5.53</v>
      </c>
      <c r="G2443" s="58">
        <v>5.4912900000000002</v>
      </c>
      <c r="H2443">
        <v>69.66</v>
      </c>
      <c r="I2443">
        <v>8.23</v>
      </c>
      <c r="J2443">
        <v>145</v>
      </c>
      <c r="N2443" s="149"/>
      <c r="O2443" s="149"/>
      <c r="P2443" s="67"/>
      <c r="Q2443" s="67"/>
    </row>
    <row r="2444" spans="1:17" x14ac:dyDescent="0.2">
      <c r="A2444" s="125"/>
      <c r="B2444" s="45">
        <v>42144</v>
      </c>
      <c r="C2444" s="254">
        <v>0.35668981481481482</v>
      </c>
      <c r="D2444" s="59">
        <v>5.9930000000000003</v>
      </c>
      <c r="E2444" s="58">
        <v>21.71</v>
      </c>
      <c r="F2444" s="58">
        <v>5.43</v>
      </c>
      <c r="G2444" s="58">
        <v>5.3919899999999998</v>
      </c>
      <c r="H2444">
        <v>69.66</v>
      </c>
      <c r="I2444">
        <v>8.23</v>
      </c>
      <c r="J2444">
        <v>145</v>
      </c>
      <c r="N2444" s="149"/>
      <c r="O2444" s="149"/>
      <c r="P2444" s="67"/>
      <c r="Q2444" s="67"/>
    </row>
    <row r="2445" spans="1:17" x14ac:dyDescent="0.2">
      <c r="A2445" s="125"/>
      <c r="B2445" s="45">
        <v>42144</v>
      </c>
      <c r="C2445" s="254">
        <v>0.35712962962962963</v>
      </c>
      <c r="D2445" s="59">
        <v>7.1</v>
      </c>
      <c r="E2445" s="58">
        <v>21.7</v>
      </c>
      <c r="F2445" s="58">
        <v>5.34</v>
      </c>
      <c r="G2445" s="58">
        <v>5.3026200000000001</v>
      </c>
      <c r="H2445">
        <v>69.66</v>
      </c>
      <c r="I2445">
        <v>8.23</v>
      </c>
      <c r="J2445">
        <v>146</v>
      </c>
      <c r="N2445" s="149"/>
      <c r="O2445" s="149"/>
      <c r="P2445" s="67"/>
      <c r="Q2445" s="67"/>
    </row>
    <row r="2446" spans="1:17" x14ac:dyDescent="0.2">
      <c r="A2446" s="125"/>
      <c r="B2446" s="45">
        <v>42144</v>
      </c>
      <c r="C2446" s="254">
        <v>0.3574074074074074</v>
      </c>
      <c r="D2446" s="59">
        <v>7.9660000000000002</v>
      </c>
      <c r="E2446" s="58">
        <v>21.7</v>
      </c>
      <c r="F2446" s="58">
        <v>5.33</v>
      </c>
      <c r="G2446" s="58">
        <v>5.2926900000000003</v>
      </c>
      <c r="H2446">
        <v>69.66</v>
      </c>
      <c r="I2446">
        <v>8.23</v>
      </c>
      <c r="J2446">
        <v>146</v>
      </c>
      <c r="N2446" s="149"/>
      <c r="O2446" s="149"/>
      <c r="P2446" s="67"/>
      <c r="Q2446" s="67"/>
    </row>
    <row r="2447" spans="1:17" x14ac:dyDescent="0.2">
      <c r="A2447" s="125"/>
      <c r="B2447" s="45">
        <v>42144</v>
      </c>
      <c r="C2447" s="254">
        <v>0.35805555555555557</v>
      </c>
      <c r="D2447" s="59">
        <v>9.0229999999999997</v>
      </c>
      <c r="E2447" s="58">
        <v>21.7</v>
      </c>
      <c r="F2447" s="58">
        <v>5.28</v>
      </c>
      <c r="G2447" s="58">
        <v>5.2430400000000006</v>
      </c>
      <c r="H2447">
        <v>69.66</v>
      </c>
      <c r="I2447">
        <v>8.23</v>
      </c>
      <c r="J2447">
        <v>146</v>
      </c>
      <c r="N2447" s="149"/>
      <c r="O2447" s="149"/>
      <c r="P2447" s="67"/>
      <c r="Q2447" s="67"/>
    </row>
    <row r="2448" spans="1:17" x14ac:dyDescent="0.2">
      <c r="A2448" s="125"/>
      <c r="B2448" s="45">
        <v>42144</v>
      </c>
      <c r="C2448" s="254">
        <v>0.35900462962962965</v>
      </c>
      <c r="D2448" s="59">
        <v>9.9779999999999998</v>
      </c>
      <c r="E2448" s="58">
        <v>21.69</v>
      </c>
      <c r="F2448" s="58">
        <v>5.26</v>
      </c>
      <c r="G2448" s="58">
        <v>5.2231800000000002</v>
      </c>
      <c r="H2448">
        <v>69.650000000000006</v>
      </c>
      <c r="I2448">
        <v>8.23</v>
      </c>
      <c r="J2448">
        <v>146</v>
      </c>
      <c r="N2448" s="149"/>
      <c r="O2448" s="149"/>
      <c r="P2448" s="67"/>
      <c r="Q2448" s="67"/>
    </row>
    <row r="2449" spans="1:17" x14ac:dyDescent="0.2">
      <c r="A2449" s="125"/>
      <c r="B2449" s="45">
        <v>42144</v>
      </c>
      <c r="C2449" s="254">
        <v>0.35972222222222222</v>
      </c>
      <c r="D2449" s="59">
        <v>11.132</v>
      </c>
      <c r="E2449" s="58">
        <v>21.69</v>
      </c>
      <c r="F2449" s="58">
        <v>5.22</v>
      </c>
      <c r="G2449" s="58">
        <v>5.1834599999999993</v>
      </c>
      <c r="H2449">
        <v>69.650000000000006</v>
      </c>
      <c r="I2449">
        <v>8.23</v>
      </c>
      <c r="J2449">
        <v>146</v>
      </c>
      <c r="N2449" s="149"/>
      <c r="O2449" s="149"/>
      <c r="P2449" s="67"/>
      <c r="Q2449" s="67"/>
    </row>
    <row r="2450" spans="1:17" x14ac:dyDescent="0.2">
      <c r="A2450" s="125"/>
      <c r="B2450" s="45">
        <v>42144</v>
      </c>
      <c r="C2450" s="254">
        <v>0.3602893518518519</v>
      </c>
      <c r="D2450" s="59">
        <v>11.987</v>
      </c>
      <c r="E2450" s="58">
        <v>21.67</v>
      </c>
      <c r="F2450" s="58">
        <v>5.1100000000000003</v>
      </c>
      <c r="G2450" s="58">
        <v>5.07423</v>
      </c>
      <c r="H2450">
        <v>69.650000000000006</v>
      </c>
      <c r="I2450">
        <v>8.2200000000000006</v>
      </c>
      <c r="J2450">
        <v>146</v>
      </c>
      <c r="N2450" s="149"/>
      <c r="O2450" s="149"/>
      <c r="P2450" s="67"/>
      <c r="Q2450" s="67"/>
    </row>
    <row r="2451" spans="1:17" x14ac:dyDescent="0.2">
      <c r="A2451" s="125"/>
      <c r="B2451" s="45">
        <v>42144</v>
      </c>
      <c r="C2451" s="254">
        <v>0.36063657407407407</v>
      </c>
      <c r="D2451" s="59">
        <v>12.981</v>
      </c>
      <c r="E2451" s="58">
        <v>21.67</v>
      </c>
      <c r="F2451" s="58">
        <v>5.05</v>
      </c>
      <c r="G2451" s="58">
        <v>5.0146499999999996</v>
      </c>
      <c r="H2451">
        <v>69.64</v>
      </c>
      <c r="I2451">
        <v>8.2200000000000006</v>
      </c>
      <c r="J2451">
        <v>73</v>
      </c>
      <c r="N2451" s="149"/>
      <c r="O2451" s="149"/>
      <c r="P2451" s="67"/>
      <c r="Q2451" s="67"/>
    </row>
    <row r="2452" spans="1:17" x14ac:dyDescent="0.2">
      <c r="A2452" s="125"/>
      <c r="B2452" s="182"/>
      <c r="C2452" s="182"/>
      <c r="D2452" s="59"/>
      <c r="E2452" s="58"/>
      <c r="F2452" s="58"/>
      <c r="G2452" s="41"/>
      <c r="H2452"/>
      <c r="I2452" s="58"/>
      <c r="J2452"/>
      <c r="N2452" s="149"/>
      <c r="O2452" s="149"/>
      <c r="P2452" s="67"/>
      <c r="Q2452" s="67"/>
    </row>
    <row r="2453" spans="1:17" x14ac:dyDescent="0.2">
      <c r="A2453" s="334" t="s">
        <v>7</v>
      </c>
      <c r="B2453" s="320">
        <v>42241</v>
      </c>
      <c r="C2453" s="340">
        <v>0.31390046296296298</v>
      </c>
      <c r="D2453" s="317">
        <v>9.9000000000000005E-2</v>
      </c>
      <c r="E2453" s="317">
        <v>30.23</v>
      </c>
      <c r="F2453" s="317">
        <v>6</v>
      </c>
      <c r="G2453" s="317">
        <v>79.8</v>
      </c>
      <c r="H2453" s="317">
        <v>2.8159999999999998</v>
      </c>
      <c r="I2453" s="317">
        <v>7.69</v>
      </c>
      <c r="J2453" s="317">
        <v>67</v>
      </c>
      <c r="M2453" s="67">
        <v>0.1</v>
      </c>
      <c r="N2453" s="149"/>
      <c r="O2453" s="149"/>
      <c r="P2453" s="67"/>
      <c r="Q2453" s="67"/>
    </row>
    <row r="2454" spans="1:17" x14ac:dyDescent="0.2">
      <c r="A2454" s="334" t="s">
        <v>7</v>
      </c>
      <c r="B2454" s="320">
        <v>42241</v>
      </c>
      <c r="C2454" s="340">
        <v>0.31445601851851851</v>
      </c>
      <c r="D2454" s="317">
        <v>1.19</v>
      </c>
      <c r="E2454" s="317">
        <v>30.24</v>
      </c>
      <c r="F2454" s="317">
        <v>5.95</v>
      </c>
      <c r="G2454" s="317">
        <v>79.2</v>
      </c>
      <c r="H2454" s="317">
        <v>2.819</v>
      </c>
      <c r="I2454" s="317">
        <v>7.7</v>
      </c>
      <c r="J2454" s="317">
        <v>63</v>
      </c>
      <c r="N2454" s="149"/>
      <c r="O2454" s="149"/>
      <c r="P2454" s="67"/>
      <c r="Q2454" s="67"/>
    </row>
    <row r="2455" spans="1:17" x14ac:dyDescent="0.2">
      <c r="A2455" s="334" t="s">
        <v>7</v>
      </c>
      <c r="B2455" s="320">
        <v>42241</v>
      </c>
      <c r="C2455" s="340">
        <v>0.31488425925925928</v>
      </c>
      <c r="D2455" s="317">
        <v>2.0259999999999998</v>
      </c>
      <c r="E2455" s="317">
        <v>30.24</v>
      </c>
      <c r="F2455" s="317">
        <v>5.94</v>
      </c>
      <c r="G2455" s="317">
        <v>79</v>
      </c>
      <c r="H2455" s="317">
        <v>2.8220000000000001</v>
      </c>
      <c r="I2455" s="317">
        <v>7.71</v>
      </c>
      <c r="J2455" s="317">
        <v>61</v>
      </c>
      <c r="N2455" s="149"/>
      <c r="O2455" s="149"/>
      <c r="P2455" s="67"/>
      <c r="Q2455" s="67"/>
    </row>
    <row r="2456" spans="1:17" x14ac:dyDescent="0.2">
      <c r="A2456" s="334" t="s">
        <v>7</v>
      </c>
      <c r="B2456" s="320">
        <v>42241</v>
      </c>
      <c r="C2456" s="340">
        <v>0.31523148148148145</v>
      </c>
      <c r="D2456" s="317">
        <v>2.863</v>
      </c>
      <c r="E2456" s="317">
        <v>30.24</v>
      </c>
      <c r="F2456" s="317">
        <v>5.92</v>
      </c>
      <c r="G2456" s="317">
        <v>78.7</v>
      </c>
      <c r="H2456" s="317">
        <v>2.8210000000000002</v>
      </c>
      <c r="I2456" s="317">
        <v>7.72</v>
      </c>
      <c r="J2456" s="317">
        <v>60</v>
      </c>
      <c r="N2456" s="149"/>
      <c r="O2456" s="149"/>
      <c r="P2456" s="67"/>
      <c r="Q2456" s="67"/>
    </row>
    <row r="2457" spans="1:17" x14ac:dyDescent="0.2">
      <c r="A2457" s="334" t="s">
        <v>7</v>
      </c>
      <c r="B2457" s="320">
        <v>42241</v>
      </c>
      <c r="C2457" s="340">
        <v>0.31552083333333331</v>
      </c>
      <c r="D2457" s="317">
        <v>2.9630000000000001</v>
      </c>
      <c r="E2457" s="317">
        <v>30.24</v>
      </c>
      <c r="F2457" s="317">
        <v>5.92</v>
      </c>
      <c r="G2457" s="317">
        <v>78.7</v>
      </c>
      <c r="H2457" s="317">
        <v>2.82</v>
      </c>
      <c r="I2457" s="317">
        <v>7.72</v>
      </c>
      <c r="J2457" s="317">
        <v>60</v>
      </c>
      <c r="N2457" s="149"/>
      <c r="O2457" s="149"/>
      <c r="P2457" s="67"/>
      <c r="Q2457" s="67"/>
    </row>
    <row r="2458" spans="1:17" x14ac:dyDescent="0.2">
      <c r="A2458" s="334"/>
      <c r="B2458" s="334"/>
      <c r="C2458" s="340"/>
      <c r="D2458" s="317"/>
      <c r="E2458" s="317"/>
      <c r="F2458" s="317"/>
      <c r="G2458" s="317"/>
      <c r="H2458" s="317"/>
      <c r="I2458" s="317"/>
      <c r="J2458" s="317"/>
      <c r="N2458" s="149"/>
      <c r="O2458" s="149"/>
      <c r="P2458" s="67"/>
      <c r="Q2458" s="67"/>
    </row>
    <row r="2459" spans="1:17" x14ac:dyDescent="0.2">
      <c r="A2459" s="334" t="s">
        <v>36</v>
      </c>
      <c r="B2459" s="320">
        <v>42241</v>
      </c>
      <c r="C2459" s="340">
        <v>0.33210648148148147</v>
      </c>
      <c r="D2459" s="317">
        <v>8.1000000000000003E-2</v>
      </c>
      <c r="E2459" s="317">
        <v>29.67</v>
      </c>
      <c r="F2459" s="317">
        <v>7.32</v>
      </c>
      <c r="G2459" s="317">
        <v>96.5</v>
      </c>
      <c r="H2459" s="317">
        <v>2.9620000000000002</v>
      </c>
      <c r="I2459" s="317">
        <v>7.45</v>
      </c>
      <c r="J2459" s="317">
        <v>120</v>
      </c>
      <c r="M2459" s="67">
        <v>0.1</v>
      </c>
      <c r="N2459" s="149"/>
      <c r="O2459" s="149"/>
      <c r="P2459" s="67"/>
      <c r="Q2459" s="67"/>
    </row>
    <row r="2460" spans="1:17" x14ac:dyDescent="0.2">
      <c r="A2460" s="334" t="s">
        <v>36</v>
      </c>
      <c r="B2460" s="320">
        <v>42241</v>
      </c>
      <c r="C2460" s="340">
        <v>0.33248842592592592</v>
      </c>
      <c r="D2460" s="317">
        <v>0.83699999999999997</v>
      </c>
      <c r="E2460" s="317">
        <v>29.74</v>
      </c>
      <c r="F2460" s="317">
        <v>5.78</v>
      </c>
      <c r="G2460" s="317">
        <v>76.3</v>
      </c>
      <c r="H2460" s="317">
        <v>2.97</v>
      </c>
      <c r="I2460" s="317">
        <v>7.61</v>
      </c>
      <c r="J2460" s="317">
        <v>108</v>
      </c>
      <c r="N2460" s="149"/>
      <c r="O2460" s="149"/>
      <c r="P2460" s="67"/>
      <c r="Q2460" s="67"/>
    </row>
    <row r="2461" spans="1:17" x14ac:dyDescent="0.2">
      <c r="A2461" s="334"/>
      <c r="B2461" s="334"/>
      <c r="C2461" s="334"/>
      <c r="D2461" s="324"/>
      <c r="E2461" s="323"/>
      <c r="F2461" s="323"/>
      <c r="G2461" s="318"/>
      <c r="H2461" s="317"/>
      <c r="I2461" s="323"/>
      <c r="J2461" s="317"/>
      <c r="N2461" s="149"/>
      <c r="O2461" s="149"/>
      <c r="P2461" s="67"/>
      <c r="Q2461" s="67"/>
    </row>
    <row r="2462" spans="1:17" x14ac:dyDescent="0.2">
      <c r="A2462" s="334" t="s">
        <v>72</v>
      </c>
      <c r="B2462" s="320">
        <v>42241</v>
      </c>
      <c r="C2462" s="340">
        <v>0.25872685185185185</v>
      </c>
      <c r="D2462" s="317">
        <v>4.0000000000000001E-3</v>
      </c>
      <c r="E2462" s="317">
        <v>27.96</v>
      </c>
      <c r="F2462" s="317">
        <v>5.73</v>
      </c>
      <c r="G2462" s="317">
        <v>72.900000000000006</v>
      </c>
      <c r="H2462" s="317">
        <v>1.5629999999999999</v>
      </c>
      <c r="I2462" s="317">
        <v>7.45</v>
      </c>
      <c r="J2462" s="317">
        <v>161</v>
      </c>
      <c r="M2462" s="67">
        <v>0.1</v>
      </c>
      <c r="N2462" s="149"/>
      <c r="O2462" s="149"/>
      <c r="P2462" s="67"/>
      <c r="Q2462" s="67"/>
    </row>
    <row r="2463" spans="1:17" x14ac:dyDescent="0.2">
      <c r="A2463" s="334" t="s">
        <v>72</v>
      </c>
      <c r="B2463" s="320">
        <v>42241</v>
      </c>
      <c r="C2463" s="340">
        <v>0.25946759259259261</v>
      </c>
      <c r="D2463" s="317">
        <v>0.66900000000000004</v>
      </c>
      <c r="E2463" s="317">
        <v>27.96</v>
      </c>
      <c r="F2463" s="317">
        <v>5.69</v>
      </c>
      <c r="G2463" s="317">
        <v>72.5</v>
      </c>
      <c r="H2463" s="317">
        <v>1.5629999999999999</v>
      </c>
      <c r="I2463" s="317">
        <v>7.51</v>
      </c>
      <c r="J2463" s="317">
        <v>154</v>
      </c>
      <c r="N2463" s="149"/>
      <c r="O2463" s="149"/>
      <c r="P2463" s="67"/>
      <c r="Q2463" s="67"/>
    </row>
    <row r="2464" spans="1:17" x14ac:dyDescent="0.2">
      <c r="A2464" s="331"/>
      <c r="B2464" s="334"/>
      <c r="C2464" s="334"/>
      <c r="D2464" s="324"/>
      <c r="E2464" s="323"/>
      <c r="F2464" s="323"/>
      <c r="G2464" s="318"/>
      <c r="H2464" s="317"/>
      <c r="I2464" s="323"/>
      <c r="J2464" s="317"/>
      <c r="N2464" s="149"/>
      <c r="O2464" s="149"/>
      <c r="P2464" s="67"/>
      <c r="Q2464" s="67"/>
    </row>
    <row r="2465" spans="1:17" x14ac:dyDescent="0.2">
      <c r="A2465" s="317" t="s">
        <v>336</v>
      </c>
      <c r="B2465" s="320">
        <v>42242</v>
      </c>
      <c r="C2465" s="340">
        <v>0.31869212962962962</v>
      </c>
      <c r="D2465" s="317">
        <v>1.038</v>
      </c>
      <c r="E2465" s="317">
        <v>31.34</v>
      </c>
      <c r="F2465" s="317">
        <v>0.18</v>
      </c>
      <c r="G2465" s="317">
        <v>3.2</v>
      </c>
      <c r="H2465" s="317">
        <v>70.599999999999994</v>
      </c>
      <c r="I2465" s="317">
        <v>8.2100000000000009</v>
      </c>
      <c r="J2465" s="317">
        <v>-192</v>
      </c>
      <c r="M2465" s="67">
        <v>1.8</v>
      </c>
      <c r="N2465" s="452">
        <v>26.802499999999995</v>
      </c>
      <c r="O2465" s="454">
        <v>27.985499999999995</v>
      </c>
      <c r="P2465" s="453">
        <v>1.593220338983051</v>
      </c>
      <c r="Q2465" s="455">
        <v>1.6065573770491803</v>
      </c>
    </row>
    <row r="2466" spans="1:17" x14ac:dyDescent="0.2">
      <c r="A2466" s="317" t="s">
        <v>336</v>
      </c>
      <c r="B2466" s="320">
        <v>42242</v>
      </c>
      <c r="C2466" s="340">
        <v>0.31905092592592593</v>
      </c>
      <c r="D2466" s="317">
        <v>2.016</v>
      </c>
      <c r="E2466" s="317">
        <v>31.31</v>
      </c>
      <c r="F2466" s="317">
        <v>0.17</v>
      </c>
      <c r="G2466" s="317">
        <v>2.9</v>
      </c>
      <c r="H2466" s="317">
        <v>70.599999999999994</v>
      </c>
      <c r="I2466" s="317">
        <v>8.2100000000000009</v>
      </c>
      <c r="J2466" s="317">
        <v>-211</v>
      </c>
      <c r="N2466" s="149"/>
      <c r="O2466" s="149"/>
      <c r="P2466" s="67"/>
      <c r="Q2466" s="67"/>
    </row>
    <row r="2467" spans="1:17" x14ac:dyDescent="0.2">
      <c r="A2467" s="317" t="s">
        <v>336</v>
      </c>
      <c r="B2467" s="320">
        <v>42242</v>
      </c>
      <c r="C2467" s="340">
        <v>0.31951388888888888</v>
      </c>
      <c r="D2467" s="317">
        <v>3.0219999999999998</v>
      </c>
      <c r="E2467" s="317">
        <v>31.3</v>
      </c>
      <c r="F2467" s="317">
        <v>0.15</v>
      </c>
      <c r="G2467" s="317">
        <v>2.7</v>
      </c>
      <c r="H2467" s="317">
        <v>70.585999999999999</v>
      </c>
      <c r="I2467" s="317">
        <v>8.2100000000000009</v>
      </c>
      <c r="J2467" s="317">
        <v>-220</v>
      </c>
      <c r="N2467" s="149"/>
      <c r="O2467" s="149"/>
      <c r="P2467" s="67"/>
      <c r="Q2467" s="67"/>
    </row>
    <row r="2468" spans="1:17" x14ac:dyDescent="0.2">
      <c r="A2468" s="317" t="s">
        <v>336</v>
      </c>
      <c r="B2468" s="320">
        <v>42242</v>
      </c>
      <c r="C2468" s="340">
        <v>0.3198611111111111</v>
      </c>
      <c r="D2468" s="317">
        <v>4.077</v>
      </c>
      <c r="E2468" s="317">
        <v>31.3</v>
      </c>
      <c r="F2468" s="317">
        <v>0.15</v>
      </c>
      <c r="G2468" s="317">
        <v>2.6</v>
      </c>
      <c r="H2468" s="317">
        <v>70.584999999999994</v>
      </c>
      <c r="I2468" s="317">
        <v>8.2100000000000009</v>
      </c>
      <c r="J2468" s="317">
        <v>-224</v>
      </c>
      <c r="N2468" s="149"/>
      <c r="O2468" s="149"/>
      <c r="P2468" s="67"/>
      <c r="Q2468" s="67"/>
    </row>
    <row r="2469" spans="1:17" x14ac:dyDescent="0.2">
      <c r="A2469" s="317" t="s">
        <v>336</v>
      </c>
      <c r="B2469" s="320">
        <v>42242</v>
      </c>
      <c r="C2469" s="340">
        <v>0.32032407407407409</v>
      </c>
      <c r="D2469" s="317">
        <v>5.05</v>
      </c>
      <c r="E2469" s="317">
        <v>31.3</v>
      </c>
      <c r="F2469" s="317">
        <v>0.15</v>
      </c>
      <c r="G2469" s="317">
        <v>2.6</v>
      </c>
      <c r="H2469" s="317">
        <v>70.576999999999998</v>
      </c>
      <c r="I2469" s="317">
        <v>8.2100000000000009</v>
      </c>
      <c r="J2469" s="317">
        <v>-230</v>
      </c>
      <c r="N2469" s="149"/>
      <c r="O2469" s="149"/>
      <c r="P2469" s="67"/>
      <c r="Q2469" s="67"/>
    </row>
    <row r="2470" spans="1:17" x14ac:dyDescent="0.2">
      <c r="A2470" s="317" t="s">
        <v>336</v>
      </c>
      <c r="B2470" s="320">
        <v>42242</v>
      </c>
      <c r="C2470" s="340">
        <v>0.32062499999999999</v>
      </c>
      <c r="D2470" s="317">
        <v>6.0339999999999998</v>
      </c>
      <c r="E2470" s="317">
        <v>31.3</v>
      </c>
      <c r="F2470" s="317">
        <v>0.14000000000000001</v>
      </c>
      <c r="G2470" s="317">
        <v>2.4</v>
      </c>
      <c r="H2470" s="317">
        <v>70.59</v>
      </c>
      <c r="I2470" s="317">
        <v>8.2100000000000009</v>
      </c>
      <c r="J2470" s="317">
        <v>-232</v>
      </c>
      <c r="N2470" s="149"/>
      <c r="O2470" s="149"/>
      <c r="P2470" s="67"/>
      <c r="Q2470" s="67"/>
    </row>
    <row r="2471" spans="1:17" x14ac:dyDescent="0.2">
      <c r="A2471" s="317" t="s">
        <v>336</v>
      </c>
      <c r="B2471" s="320">
        <v>42242</v>
      </c>
      <c r="C2471" s="340">
        <v>0.32101851851851854</v>
      </c>
      <c r="D2471" s="317">
        <v>7.0049999999999999</v>
      </c>
      <c r="E2471" s="317">
        <v>31.29</v>
      </c>
      <c r="F2471" s="317">
        <v>0.13</v>
      </c>
      <c r="G2471" s="317">
        <v>2.2999999999999998</v>
      </c>
      <c r="H2471" s="317">
        <v>70.591999999999999</v>
      </c>
      <c r="I2471" s="317">
        <v>8.2100000000000009</v>
      </c>
      <c r="J2471" s="317">
        <v>-237</v>
      </c>
      <c r="N2471" s="149"/>
      <c r="O2471" s="149"/>
      <c r="P2471" s="67"/>
      <c r="Q2471" s="67"/>
    </row>
    <row r="2472" spans="1:17" x14ac:dyDescent="0.2">
      <c r="A2472" s="317" t="s">
        <v>336</v>
      </c>
      <c r="B2472" s="320">
        <v>42242</v>
      </c>
      <c r="C2472" s="340">
        <v>0.32134259259259262</v>
      </c>
      <c r="D2472" s="317">
        <v>8.0150000000000006</v>
      </c>
      <c r="E2472" s="317">
        <v>31.3</v>
      </c>
      <c r="F2472" s="317">
        <v>0.13</v>
      </c>
      <c r="G2472" s="317">
        <v>2.2000000000000002</v>
      </c>
      <c r="H2472" s="317">
        <v>70.61</v>
      </c>
      <c r="I2472" s="317">
        <v>8.1999999999999993</v>
      </c>
      <c r="J2472" s="317">
        <v>-241</v>
      </c>
      <c r="N2472" s="149"/>
      <c r="O2472" s="149"/>
      <c r="P2472" s="67"/>
      <c r="Q2472" s="67"/>
    </row>
    <row r="2473" spans="1:17" x14ac:dyDescent="0.2">
      <c r="A2473" s="317" t="s">
        <v>336</v>
      </c>
      <c r="B2473" s="320">
        <v>42242</v>
      </c>
      <c r="C2473" s="340">
        <v>0.32162037037037039</v>
      </c>
      <c r="D2473" s="317">
        <v>9.0429999999999993</v>
      </c>
      <c r="E2473" s="317">
        <v>31.3</v>
      </c>
      <c r="F2473" s="317">
        <v>0.12</v>
      </c>
      <c r="G2473" s="317">
        <v>2.2000000000000002</v>
      </c>
      <c r="H2473" s="317">
        <v>70.599999999999994</v>
      </c>
      <c r="I2473" s="317">
        <v>8.1999999999999993</v>
      </c>
      <c r="J2473" s="317">
        <v>-242</v>
      </c>
      <c r="N2473" s="149"/>
      <c r="O2473" s="149"/>
      <c r="P2473" s="67"/>
      <c r="Q2473" s="67"/>
    </row>
    <row r="2474" spans="1:17" x14ac:dyDescent="0.2">
      <c r="A2474" s="317" t="s">
        <v>336</v>
      </c>
      <c r="B2474" s="320">
        <v>42242</v>
      </c>
      <c r="C2474" s="340">
        <v>0.32194444444444442</v>
      </c>
      <c r="D2474" s="317">
        <v>10.058</v>
      </c>
      <c r="E2474" s="317">
        <v>31.3</v>
      </c>
      <c r="F2474" s="317">
        <v>0.12</v>
      </c>
      <c r="G2474" s="317">
        <v>2.1</v>
      </c>
      <c r="H2474" s="317">
        <v>70.623000000000005</v>
      </c>
      <c r="I2474" s="317">
        <v>8.1999999999999993</v>
      </c>
      <c r="J2474" s="317">
        <v>-244</v>
      </c>
      <c r="N2474" s="149"/>
      <c r="O2474" s="149"/>
      <c r="P2474" s="67"/>
      <c r="Q2474" s="67"/>
    </row>
    <row r="2475" spans="1:17" x14ac:dyDescent="0.2">
      <c r="A2475" s="317" t="s">
        <v>336</v>
      </c>
      <c r="B2475" s="320">
        <v>42242</v>
      </c>
      <c r="C2475" s="340">
        <v>0.32226851851851851</v>
      </c>
      <c r="D2475" s="317">
        <v>11.071</v>
      </c>
      <c r="E2475" s="317">
        <v>31.27</v>
      </c>
      <c r="F2475" s="317">
        <v>0.12</v>
      </c>
      <c r="G2475" s="317">
        <v>2</v>
      </c>
      <c r="H2475" s="317">
        <v>70.625</v>
      </c>
      <c r="I2475" s="317">
        <v>8.1999999999999993</v>
      </c>
      <c r="J2475" s="317">
        <v>-261</v>
      </c>
      <c r="N2475" s="149"/>
      <c r="O2475" s="149"/>
      <c r="P2475" s="67"/>
      <c r="Q2475" s="67"/>
    </row>
    <row r="2476" spans="1:17" x14ac:dyDescent="0.2">
      <c r="A2476" s="317" t="s">
        <v>336</v>
      </c>
      <c r="B2476" s="320">
        <v>42242</v>
      </c>
      <c r="C2476" s="340">
        <v>0.32260416666666664</v>
      </c>
      <c r="D2476" s="317">
        <v>12.006</v>
      </c>
      <c r="E2476" s="317">
        <v>30.89</v>
      </c>
      <c r="F2476" s="317">
        <v>0.11</v>
      </c>
      <c r="G2476" s="317">
        <v>1.9</v>
      </c>
      <c r="H2476" s="317">
        <v>70.596000000000004</v>
      </c>
      <c r="I2476" s="317">
        <v>8.1199999999999992</v>
      </c>
      <c r="J2476" s="317">
        <v>-301</v>
      </c>
      <c r="N2476" s="149"/>
      <c r="O2476" s="149"/>
      <c r="P2476" s="67"/>
      <c r="Q2476" s="67"/>
    </row>
    <row r="2477" spans="1:17" s="309" customFormat="1" x14ac:dyDescent="0.2">
      <c r="A2477" s="317" t="s">
        <v>336</v>
      </c>
      <c r="B2477" s="320">
        <v>42242</v>
      </c>
      <c r="C2477" s="340">
        <v>0.32295138888888891</v>
      </c>
      <c r="D2477" s="317">
        <v>12.693</v>
      </c>
      <c r="E2477" s="317">
        <v>29.38</v>
      </c>
      <c r="F2477" s="317">
        <v>0.1</v>
      </c>
      <c r="G2477" s="317">
        <v>1.6</v>
      </c>
      <c r="H2477" s="317">
        <v>70.353999999999999</v>
      </c>
      <c r="I2477" s="317">
        <v>7.88</v>
      </c>
      <c r="J2477" s="317">
        <v>-327</v>
      </c>
      <c r="K2477" s="70"/>
      <c r="L2477" s="70"/>
      <c r="M2477" s="312"/>
      <c r="N2477" s="149"/>
      <c r="O2477" s="149"/>
      <c r="P2477" s="312"/>
      <c r="Q2477" s="312"/>
    </row>
    <row r="2478" spans="1:17" s="309" customFormat="1" x14ac:dyDescent="0.2">
      <c r="A2478" s="331"/>
      <c r="B2478" s="334"/>
      <c r="C2478" s="334"/>
      <c r="D2478" s="324"/>
      <c r="E2478" s="323"/>
      <c r="F2478" s="323"/>
      <c r="G2478" s="318"/>
      <c r="H2478" s="317"/>
      <c r="I2478" s="323"/>
      <c r="J2478" s="317"/>
      <c r="K2478" s="70"/>
      <c r="L2478" s="70"/>
      <c r="M2478" s="312"/>
      <c r="N2478" s="149"/>
      <c r="O2478" s="149"/>
      <c r="P2478" s="312"/>
      <c r="Q2478" s="312"/>
    </row>
    <row r="2479" spans="1:17" s="309" customFormat="1" x14ac:dyDescent="0.2">
      <c r="A2479" s="317" t="s">
        <v>337</v>
      </c>
      <c r="B2479" s="320">
        <v>42242</v>
      </c>
      <c r="C2479" s="340">
        <v>0.34837962962962959</v>
      </c>
      <c r="D2479" s="317">
        <v>9.9000000000000005E-2</v>
      </c>
      <c r="E2479" s="317">
        <v>31.75</v>
      </c>
      <c r="F2479" s="317">
        <v>0.88</v>
      </c>
      <c r="G2479" s="317">
        <v>15.4</v>
      </c>
      <c r="H2479" s="317">
        <v>70.525000000000006</v>
      </c>
      <c r="I2479" s="317">
        <v>8.18</v>
      </c>
      <c r="J2479" s="317">
        <v>13</v>
      </c>
      <c r="K2479" s="70"/>
      <c r="L2479" s="70"/>
      <c r="M2479" s="312">
        <v>2.2000000000000002</v>
      </c>
      <c r="N2479" s="456">
        <v>15.690249999999997</v>
      </c>
      <c r="O2479" s="457">
        <v>14.545749999999998</v>
      </c>
      <c r="P2479" s="458">
        <v>1.4473684210526316</v>
      </c>
      <c r="Q2479" s="459">
        <v>1.7</v>
      </c>
    </row>
    <row r="2480" spans="1:17" s="309" customFormat="1" x14ac:dyDescent="0.2">
      <c r="A2480" s="317" t="s">
        <v>337</v>
      </c>
      <c r="B2480" s="320">
        <v>42242</v>
      </c>
      <c r="C2480" s="340">
        <v>0.34883101851851855</v>
      </c>
      <c r="D2480" s="317">
        <v>1.0129999999999999</v>
      </c>
      <c r="E2480" s="317">
        <v>31.68</v>
      </c>
      <c r="F2480" s="317">
        <v>0.8</v>
      </c>
      <c r="G2480" s="317">
        <v>14.1</v>
      </c>
      <c r="H2480" s="317">
        <v>70.518000000000001</v>
      </c>
      <c r="I2480" s="317">
        <v>8.19</v>
      </c>
      <c r="J2480" s="317">
        <v>11</v>
      </c>
      <c r="K2480" s="70"/>
      <c r="L2480" s="70"/>
      <c r="M2480" s="312"/>
      <c r="N2480" s="149"/>
      <c r="O2480" s="149"/>
      <c r="P2480" s="312"/>
      <c r="Q2480" s="312"/>
    </row>
    <row r="2481" spans="1:17" s="309" customFormat="1" x14ac:dyDescent="0.2">
      <c r="A2481" s="317" t="s">
        <v>337</v>
      </c>
      <c r="B2481" s="320">
        <v>42242</v>
      </c>
      <c r="C2481" s="340">
        <v>0.34950231481481481</v>
      </c>
      <c r="D2481" s="317">
        <v>2.0910000000000002</v>
      </c>
      <c r="E2481" s="317">
        <v>31.55</v>
      </c>
      <c r="F2481" s="317">
        <v>0.31</v>
      </c>
      <c r="G2481" s="317">
        <v>5.4</v>
      </c>
      <c r="H2481" s="317">
        <v>70.491</v>
      </c>
      <c r="I2481" s="317">
        <v>8.19</v>
      </c>
      <c r="J2481" s="317">
        <v>9</v>
      </c>
      <c r="K2481" s="70"/>
      <c r="L2481" s="70"/>
      <c r="M2481" s="312"/>
      <c r="N2481" s="149"/>
      <c r="O2481" s="149"/>
      <c r="P2481" s="312"/>
      <c r="Q2481" s="312"/>
    </row>
    <row r="2482" spans="1:17" s="309" customFormat="1" x14ac:dyDescent="0.2">
      <c r="A2482" s="317" t="s">
        <v>337</v>
      </c>
      <c r="B2482" s="320">
        <v>42242</v>
      </c>
      <c r="C2482" s="340">
        <v>0.34971064814814817</v>
      </c>
      <c r="D2482" s="317">
        <v>3.093</v>
      </c>
      <c r="E2482" s="317">
        <v>31.54</v>
      </c>
      <c r="F2482" s="317">
        <v>0.23</v>
      </c>
      <c r="G2482" s="317">
        <v>4.0999999999999996</v>
      </c>
      <c r="H2482" s="317">
        <v>70.474000000000004</v>
      </c>
      <c r="I2482" s="317">
        <v>8.19</v>
      </c>
      <c r="J2482" s="317">
        <v>7</v>
      </c>
      <c r="K2482" s="70"/>
      <c r="L2482" s="70"/>
      <c r="M2482" s="312"/>
      <c r="N2482" s="149"/>
      <c r="O2482" s="149"/>
      <c r="P2482" s="312"/>
      <c r="Q2482" s="312"/>
    </row>
    <row r="2483" spans="1:17" s="309" customFormat="1" x14ac:dyDescent="0.2">
      <c r="A2483" s="317" t="s">
        <v>337</v>
      </c>
      <c r="B2483" s="320">
        <v>42242</v>
      </c>
      <c r="C2483" s="340">
        <v>0.35000000000000003</v>
      </c>
      <c r="D2483" s="317">
        <v>4.0369999999999999</v>
      </c>
      <c r="E2483" s="317">
        <v>31.53</v>
      </c>
      <c r="F2483" s="317">
        <v>0.18</v>
      </c>
      <c r="G2483" s="317">
        <v>3.2</v>
      </c>
      <c r="H2483" s="317">
        <v>70.429000000000002</v>
      </c>
      <c r="I2483" s="317">
        <v>8.19</v>
      </c>
      <c r="J2483" s="317">
        <v>-15</v>
      </c>
      <c r="K2483" s="70"/>
      <c r="L2483" s="70"/>
      <c r="M2483" s="312"/>
      <c r="N2483" s="149"/>
      <c r="O2483" s="149"/>
      <c r="P2483" s="312"/>
      <c r="Q2483" s="312"/>
    </row>
    <row r="2484" spans="1:17" s="309" customFormat="1" x14ac:dyDescent="0.2">
      <c r="A2484" s="317" t="s">
        <v>337</v>
      </c>
      <c r="B2484" s="320">
        <v>42242</v>
      </c>
      <c r="C2484" s="340">
        <v>0.35030092592592593</v>
      </c>
      <c r="D2484" s="317">
        <v>5.0640000000000001</v>
      </c>
      <c r="E2484" s="317">
        <v>31.53</v>
      </c>
      <c r="F2484" s="317">
        <v>0.16</v>
      </c>
      <c r="G2484" s="317">
        <v>2.8</v>
      </c>
      <c r="H2484" s="317">
        <v>70.447999999999993</v>
      </c>
      <c r="I2484" s="317">
        <v>8.19</v>
      </c>
      <c r="J2484" s="317">
        <v>-35</v>
      </c>
      <c r="K2484" s="70"/>
      <c r="L2484" s="70"/>
      <c r="M2484" s="312"/>
      <c r="N2484" s="149"/>
      <c r="O2484" s="149"/>
      <c r="P2484" s="312"/>
      <c r="Q2484" s="312"/>
    </row>
    <row r="2485" spans="1:17" s="309" customFormat="1" x14ac:dyDescent="0.2">
      <c r="A2485" s="317" t="s">
        <v>337</v>
      </c>
      <c r="B2485" s="320">
        <v>42242</v>
      </c>
      <c r="C2485" s="340">
        <v>0.3505092592592593</v>
      </c>
      <c r="D2485" s="317">
        <v>6.01</v>
      </c>
      <c r="E2485" s="317">
        <v>31.53</v>
      </c>
      <c r="F2485" s="317">
        <v>0.16</v>
      </c>
      <c r="G2485" s="317">
        <v>2.8</v>
      </c>
      <c r="H2485" s="317">
        <v>70.483000000000004</v>
      </c>
      <c r="I2485" s="317">
        <v>8.19</v>
      </c>
      <c r="J2485" s="317">
        <v>-51</v>
      </c>
      <c r="K2485" s="70"/>
      <c r="L2485" s="70"/>
      <c r="M2485" s="312"/>
      <c r="N2485" s="149"/>
      <c r="O2485" s="149"/>
      <c r="P2485" s="312"/>
      <c r="Q2485" s="312"/>
    </row>
    <row r="2486" spans="1:17" s="309" customFormat="1" x14ac:dyDescent="0.2">
      <c r="A2486" s="317" t="s">
        <v>337</v>
      </c>
      <c r="B2486" s="320">
        <v>42242</v>
      </c>
      <c r="C2486" s="340">
        <v>0.35098379629629628</v>
      </c>
      <c r="D2486" s="317">
        <v>7.0650000000000004</v>
      </c>
      <c r="E2486" s="317">
        <v>31.52</v>
      </c>
      <c r="F2486" s="317">
        <v>0.14000000000000001</v>
      </c>
      <c r="G2486" s="317">
        <v>2.5</v>
      </c>
      <c r="H2486" s="317">
        <v>70.445999999999998</v>
      </c>
      <c r="I2486" s="317">
        <v>8.19</v>
      </c>
      <c r="J2486" s="317">
        <v>-80</v>
      </c>
      <c r="K2486" s="70"/>
      <c r="L2486" s="70"/>
      <c r="M2486" s="312"/>
      <c r="N2486" s="149"/>
      <c r="O2486" s="149"/>
      <c r="P2486" s="312"/>
      <c r="Q2486" s="312"/>
    </row>
    <row r="2487" spans="1:17" x14ac:dyDescent="0.2">
      <c r="A2487" s="317" t="s">
        <v>337</v>
      </c>
      <c r="B2487" s="320">
        <v>42242</v>
      </c>
      <c r="C2487" s="340">
        <v>0.35130787037037042</v>
      </c>
      <c r="D2487" s="317">
        <v>8.0540000000000003</v>
      </c>
      <c r="E2487" s="317">
        <v>31.52</v>
      </c>
      <c r="F2487" s="317">
        <v>0.14000000000000001</v>
      </c>
      <c r="G2487" s="317">
        <v>2.4</v>
      </c>
      <c r="H2487" s="317">
        <v>70.453000000000003</v>
      </c>
      <c r="I2487" s="317">
        <v>8.19</v>
      </c>
      <c r="J2487" s="317">
        <v>-100</v>
      </c>
      <c r="N2487" s="149"/>
      <c r="O2487" s="149"/>
      <c r="P2487" s="67"/>
      <c r="Q2487" s="67"/>
    </row>
    <row r="2488" spans="1:17" x14ac:dyDescent="0.2">
      <c r="A2488" s="317" t="s">
        <v>337</v>
      </c>
      <c r="B2488" s="320">
        <v>42242</v>
      </c>
      <c r="C2488" s="340">
        <v>0.35151620370370368</v>
      </c>
      <c r="D2488" s="317">
        <v>9</v>
      </c>
      <c r="E2488" s="317">
        <v>31.28</v>
      </c>
      <c r="F2488" s="317">
        <v>0.13</v>
      </c>
      <c r="G2488" s="317">
        <v>2.2999999999999998</v>
      </c>
      <c r="H2488" s="317">
        <v>70.457999999999998</v>
      </c>
      <c r="I2488" s="317">
        <v>8.17</v>
      </c>
      <c r="J2488" s="317">
        <v>-229</v>
      </c>
      <c r="N2488" s="149"/>
      <c r="O2488" s="149"/>
      <c r="P2488" s="67"/>
      <c r="Q2488" s="67"/>
    </row>
    <row r="2489" spans="1:17" x14ac:dyDescent="0.2">
      <c r="A2489" s="317" t="s">
        <v>337</v>
      </c>
      <c r="B2489" s="320">
        <v>42242</v>
      </c>
      <c r="C2489" s="340">
        <v>0.3517824074074074</v>
      </c>
      <c r="D2489" s="317">
        <v>10.023999999999999</v>
      </c>
      <c r="E2489" s="317">
        <v>30.73</v>
      </c>
      <c r="F2489" s="317">
        <v>0.12</v>
      </c>
      <c r="G2489" s="317">
        <v>2.1</v>
      </c>
      <c r="H2489" s="317">
        <v>70.334999999999994</v>
      </c>
      <c r="I2489" s="317">
        <v>8.07</v>
      </c>
      <c r="J2489" s="317">
        <v>-282</v>
      </c>
      <c r="N2489" s="149"/>
      <c r="O2489" s="149"/>
      <c r="P2489" s="67"/>
      <c r="Q2489" s="67"/>
    </row>
    <row r="2490" spans="1:17" x14ac:dyDescent="0.2">
      <c r="A2490" s="317" t="s">
        <v>337</v>
      </c>
      <c r="B2490" s="320">
        <v>42242</v>
      </c>
      <c r="C2490" s="340">
        <v>0.3520949074074074</v>
      </c>
      <c r="D2490" s="317">
        <v>10.688000000000001</v>
      </c>
      <c r="E2490" s="317">
        <v>30.7</v>
      </c>
      <c r="F2490" s="317">
        <v>0.12</v>
      </c>
      <c r="G2490" s="317">
        <v>2</v>
      </c>
      <c r="H2490" s="317">
        <v>70.328000000000003</v>
      </c>
      <c r="I2490" s="317">
        <v>8.06</v>
      </c>
      <c r="J2490" s="317">
        <v>-301</v>
      </c>
      <c r="N2490" s="149"/>
      <c r="O2490" s="149"/>
      <c r="P2490" s="67"/>
      <c r="Q2490" s="67"/>
    </row>
    <row r="2491" spans="1:17" x14ac:dyDescent="0.2">
      <c r="A2491" s="317"/>
      <c r="B2491" s="320"/>
      <c r="C2491" s="340"/>
      <c r="D2491" s="317"/>
      <c r="E2491" s="317"/>
      <c r="F2491" s="317"/>
      <c r="G2491" s="317"/>
      <c r="H2491" s="317"/>
      <c r="I2491" s="317"/>
      <c r="J2491" s="317"/>
      <c r="N2491" s="149"/>
      <c r="O2491" s="149"/>
      <c r="P2491" s="67"/>
      <c r="Q2491" s="67"/>
    </row>
    <row r="2492" spans="1:17" x14ac:dyDescent="0.2">
      <c r="A2492" s="331" t="s">
        <v>61</v>
      </c>
      <c r="B2492" s="320">
        <v>42242</v>
      </c>
      <c r="C2492" s="340">
        <v>0.37146990740740743</v>
      </c>
      <c r="D2492" s="317">
        <v>2.7E-2</v>
      </c>
      <c r="E2492" s="317">
        <v>32.15</v>
      </c>
      <c r="F2492" s="317">
        <v>4.2699999999999996</v>
      </c>
      <c r="G2492" s="317">
        <v>75.599999999999994</v>
      </c>
      <c r="H2492" s="317">
        <v>70.745999999999995</v>
      </c>
      <c r="I2492" s="317">
        <v>8.25</v>
      </c>
      <c r="J2492" s="317">
        <v>75</v>
      </c>
      <c r="M2492" s="67">
        <v>2.2999999999999998</v>
      </c>
      <c r="N2492" s="460">
        <v>11.11225</v>
      </c>
      <c r="O2492" s="461">
        <v>13.953250000000001</v>
      </c>
      <c r="P2492" s="462">
        <v>1.625</v>
      </c>
      <c r="Q2492" s="463">
        <v>1.75</v>
      </c>
    </row>
    <row r="2493" spans="1:17" x14ac:dyDescent="0.2">
      <c r="A2493" s="331" t="s">
        <v>61</v>
      </c>
      <c r="B2493" s="320">
        <v>42242</v>
      </c>
      <c r="C2493" s="340">
        <v>0.37202546296296296</v>
      </c>
      <c r="D2493" s="317">
        <v>1.0760000000000001</v>
      </c>
      <c r="E2493" s="317">
        <v>31.91</v>
      </c>
      <c r="F2493" s="317">
        <v>3.23</v>
      </c>
      <c r="G2493" s="317">
        <v>56.9</v>
      </c>
      <c r="H2493" s="317">
        <v>70.763000000000005</v>
      </c>
      <c r="I2493" s="317">
        <v>8.24</v>
      </c>
      <c r="J2493" s="317">
        <v>68</v>
      </c>
      <c r="N2493" s="149"/>
      <c r="O2493" s="149"/>
      <c r="P2493" s="67"/>
      <c r="Q2493" s="67"/>
    </row>
    <row r="2494" spans="1:17" x14ac:dyDescent="0.2">
      <c r="A2494" s="331" t="s">
        <v>61</v>
      </c>
      <c r="B2494" s="320">
        <v>42242</v>
      </c>
      <c r="C2494" s="340">
        <v>0.37258101851851855</v>
      </c>
      <c r="D2494" s="317">
        <v>2.0590000000000002</v>
      </c>
      <c r="E2494" s="317">
        <v>31.76</v>
      </c>
      <c r="F2494" s="317">
        <v>1.78</v>
      </c>
      <c r="G2494" s="317">
        <v>31.3</v>
      </c>
      <c r="H2494" s="317">
        <v>70.733999999999995</v>
      </c>
      <c r="I2494" s="317">
        <v>8.23</v>
      </c>
      <c r="J2494" s="317">
        <v>63</v>
      </c>
      <c r="N2494" s="149"/>
      <c r="O2494" s="149"/>
      <c r="P2494" s="67"/>
      <c r="Q2494" s="67"/>
    </row>
    <row r="2495" spans="1:17" x14ac:dyDescent="0.2">
      <c r="A2495" s="331" t="s">
        <v>61</v>
      </c>
      <c r="B2495" s="320">
        <v>42242</v>
      </c>
      <c r="C2495" s="340">
        <v>0.37310185185185185</v>
      </c>
      <c r="D2495" s="317">
        <v>3.028</v>
      </c>
      <c r="E2495" s="317">
        <v>31.73</v>
      </c>
      <c r="F2495" s="317">
        <v>1.38</v>
      </c>
      <c r="G2495" s="317">
        <v>24.3</v>
      </c>
      <c r="H2495" s="317">
        <v>70.744</v>
      </c>
      <c r="I2495" s="317">
        <v>8.2200000000000006</v>
      </c>
      <c r="J2495" s="317">
        <v>59</v>
      </c>
      <c r="N2495" s="149"/>
      <c r="O2495" s="149"/>
      <c r="P2495" s="67"/>
      <c r="Q2495" s="67"/>
    </row>
    <row r="2496" spans="1:17" x14ac:dyDescent="0.2">
      <c r="A2496" s="331" t="s">
        <v>61</v>
      </c>
      <c r="B2496" s="320">
        <v>42242</v>
      </c>
      <c r="C2496" s="340">
        <v>0.37384259259259256</v>
      </c>
      <c r="D2496" s="317">
        <v>4.0949999999999998</v>
      </c>
      <c r="E2496" s="317">
        <v>31.72</v>
      </c>
      <c r="F2496" s="317">
        <v>1.2</v>
      </c>
      <c r="G2496" s="317">
        <v>21.1</v>
      </c>
      <c r="H2496" s="317">
        <v>70.863</v>
      </c>
      <c r="I2496" s="317">
        <v>8.2200000000000006</v>
      </c>
      <c r="J2496" s="317">
        <v>53</v>
      </c>
      <c r="N2496" s="149"/>
      <c r="O2496" s="149"/>
      <c r="P2496" s="67"/>
      <c r="Q2496" s="67"/>
    </row>
    <row r="2497" spans="1:17" s="309" customFormat="1" x14ac:dyDescent="0.2">
      <c r="A2497" s="331" t="s">
        <v>61</v>
      </c>
      <c r="B2497" s="320">
        <v>42242</v>
      </c>
      <c r="C2497" s="340">
        <v>0.3744791666666667</v>
      </c>
      <c r="D2497" s="317">
        <v>5.0460000000000003</v>
      </c>
      <c r="E2497" s="317">
        <v>31.72</v>
      </c>
      <c r="F2497" s="317">
        <v>1.0900000000000001</v>
      </c>
      <c r="G2497" s="317">
        <v>19.2</v>
      </c>
      <c r="H2497" s="317">
        <v>70.805999999999997</v>
      </c>
      <c r="I2497" s="317">
        <v>8.2200000000000006</v>
      </c>
      <c r="J2497" s="317">
        <v>48</v>
      </c>
      <c r="K2497" s="70"/>
      <c r="L2497" s="70"/>
      <c r="M2497" s="312"/>
      <c r="N2497" s="149"/>
      <c r="O2497" s="149"/>
      <c r="P2497" s="312"/>
      <c r="Q2497" s="312"/>
    </row>
    <row r="2498" spans="1:17" s="309" customFormat="1" x14ac:dyDescent="0.2">
      <c r="A2498" s="331" t="s">
        <v>61</v>
      </c>
      <c r="B2498" s="320">
        <v>42242</v>
      </c>
      <c r="C2498" s="340">
        <v>0.37494212962962964</v>
      </c>
      <c r="D2498" s="317">
        <v>6.0060000000000002</v>
      </c>
      <c r="E2498" s="317">
        <v>31.7</v>
      </c>
      <c r="F2498" s="317">
        <v>0.77</v>
      </c>
      <c r="G2498" s="317">
        <v>13.6</v>
      </c>
      <c r="H2498" s="317">
        <v>70.801000000000002</v>
      </c>
      <c r="I2498" s="317">
        <v>8.2200000000000006</v>
      </c>
      <c r="J2498" s="317">
        <v>42</v>
      </c>
      <c r="K2498" s="70"/>
      <c r="L2498" s="70"/>
      <c r="M2498" s="312"/>
      <c r="N2498" s="149"/>
      <c r="O2498" s="149"/>
      <c r="P2498" s="312"/>
      <c r="Q2498" s="312"/>
    </row>
    <row r="2499" spans="1:17" s="309" customFormat="1" x14ac:dyDescent="0.2">
      <c r="A2499" s="331" t="s">
        <v>61</v>
      </c>
      <c r="B2499" s="320">
        <v>42242</v>
      </c>
      <c r="C2499" s="340">
        <v>0.3755208333333333</v>
      </c>
      <c r="D2499" s="317">
        <v>7.0270000000000001</v>
      </c>
      <c r="E2499" s="317">
        <v>30.72</v>
      </c>
      <c r="F2499" s="317">
        <v>0.19</v>
      </c>
      <c r="G2499" s="317">
        <v>3.2</v>
      </c>
      <c r="H2499" s="317">
        <v>70.555999999999997</v>
      </c>
      <c r="I2499" s="317">
        <v>8.1199999999999992</v>
      </c>
      <c r="J2499" s="317">
        <v>-283</v>
      </c>
      <c r="K2499" s="70"/>
      <c r="L2499" s="70"/>
      <c r="M2499" s="312"/>
      <c r="N2499" s="149"/>
      <c r="O2499" s="149"/>
      <c r="P2499" s="312"/>
      <c r="Q2499" s="312"/>
    </row>
    <row r="2500" spans="1:17" s="309" customFormat="1" x14ac:dyDescent="0.2">
      <c r="A2500" s="331" t="s">
        <v>61</v>
      </c>
      <c r="B2500" s="320">
        <v>42242</v>
      </c>
      <c r="C2500" s="340">
        <v>0.37587962962962962</v>
      </c>
      <c r="D2500" s="317">
        <v>8.01</v>
      </c>
      <c r="E2500" s="317">
        <v>30.63</v>
      </c>
      <c r="F2500" s="317">
        <v>0.15</v>
      </c>
      <c r="G2500" s="317">
        <v>2.6</v>
      </c>
      <c r="H2500" s="317">
        <v>70.53</v>
      </c>
      <c r="I2500" s="317">
        <v>8.1</v>
      </c>
      <c r="J2500" s="317">
        <v>-295</v>
      </c>
      <c r="K2500" s="70"/>
      <c r="L2500" s="70"/>
      <c r="M2500" s="312"/>
      <c r="N2500" s="149"/>
      <c r="O2500" s="149"/>
      <c r="P2500" s="312"/>
      <c r="Q2500" s="312"/>
    </row>
    <row r="2501" spans="1:17" s="309" customFormat="1" x14ac:dyDescent="0.2">
      <c r="A2501" s="331" t="s">
        <v>61</v>
      </c>
      <c r="B2501" s="320">
        <v>42242</v>
      </c>
      <c r="C2501" s="340">
        <v>0.37612268518518516</v>
      </c>
      <c r="D2501" s="317">
        <v>9.0920000000000005</v>
      </c>
      <c r="E2501" s="317">
        <v>30.49</v>
      </c>
      <c r="F2501" s="317">
        <v>0.14000000000000001</v>
      </c>
      <c r="G2501" s="317">
        <v>2.4</v>
      </c>
      <c r="H2501" s="317">
        <v>70.506</v>
      </c>
      <c r="I2501" s="317">
        <v>8.09</v>
      </c>
      <c r="J2501" s="317">
        <v>-300</v>
      </c>
      <c r="K2501" s="70"/>
      <c r="L2501" s="70"/>
      <c r="M2501" s="312"/>
      <c r="N2501" s="149"/>
      <c r="O2501" s="149"/>
      <c r="P2501" s="312"/>
      <c r="Q2501" s="312"/>
    </row>
    <row r="2502" spans="1:17" s="309" customFormat="1" x14ac:dyDescent="0.2">
      <c r="A2502" s="331" t="s">
        <v>61</v>
      </c>
      <c r="B2502" s="320">
        <v>42242</v>
      </c>
      <c r="C2502" s="340">
        <v>0.37634259259259256</v>
      </c>
      <c r="D2502" s="317">
        <v>10.093</v>
      </c>
      <c r="E2502" s="317">
        <v>30.33</v>
      </c>
      <c r="F2502" s="317">
        <v>0.13</v>
      </c>
      <c r="G2502" s="317">
        <v>2.2000000000000002</v>
      </c>
      <c r="H2502" s="317">
        <v>70.465000000000003</v>
      </c>
      <c r="I2502" s="317">
        <v>8.07</v>
      </c>
      <c r="J2502" s="317">
        <v>-304</v>
      </c>
      <c r="K2502" s="70"/>
      <c r="L2502" s="70"/>
      <c r="M2502" s="312"/>
      <c r="N2502" s="149"/>
      <c r="O2502" s="149"/>
      <c r="P2502" s="312"/>
      <c r="Q2502" s="312"/>
    </row>
    <row r="2503" spans="1:17" s="309" customFormat="1" x14ac:dyDescent="0.2">
      <c r="A2503" s="331" t="s">
        <v>61</v>
      </c>
      <c r="B2503" s="320">
        <v>42242</v>
      </c>
      <c r="C2503" s="340">
        <v>0.37660879629629629</v>
      </c>
      <c r="D2503" s="317">
        <v>11.089</v>
      </c>
      <c r="E2503" s="317">
        <v>30.09</v>
      </c>
      <c r="F2503" s="317">
        <v>0.12</v>
      </c>
      <c r="G2503" s="317">
        <v>2.1</v>
      </c>
      <c r="H2503" s="317">
        <v>70.415999999999997</v>
      </c>
      <c r="I2503" s="317">
        <v>8.0299999999999994</v>
      </c>
      <c r="J2503" s="317">
        <v>-311</v>
      </c>
      <c r="K2503" s="70"/>
      <c r="L2503" s="70"/>
      <c r="M2503" s="312"/>
      <c r="N2503" s="149"/>
      <c r="O2503" s="149"/>
      <c r="P2503" s="312"/>
      <c r="Q2503" s="312"/>
    </row>
    <row r="2504" spans="1:17" s="309" customFormat="1" x14ac:dyDescent="0.2">
      <c r="A2504" s="331" t="s">
        <v>61</v>
      </c>
      <c r="B2504" s="320">
        <v>42242</v>
      </c>
      <c r="C2504" s="340">
        <v>0.37695601851851851</v>
      </c>
      <c r="D2504" s="317">
        <v>12.007</v>
      </c>
      <c r="E2504" s="317">
        <v>29.64</v>
      </c>
      <c r="F2504" s="317">
        <v>0.11</v>
      </c>
      <c r="G2504" s="317">
        <v>1.9</v>
      </c>
      <c r="H2504" s="317">
        <v>70.350999999999999</v>
      </c>
      <c r="I2504" s="317">
        <v>7.91</v>
      </c>
      <c r="J2504" s="317">
        <v>-319</v>
      </c>
      <c r="K2504" s="70"/>
      <c r="L2504" s="70"/>
      <c r="M2504" s="312"/>
      <c r="N2504" s="149"/>
      <c r="O2504" s="149"/>
      <c r="P2504" s="312"/>
      <c r="Q2504" s="312"/>
    </row>
    <row r="2505" spans="1:17" s="309" customFormat="1" x14ac:dyDescent="0.2">
      <c r="A2505" s="331" t="s">
        <v>61</v>
      </c>
      <c r="B2505" s="320">
        <v>42242</v>
      </c>
      <c r="C2505" s="340">
        <v>0.37756944444444446</v>
      </c>
      <c r="D2505" s="317">
        <v>12.917</v>
      </c>
      <c r="E2505" s="317">
        <v>29.43</v>
      </c>
      <c r="F2505" s="317">
        <v>0.1</v>
      </c>
      <c r="G2505" s="317">
        <v>1.7</v>
      </c>
      <c r="H2505" s="317">
        <v>70.123000000000005</v>
      </c>
      <c r="I2505" s="317">
        <v>7.71</v>
      </c>
      <c r="J2505" s="317">
        <v>-336</v>
      </c>
      <c r="K2505" s="70"/>
      <c r="L2505" s="70"/>
      <c r="M2505" s="312"/>
      <c r="N2505" s="149"/>
      <c r="O2505" s="149"/>
      <c r="P2505" s="312"/>
      <c r="Q2505" s="312"/>
    </row>
    <row r="2506" spans="1:17" s="309" customFormat="1" x14ac:dyDescent="0.2">
      <c r="A2506" s="331"/>
      <c r="B2506" s="343"/>
      <c r="C2506" s="343"/>
      <c r="D2506" s="344"/>
      <c r="E2506" s="345"/>
      <c r="F2506" s="345"/>
      <c r="G2506" s="346"/>
      <c r="H2506" s="345"/>
      <c r="I2506" s="345"/>
      <c r="J2506" s="347"/>
      <c r="K2506" s="70"/>
      <c r="L2506" s="70"/>
      <c r="M2506" s="312"/>
      <c r="N2506" s="149"/>
      <c r="O2506" s="149"/>
      <c r="P2506" s="312"/>
      <c r="Q2506" s="312"/>
    </row>
    <row r="2507" spans="1:17" s="309" customFormat="1" ht="15" x14ac:dyDescent="0.25">
      <c r="A2507" s="349" t="s">
        <v>36</v>
      </c>
      <c r="B2507" s="350">
        <v>42311</v>
      </c>
      <c r="C2507" s="351">
        <v>0.55625000000000002</v>
      </c>
      <c r="D2507" s="349">
        <v>0.1</v>
      </c>
      <c r="E2507" s="349">
        <v>19.989999999999998</v>
      </c>
      <c r="F2507" s="349">
        <v>8.5</v>
      </c>
      <c r="G2507" s="378">
        <v>94.5</v>
      </c>
      <c r="H2507" s="345">
        <v>3.335</v>
      </c>
      <c r="I2507" s="349">
        <v>7.86</v>
      </c>
      <c r="J2507" s="349">
        <v>132</v>
      </c>
      <c r="K2507" s="70"/>
      <c r="L2507" s="70"/>
      <c r="M2507" s="312">
        <v>0.2</v>
      </c>
      <c r="N2507" s="149"/>
      <c r="O2507" s="149"/>
      <c r="P2507" s="312"/>
      <c r="Q2507" s="312"/>
    </row>
    <row r="2508" spans="1:17" s="309" customFormat="1" ht="15" x14ac:dyDescent="0.25">
      <c r="A2508" s="349" t="s">
        <v>36</v>
      </c>
      <c r="B2508" s="350">
        <v>42311</v>
      </c>
      <c r="C2508" s="351">
        <v>0.55625000000000002</v>
      </c>
      <c r="D2508" s="349">
        <v>0.76400000000000001</v>
      </c>
      <c r="E2508" s="349">
        <v>19.989999999999998</v>
      </c>
      <c r="F2508" s="349">
        <v>8.4700000000000006</v>
      </c>
      <c r="G2508" s="378">
        <v>94.1</v>
      </c>
      <c r="H2508" s="345">
        <v>3.34</v>
      </c>
      <c r="I2508" s="349">
        <v>7.85</v>
      </c>
      <c r="J2508" s="349">
        <v>128</v>
      </c>
      <c r="K2508" s="70"/>
      <c r="L2508" s="70"/>
      <c r="M2508" s="312"/>
      <c r="N2508" s="149"/>
      <c r="O2508" s="149"/>
      <c r="P2508" s="312"/>
      <c r="Q2508" s="312"/>
    </row>
    <row r="2509" spans="1:17" s="309" customFormat="1" x14ac:dyDescent="0.2">
      <c r="A2509" s="349"/>
      <c r="B2509" s="350"/>
      <c r="C2509" s="351"/>
      <c r="D2509" s="349"/>
      <c r="E2509" s="349"/>
      <c r="F2509" s="349"/>
      <c r="G2509" s="346"/>
      <c r="H2509" s="345"/>
      <c r="I2509" s="349"/>
      <c r="J2509" s="349"/>
      <c r="K2509" s="70"/>
      <c r="L2509" s="70"/>
      <c r="M2509" s="312"/>
      <c r="N2509" s="149"/>
      <c r="O2509" s="149"/>
      <c r="P2509" s="312"/>
      <c r="Q2509" s="312"/>
    </row>
    <row r="2510" spans="1:17" s="309" customFormat="1" ht="15" x14ac:dyDescent="0.25">
      <c r="A2510" s="349" t="s">
        <v>7</v>
      </c>
      <c r="B2510" s="350">
        <v>42311</v>
      </c>
      <c r="C2510" s="351">
        <v>0.57361111111111118</v>
      </c>
      <c r="D2510" s="349">
        <v>0.109</v>
      </c>
      <c r="E2510" s="349">
        <v>16.309999999999999</v>
      </c>
      <c r="F2510" s="349">
        <v>9.4600000000000009</v>
      </c>
      <c r="G2510" s="379">
        <v>96.5</v>
      </c>
      <c r="H2510" s="345">
        <v>0.02</v>
      </c>
      <c r="I2510" s="349">
        <v>7.7</v>
      </c>
      <c r="J2510" s="349">
        <v>204</v>
      </c>
      <c r="K2510" s="70"/>
      <c r="L2510" s="70"/>
      <c r="M2510" s="312">
        <v>0.1</v>
      </c>
      <c r="N2510" s="149"/>
      <c r="O2510" s="149"/>
      <c r="P2510" s="312"/>
      <c r="Q2510" s="312"/>
    </row>
    <row r="2511" spans="1:17" s="309" customFormat="1" ht="15" x14ac:dyDescent="0.25">
      <c r="A2511" s="349" t="s">
        <v>7</v>
      </c>
      <c r="B2511" s="350">
        <v>42311</v>
      </c>
      <c r="C2511" s="351">
        <v>0.57500000000000007</v>
      </c>
      <c r="D2511" s="349">
        <v>0.10299999999999999</v>
      </c>
      <c r="E2511" s="349">
        <v>20.39</v>
      </c>
      <c r="F2511" s="349">
        <v>8.57</v>
      </c>
      <c r="G2511" s="379">
        <v>95.9</v>
      </c>
      <c r="H2511" s="345">
        <v>3.2080000000000002</v>
      </c>
      <c r="I2511" s="349">
        <v>7.94</v>
      </c>
      <c r="J2511" s="349">
        <v>122</v>
      </c>
      <c r="K2511" s="70"/>
      <c r="L2511" s="70"/>
      <c r="M2511" s="312"/>
      <c r="N2511" s="149"/>
      <c r="O2511" s="149"/>
      <c r="P2511" s="312"/>
      <c r="Q2511" s="312"/>
    </row>
    <row r="2512" spans="1:17" s="309" customFormat="1" ht="15" x14ac:dyDescent="0.25">
      <c r="A2512" s="349" t="s">
        <v>7</v>
      </c>
      <c r="B2512" s="350">
        <v>42311</v>
      </c>
      <c r="C2512" s="351">
        <v>0.57500000000000007</v>
      </c>
      <c r="D2512" s="349">
        <v>1.0580000000000001</v>
      </c>
      <c r="E2512" s="349">
        <v>20.39</v>
      </c>
      <c r="F2512" s="349">
        <v>8.5500000000000007</v>
      </c>
      <c r="G2512" s="379">
        <v>95.7</v>
      </c>
      <c r="H2512" s="345">
        <v>3.2120000000000002</v>
      </c>
      <c r="I2512" s="349">
        <v>7.94</v>
      </c>
      <c r="J2512" s="349">
        <v>120</v>
      </c>
      <c r="K2512" s="70"/>
      <c r="L2512" s="70"/>
      <c r="M2512" s="312"/>
      <c r="N2512" s="149"/>
      <c r="O2512" s="149"/>
      <c r="P2512" s="312"/>
      <c r="Q2512" s="312"/>
    </row>
    <row r="2513" spans="1:17" s="309" customFormat="1" ht="15" x14ac:dyDescent="0.25">
      <c r="A2513" s="349" t="s">
        <v>7</v>
      </c>
      <c r="B2513" s="350">
        <v>42311</v>
      </c>
      <c r="C2513" s="351">
        <v>0.57638888888888895</v>
      </c>
      <c r="D2513" s="349">
        <v>2.1709999999999998</v>
      </c>
      <c r="E2513" s="349">
        <v>20.39</v>
      </c>
      <c r="F2513" s="349">
        <v>8.5399999999999991</v>
      </c>
      <c r="G2513" s="379">
        <v>95.6</v>
      </c>
      <c r="H2513" s="345">
        <v>3.2160000000000002</v>
      </c>
      <c r="I2513" s="349">
        <v>7.94</v>
      </c>
      <c r="J2513" s="349">
        <v>117</v>
      </c>
      <c r="K2513" s="70"/>
      <c r="L2513" s="70"/>
      <c r="M2513" s="312"/>
      <c r="N2513" s="149"/>
      <c r="O2513" s="149"/>
      <c r="P2513" s="312"/>
      <c r="Q2513" s="312"/>
    </row>
    <row r="2514" spans="1:17" s="309" customFormat="1" ht="15" x14ac:dyDescent="0.25">
      <c r="A2514" s="349" t="s">
        <v>7</v>
      </c>
      <c r="B2514" s="350">
        <v>42311</v>
      </c>
      <c r="C2514" s="351">
        <v>0.57638888888888895</v>
      </c>
      <c r="D2514" s="349">
        <v>2.4209999999999998</v>
      </c>
      <c r="E2514" s="349">
        <v>20.39</v>
      </c>
      <c r="F2514" s="349">
        <v>8.5299999999999994</v>
      </c>
      <c r="G2514" s="379">
        <v>95.5</v>
      </c>
      <c r="H2514" s="345">
        <v>3.2170000000000001</v>
      </c>
      <c r="I2514" s="349">
        <v>7.94</v>
      </c>
      <c r="J2514" s="349">
        <v>117</v>
      </c>
      <c r="K2514" s="70"/>
      <c r="L2514" s="70"/>
      <c r="M2514" s="312"/>
      <c r="N2514" s="149"/>
      <c r="O2514" s="149"/>
      <c r="P2514" s="312"/>
      <c r="Q2514" s="312"/>
    </row>
    <row r="2515" spans="1:17" s="309" customFormat="1" x14ac:dyDescent="0.2">
      <c r="A2515" s="349"/>
      <c r="B2515" s="350"/>
      <c r="C2515" s="351"/>
      <c r="D2515" s="349"/>
      <c r="E2515" s="349"/>
      <c r="F2515" s="349"/>
      <c r="G2515" s="346"/>
      <c r="H2515" s="345"/>
      <c r="I2515" s="349"/>
      <c r="J2515" s="349"/>
      <c r="K2515" s="70"/>
      <c r="L2515" s="70"/>
      <c r="M2515" s="312"/>
      <c r="N2515" s="149"/>
      <c r="O2515" s="149"/>
      <c r="P2515" s="312"/>
      <c r="Q2515" s="312"/>
    </row>
    <row r="2516" spans="1:17" s="309" customFormat="1" ht="15" x14ac:dyDescent="0.25">
      <c r="A2516" s="349" t="s">
        <v>72</v>
      </c>
      <c r="B2516" s="350">
        <v>42311</v>
      </c>
      <c r="C2516" s="351">
        <v>0.62430555555555556</v>
      </c>
      <c r="D2516" s="349">
        <v>0.113</v>
      </c>
      <c r="E2516" s="349">
        <v>21.49</v>
      </c>
      <c r="F2516" s="349">
        <v>6.55</v>
      </c>
      <c r="G2516" s="380">
        <v>74.5</v>
      </c>
      <c r="H2516" s="345">
        <v>1.504</v>
      </c>
      <c r="I2516" s="349">
        <v>7.77</v>
      </c>
      <c r="J2516" s="349">
        <v>122</v>
      </c>
      <c r="K2516" s="70"/>
      <c r="L2516" s="70"/>
      <c r="M2516" s="312">
        <v>0.4</v>
      </c>
      <c r="N2516" s="149"/>
      <c r="O2516" s="149"/>
      <c r="P2516" s="312"/>
      <c r="Q2516" s="312"/>
    </row>
    <row r="2517" spans="1:17" s="309" customFormat="1" ht="15" x14ac:dyDescent="0.25">
      <c r="A2517" s="349" t="s">
        <v>72</v>
      </c>
      <c r="B2517" s="350">
        <v>42311</v>
      </c>
      <c r="C2517" s="351">
        <v>0.625</v>
      </c>
      <c r="D2517" s="349">
        <v>0.81200000000000006</v>
      </c>
      <c r="E2517" s="349">
        <v>21.57</v>
      </c>
      <c r="F2517" s="349">
        <v>6.63</v>
      </c>
      <c r="G2517" s="380">
        <v>75.5</v>
      </c>
      <c r="H2517" s="345">
        <v>1.5149999999999999</v>
      </c>
      <c r="I2517" s="349">
        <v>7.7</v>
      </c>
      <c r="J2517" s="349">
        <v>117</v>
      </c>
      <c r="K2517" s="70"/>
      <c r="L2517" s="70"/>
      <c r="M2517" s="312"/>
      <c r="N2517" s="149"/>
      <c r="O2517" s="149"/>
      <c r="P2517" s="312"/>
      <c r="Q2517" s="312"/>
    </row>
    <row r="2518" spans="1:17" s="309" customFormat="1" x14ac:dyDescent="0.2">
      <c r="A2518" s="349"/>
      <c r="B2518" s="350"/>
      <c r="C2518" s="351"/>
      <c r="D2518" s="349"/>
      <c r="E2518" s="349"/>
      <c r="F2518" s="349"/>
      <c r="G2518" s="346"/>
      <c r="H2518" s="345"/>
      <c r="I2518" s="349"/>
      <c r="J2518" s="349"/>
      <c r="K2518" s="70"/>
      <c r="L2518" s="70"/>
      <c r="M2518" s="312"/>
      <c r="N2518" s="149"/>
      <c r="O2518" s="149"/>
      <c r="P2518" s="312"/>
      <c r="Q2518" s="312"/>
    </row>
    <row r="2519" spans="1:17" s="309" customFormat="1" ht="15" x14ac:dyDescent="0.25">
      <c r="A2519" s="349" t="s">
        <v>55</v>
      </c>
      <c r="B2519" s="350">
        <v>42312</v>
      </c>
      <c r="C2519" s="351">
        <v>0.3666666666666667</v>
      </c>
      <c r="D2519" s="349">
        <v>0.17299999999999999</v>
      </c>
      <c r="E2519" s="349">
        <v>23.74</v>
      </c>
      <c r="F2519" s="349">
        <v>2.64</v>
      </c>
      <c r="G2519" s="381">
        <v>41.9</v>
      </c>
      <c r="H2519" s="345">
        <v>74.078999999999994</v>
      </c>
      <c r="I2519" s="349">
        <v>8.1999999999999993</v>
      </c>
      <c r="J2519" s="349">
        <v>-31</v>
      </c>
      <c r="K2519" s="70"/>
      <c r="L2519" s="70"/>
      <c r="M2519" s="312">
        <v>2.2999999999999998</v>
      </c>
      <c r="N2519" s="451">
        <v>10.07</v>
      </c>
      <c r="O2519" s="451">
        <v>10.83</v>
      </c>
      <c r="P2519" s="120">
        <v>1.66</v>
      </c>
      <c r="Q2519" s="120">
        <v>1.58</v>
      </c>
    </row>
    <row r="2520" spans="1:17" s="309" customFormat="1" ht="15" x14ac:dyDescent="0.25">
      <c r="A2520" s="349" t="s">
        <v>55</v>
      </c>
      <c r="B2520" s="350">
        <v>42312</v>
      </c>
      <c r="C2520" s="351">
        <v>0.3666666666666667</v>
      </c>
      <c r="D2520" s="349">
        <v>1.0269999999999999</v>
      </c>
      <c r="E2520" s="349">
        <v>23.74</v>
      </c>
      <c r="F2520" s="349">
        <v>2.63</v>
      </c>
      <c r="G2520" s="381">
        <v>41.6</v>
      </c>
      <c r="H2520" s="345">
        <v>74.070999999999998</v>
      </c>
      <c r="I2520" s="349">
        <v>8.1999999999999993</v>
      </c>
      <c r="J2520" s="349">
        <v>-30</v>
      </c>
      <c r="K2520" s="70"/>
      <c r="L2520" s="70"/>
      <c r="M2520" s="312"/>
      <c r="N2520" s="149"/>
      <c r="O2520" s="149"/>
      <c r="P2520" s="312"/>
      <c r="Q2520" s="312"/>
    </row>
    <row r="2521" spans="1:17" s="309" customFormat="1" ht="15" x14ac:dyDescent="0.25">
      <c r="A2521" s="349" t="s">
        <v>55</v>
      </c>
      <c r="B2521" s="350">
        <v>42312</v>
      </c>
      <c r="C2521" s="351">
        <v>0.3659722222222222</v>
      </c>
      <c r="D2521" s="349">
        <v>2.0659999999999998</v>
      </c>
      <c r="E2521" s="349">
        <v>23.73</v>
      </c>
      <c r="F2521" s="349">
        <v>2.52</v>
      </c>
      <c r="G2521" s="381">
        <v>40</v>
      </c>
      <c r="H2521" s="345">
        <v>74.063999999999993</v>
      </c>
      <c r="I2521" s="349">
        <v>8.1999999999999993</v>
      </c>
      <c r="J2521" s="349">
        <v>-32</v>
      </c>
      <c r="K2521" s="70"/>
      <c r="L2521" s="70"/>
      <c r="M2521" s="312"/>
      <c r="N2521" s="149"/>
      <c r="O2521" s="149"/>
      <c r="P2521" s="312"/>
      <c r="Q2521" s="312"/>
    </row>
    <row r="2522" spans="1:17" s="309" customFormat="1" ht="15" x14ac:dyDescent="0.25">
      <c r="A2522" s="349" t="s">
        <v>55</v>
      </c>
      <c r="B2522" s="350">
        <v>42312</v>
      </c>
      <c r="C2522" s="351">
        <v>0.36527777777777781</v>
      </c>
      <c r="D2522" s="349">
        <v>3.0169999999999999</v>
      </c>
      <c r="E2522" s="349">
        <v>23.73</v>
      </c>
      <c r="F2522" s="349">
        <v>2.48</v>
      </c>
      <c r="G2522" s="381">
        <v>39.299999999999997</v>
      </c>
      <c r="H2522" s="345">
        <v>74.061000000000007</v>
      </c>
      <c r="I2522" s="349">
        <v>8.1999999999999993</v>
      </c>
      <c r="J2522" s="349">
        <v>-32</v>
      </c>
      <c r="K2522" s="70"/>
      <c r="L2522" s="70"/>
      <c r="M2522" s="312"/>
      <c r="N2522" s="149"/>
      <c r="O2522" s="149"/>
      <c r="P2522" s="312"/>
      <c r="Q2522" s="312"/>
    </row>
    <row r="2523" spans="1:17" s="309" customFormat="1" ht="15" x14ac:dyDescent="0.25">
      <c r="A2523" s="349" t="s">
        <v>55</v>
      </c>
      <c r="B2523" s="350">
        <v>42312</v>
      </c>
      <c r="C2523" s="351">
        <v>0.36527777777777781</v>
      </c>
      <c r="D2523" s="349">
        <v>3.9980000000000002</v>
      </c>
      <c r="E2523" s="349">
        <v>23.72</v>
      </c>
      <c r="F2523" s="349">
        <v>2.42</v>
      </c>
      <c r="G2523" s="381">
        <v>38.299999999999997</v>
      </c>
      <c r="H2523" s="345">
        <v>74.058999999999997</v>
      </c>
      <c r="I2523" s="349">
        <v>8.1999999999999993</v>
      </c>
      <c r="J2523" s="349">
        <v>-33</v>
      </c>
      <c r="K2523" s="70"/>
      <c r="L2523" s="70"/>
      <c r="M2523" s="312"/>
      <c r="N2523" s="149"/>
      <c r="O2523" s="149"/>
      <c r="P2523" s="312"/>
      <c r="Q2523" s="312"/>
    </row>
    <row r="2524" spans="1:17" s="309" customFormat="1" ht="15" x14ac:dyDescent="0.25">
      <c r="A2524" s="349" t="s">
        <v>55</v>
      </c>
      <c r="B2524" s="350">
        <v>42312</v>
      </c>
      <c r="C2524" s="351">
        <v>0.36458333333333331</v>
      </c>
      <c r="D2524" s="349">
        <v>5.0750000000000002</v>
      </c>
      <c r="E2524" s="349">
        <v>23.72</v>
      </c>
      <c r="F2524" s="349">
        <v>2.4300000000000002</v>
      </c>
      <c r="G2524" s="381">
        <v>38.5</v>
      </c>
      <c r="H2524" s="345">
        <v>74.057000000000002</v>
      </c>
      <c r="I2524" s="349">
        <v>8.1999999999999993</v>
      </c>
      <c r="J2524" s="349">
        <v>-33</v>
      </c>
      <c r="K2524" s="70"/>
      <c r="L2524" s="70"/>
      <c r="M2524" s="312"/>
      <c r="N2524" s="149"/>
      <c r="O2524" s="149"/>
      <c r="P2524" s="312"/>
      <c r="Q2524" s="312"/>
    </row>
    <row r="2525" spans="1:17" s="309" customFormat="1" ht="15" x14ac:dyDescent="0.25">
      <c r="A2525" s="349" t="s">
        <v>55</v>
      </c>
      <c r="B2525" s="350">
        <v>42312</v>
      </c>
      <c r="C2525" s="351">
        <v>0.36388888888888887</v>
      </c>
      <c r="D2525" s="349">
        <v>6.0090000000000003</v>
      </c>
      <c r="E2525" s="349">
        <v>23.72</v>
      </c>
      <c r="F2525" s="349">
        <v>2.39</v>
      </c>
      <c r="G2525" s="381">
        <v>37.9</v>
      </c>
      <c r="H2525" s="345">
        <v>74.052999999999997</v>
      </c>
      <c r="I2525" s="349">
        <v>8.1999999999999993</v>
      </c>
      <c r="J2525" s="349">
        <v>-36</v>
      </c>
      <c r="K2525" s="70"/>
      <c r="L2525" s="70"/>
      <c r="M2525" s="312"/>
      <c r="N2525" s="149"/>
      <c r="O2525" s="149"/>
      <c r="P2525" s="312"/>
      <c r="Q2525" s="312"/>
    </row>
    <row r="2526" spans="1:17" s="309" customFormat="1" ht="15" x14ac:dyDescent="0.25">
      <c r="A2526" s="349" t="s">
        <v>55</v>
      </c>
      <c r="B2526" s="350">
        <v>42312</v>
      </c>
      <c r="C2526" s="351">
        <v>0.36319444444444443</v>
      </c>
      <c r="D2526" s="349">
        <v>7.05</v>
      </c>
      <c r="E2526" s="349">
        <v>23.71</v>
      </c>
      <c r="F2526" s="349">
        <v>2.34</v>
      </c>
      <c r="G2526" s="381">
        <v>37.1</v>
      </c>
      <c r="H2526" s="345">
        <v>74.048000000000002</v>
      </c>
      <c r="I2526" s="349">
        <v>8.19</v>
      </c>
      <c r="J2526" s="349">
        <v>-42</v>
      </c>
      <c r="K2526" s="70"/>
      <c r="L2526" s="70"/>
      <c r="M2526" s="312"/>
      <c r="N2526" s="149"/>
      <c r="O2526" s="149"/>
      <c r="P2526" s="312"/>
      <c r="Q2526" s="312"/>
    </row>
    <row r="2527" spans="1:17" s="309" customFormat="1" ht="15" x14ac:dyDescent="0.25">
      <c r="A2527" s="349" t="s">
        <v>55</v>
      </c>
      <c r="B2527" s="350">
        <v>42312</v>
      </c>
      <c r="C2527" s="351">
        <v>0.36319444444444443</v>
      </c>
      <c r="D2527" s="349">
        <v>8.0079999999999991</v>
      </c>
      <c r="E2527" s="349">
        <v>23.71</v>
      </c>
      <c r="F2527" s="349">
        <v>2.33</v>
      </c>
      <c r="G2527" s="381">
        <v>37</v>
      </c>
      <c r="H2527" s="345">
        <v>74.042000000000002</v>
      </c>
      <c r="I2527" s="349">
        <v>8.19</v>
      </c>
      <c r="J2527" s="349">
        <v>-53</v>
      </c>
      <c r="K2527" s="70"/>
      <c r="L2527" s="70"/>
      <c r="M2527" s="312"/>
      <c r="N2527" s="149"/>
      <c r="O2527" s="149"/>
      <c r="P2527" s="312"/>
      <c r="Q2527" s="312"/>
    </row>
    <row r="2528" spans="1:17" s="309" customFormat="1" ht="15" x14ac:dyDescent="0.25">
      <c r="A2528" s="349" t="s">
        <v>55</v>
      </c>
      <c r="B2528" s="350">
        <v>42312</v>
      </c>
      <c r="C2528" s="351">
        <v>0.36249999999999999</v>
      </c>
      <c r="D2528" s="349">
        <v>8.9930000000000003</v>
      </c>
      <c r="E2528" s="349">
        <v>23.71</v>
      </c>
      <c r="F2528" s="349">
        <v>2.35</v>
      </c>
      <c r="G2528" s="381">
        <v>37.299999999999997</v>
      </c>
      <c r="H2528" s="345">
        <v>74.036000000000001</v>
      </c>
      <c r="I2528" s="349">
        <v>8.19</v>
      </c>
      <c r="J2528" s="349">
        <v>-54</v>
      </c>
      <c r="K2528" s="70"/>
      <c r="L2528" s="70"/>
      <c r="M2528" s="312"/>
      <c r="N2528" s="149"/>
      <c r="O2528" s="149"/>
      <c r="P2528" s="312"/>
      <c r="Q2528" s="312"/>
    </row>
    <row r="2529" spans="1:17" s="309" customFormat="1" ht="15" x14ac:dyDescent="0.25">
      <c r="A2529" s="349" t="s">
        <v>55</v>
      </c>
      <c r="B2529" s="350">
        <v>42312</v>
      </c>
      <c r="C2529" s="351">
        <v>0.36249999999999999</v>
      </c>
      <c r="D2529" s="349">
        <v>10.048999999999999</v>
      </c>
      <c r="E2529" s="349">
        <v>23.72</v>
      </c>
      <c r="F2529" s="349">
        <v>2.36</v>
      </c>
      <c r="G2529" s="381">
        <v>37.299999999999997</v>
      </c>
      <c r="H2529" s="345">
        <v>74.025999999999996</v>
      </c>
      <c r="I2529" s="349">
        <v>8.18</v>
      </c>
      <c r="J2529" s="349">
        <v>-42</v>
      </c>
      <c r="K2529" s="70"/>
      <c r="L2529" s="70"/>
      <c r="M2529" s="312"/>
      <c r="N2529" s="149"/>
      <c r="O2529" s="149"/>
      <c r="P2529" s="312"/>
      <c r="Q2529" s="312"/>
    </row>
    <row r="2530" spans="1:17" s="309" customFormat="1" ht="15" x14ac:dyDescent="0.25">
      <c r="A2530" s="349" t="s">
        <v>55</v>
      </c>
      <c r="B2530" s="350">
        <v>42312</v>
      </c>
      <c r="C2530" s="351">
        <v>0.36180555555555555</v>
      </c>
      <c r="D2530" s="349">
        <v>11.048999999999999</v>
      </c>
      <c r="E2530" s="349">
        <v>23.71</v>
      </c>
      <c r="F2530" s="349">
        <v>2.33</v>
      </c>
      <c r="G2530" s="381">
        <v>36.799999999999997</v>
      </c>
      <c r="H2530" s="345">
        <v>74.013999999999996</v>
      </c>
      <c r="I2530" s="349">
        <v>8.18</v>
      </c>
      <c r="J2530" s="349">
        <v>-58</v>
      </c>
      <c r="K2530" s="70"/>
      <c r="L2530" s="70"/>
      <c r="M2530" s="312"/>
      <c r="N2530" s="149"/>
      <c r="O2530" s="149"/>
      <c r="P2530" s="312"/>
      <c r="Q2530" s="312"/>
    </row>
    <row r="2531" spans="1:17" s="309" customFormat="1" ht="15" x14ac:dyDescent="0.25">
      <c r="A2531" s="349" t="s">
        <v>55</v>
      </c>
      <c r="B2531" s="350">
        <v>42312</v>
      </c>
      <c r="C2531" s="351">
        <v>0.36180555555555555</v>
      </c>
      <c r="D2531" s="349">
        <v>12.06</v>
      </c>
      <c r="E2531" s="349">
        <v>23.72</v>
      </c>
      <c r="F2531" s="349">
        <v>2.34</v>
      </c>
      <c r="G2531" s="381">
        <v>37</v>
      </c>
      <c r="H2531" s="345">
        <v>74.001000000000005</v>
      </c>
      <c r="I2531" s="349">
        <v>8.17</v>
      </c>
      <c r="J2531" s="349">
        <v>-40</v>
      </c>
      <c r="K2531" s="70"/>
      <c r="L2531" s="70"/>
      <c r="M2531" s="312"/>
      <c r="N2531" s="149"/>
      <c r="O2531" s="149"/>
      <c r="P2531" s="312"/>
      <c r="Q2531" s="312"/>
    </row>
    <row r="2532" spans="1:17" s="309" customFormat="1" ht="15" x14ac:dyDescent="0.25">
      <c r="A2532" s="349" t="s">
        <v>55</v>
      </c>
      <c r="B2532" s="350">
        <v>42312</v>
      </c>
      <c r="C2532" s="351">
        <v>0.3611111111111111</v>
      </c>
      <c r="D2532" s="349">
        <v>12.507</v>
      </c>
      <c r="E2532" s="349">
        <v>23.72</v>
      </c>
      <c r="F2532" s="349">
        <v>2.35</v>
      </c>
      <c r="G2532" s="381">
        <v>37.200000000000003</v>
      </c>
      <c r="H2532" s="345">
        <v>73.972999999999999</v>
      </c>
      <c r="I2532" s="349">
        <v>8.16</v>
      </c>
      <c r="J2532" s="349">
        <v>-57</v>
      </c>
      <c r="K2532" s="70"/>
      <c r="L2532" s="70"/>
      <c r="M2532" s="312"/>
      <c r="N2532" s="149"/>
      <c r="O2532" s="149"/>
      <c r="P2532" s="312"/>
      <c r="Q2532" s="312"/>
    </row>
    <row r="2533" spans="1:17" s="309" customFormat="1" x14ac:dyDescent="0.2">
      <c r="A2533" s="349"/>
      <c r="B2533" s="350"/>
      <c r="C2533" s="351"/>
      <c r="D2533" s="349"/>
      <c r="E2533" s="349"/>
      <c r="F2533" s="349"/>
      <c r="G2533" s="346"/>
      <c r="H2533" s="345"/>
      <c r="I2533" s="349"/>
      <c r="J2533" s="349"/>
      <c r="K2533" s="70"/>
      <c r="L2533" s="70"/>
      <c r="M2533" s="312"/>
      <c r="N2533" s="149"/>
      <c r="O2533" s="149"/>
      <c r="P2533" s="312"/>
      <c r="Q2533" s="312"/>
    </row>
    <row r="2534" spans="1:17" s="309" customFormat="1" ht="15" x14ac:dyDescent="0.25">
      <c r="A2534" s="349" t="s">
        <v>58</v>
      </c>
      <c r="B2534" s="350">
        <v>42312</v>
      </c>
      <c r="C2534" s="351">
        <v>0.38958333333333334</v>
      </c>
      <c r="D2534" s="349">
        <v>0.16600000000000001</v>
      </c>
      <c r="E2534" s="349">
        <v>23.08</v>
      </c>
      <c r="F2534" s="349">
        <v>5.47</v>
      </c>
      <c r="G2534" s="382">
        <v>85.9</v>
      </c>
      <c r="H2534" s="345">
        <v>74.078999999999994</v>
      </c>
      <c r="I2534" s="349">
        <v>8.2799999999999994</v>
      </c>
      <c r="J2534" s="349">
        <v>-24</v>
      </c>
      <c r="K2534" s="70"/>
      <c r="L2534" s="70"/>
      <c r="M2534" s="312">
        <v>1.5</v>
      </c>
      <c r="N2534" s="451">
        <v>31.41</v>
      </c>
      <c r="O2534" s="451">
        <v>46.05</v>
      </c>
      <c r="P2534" s="120">
        <v>1.62</v>
      </c>
      <c r="Q2534" s="120">
        <v>1.58</v>
      </c>
    </row>
    <row r="2535" spans="1:17" s="309" customFormat="1" ht="15" x14ac:dyDescent="0.25">
      <c r="A2535" s="349" t="s">
        <v>58</v>
      </c>
      <c r="B2535" s="350">
        <v>42312</v>
      </c>
      <c r="C2535" s="351">
        <v>0.38958333333333334</v>
      </c>
      <c r="D2535" s="349">
        <v>1.0529999999999999</v>
      </c>
      <c r="E2535" s="349">
        <v>23.06</v>
      </c>
      <c r="F2535" s="349">
        <v>5.38</v>
      </c>
      <c r="G2535" s="382">
        <v>84.4</v>
      </c>
      <c r="H2535" s="345">
        <v>74.072999999999993</v>
      </c>
      <c r="I2535" s="349">
        <v>8.2799999999999994</v>
      </c>
      <c r="J2535" s="349">
        <v>-24</v>
      </c>
      <c r="K2535" s="70"/>
      <c r="L2535" s="70"/>
      <c r="M2535" s="312"/>
      <c r="N2535" s="149"/>
      <c r="O2535" s="149"/>
      <c r="P2535" s="312"/>
      <c r="Q2535" s="312"/>
    </row>
    <row r="2536" spans="1:17" s="309" customFormat="1" ht="15" x14ac:dyDescent="0.25">
      <c r="A2536" s="349" t="s">
        <v>58</v>
      </c>
      <c r="B2536" s="350">
        <v>42312</v>
      </c>
      <c r="C2536" s="351">
        <v>0.3888888888888889</v>
      </c>
      <c r="D2536" s="349">
        <v>2.0950000000000002</v>
      </c>
      <c r="E2536" s="349">
        <v>23.03</v>
      </c>
      <c r="F2536" s="349">
        <v>5.14</v>
      </c>
      <c r="G2536" s="382">
        <v>80.599999999999994</v>
      </c>
      <c r="H2536" s="345">
        <v>74.072000000000003</v>
      </c>
      <c r="I2536" s="349">
        <v>8.27</v>
      </c>
      <c r="J2536" s="349">
        <v>-25</v>
      </c>
      <c r="K2536" s="70"/>
      <c r="L2536" s="70"/>
      <c r="M2536" s="312"/>
      <c r="N2536" s="149"/>
      <c r="O2536" s="149"/>
      <c r="P2536" s="312"/>
      <c r="Q2536" s="312"/>
    </row>
    <row r="2537" spans="1:17" s="309" customFormat="1" ht="15" x14ac:dyDescent="0.25">
      <c r="A2537" s="349" t="s">
        <v>58</v>
      </c>
      <c r="B2537" s="350">
        <v>42312</v>
      </c>
      <c r="C2537" s="351">
        <v>0.38819444444444445</v>
      </c>
      <c r="D2537" s="349">
        <v>3.11</v>
      </c>
      <c r="E2537" s="349">
        <v>23.02</v>
      </c>
      <c r="F2537" s="349">
        <v>4.9800000000000004</v>
      </c>
      <c r="G2537" s="382">
        <v>78.099999999999994</v>
      </c>
      <c r="H2537" s="345">
        <v>74.072999999999993</v>
      </c>
      <c r="I2537" s="349">
        <v>8.27</v>
      </c>
      <c r="J2537" s="349">
        <v>-25</v>
      </c>
      <c r="K2537" s="70"/>
      <c r="L2537" s="70"/>
      <c r="M2537" s="312"/>
      <c r="N2537" s="149"/>
      <c r="O2537" s="149"/>
      <c r="P2537" s="312"/>
      <c r="Q2537" s="312"/>
    </row>
    <row r="2538" spans="1:17" s="309" customFormat="1" ht="15" x14ac:dyDescent="0.25">
      <c r="A2538" s="349" t="s">
        <v>58</v>
      </c>
      <c r="B2538" s="350">
        <v>42312</v>
      </c>
      <c r="C2538" s="351">
        <v>0.38819444444444445</v>
      </c>
      <c r="D2538" s="349">
        <v>4.0110000000000001</v>
      </c>
      <c r="E2538" s="349">
        <v>23.01</v>
      </c>
      <c r="F2538" s="349">
        <v>4.8</v>
      </c>
      <c r="G2538" s="382">
        <v>75.2</v>
      </c>
      <c r="H2538" s="345">
        <v>74.078000000000003</v>
      </c>
      <c r="I2538" s="349">
        <v>8.27</v>
      </c>
      <c r="J2538" s="349">
        <v>-25</v>
      </c>
      <c r="K2538" s="70"/>
      <c r="L2538" s="70"/>
      <c r="M2538" s="312"/>
      <c r="N2538" s="149"/>
      <c r="O2538" s="149"/>
      <c r="P2538" s="312"/>
      <c r="Q2538" s="312"/>
    </row>
    <row r="2539" spans="1:17" s="309" customFormat="1" ht="15" x14ac:dyDescent="0.25">
      <c r="A2539" s="349" t="s">
        <v>58</v>
      </c>
      <c r="B2539" s="350">
        <v>42312</v>
      </c>
      <c r="C2539" s="351">
        <v>0.38750000000000001</v>
      </c>
      <c r="D2539" s="349">
        <v>5.0439999999999996</v>
      </c>
      <c r="E2539" s="349">
        <v>23.01</v>
      </c>
      <c r="F2539" s="349">
        <v>4.72</v>
      </c>
      <c r="G2539" s="382">
        <v>74</v>
      </c>
      <c r="H2539" s="345">
        <v>74.094999999999999</v>
      </c>
      <c r="I2539" s="349">
        <v>8.26</v>
      </c>
      <c r="J2539" s="349">
        <v>-26</v>
      </c>
      <c r="K2539" s="70"/>
      <c r="L2539" s="70"/>
      <c r="M2539" s="312"/>
      <c r="N2539" s="149"/>
      <c r="O2539" s="149"/>
      <c r="P2539" s="312"/>
      <c r="Q2539" s="312"/>
    </row>
    <row r="2540" spans="1:17" s="309" customFormat="1" ht="15" x14ac:dyDescent="0.25">
      <c r="A2540" s="349" t="s">
        <v>58</v>
      </c>
      <c r="B2540" s="350">
        <v>42312</v>
      </c>
      <c r="C2540" s="351">
        <v>0.38750000000000001</v>
      </c>
      <c r="D2540" s="349">
        <v>6.0170000000000003</v>
      </c>
      <c r="E2540" s="349">
        <v>23.02</v>
      </c>
      <c r="F2540" s="349">
        <v>4.6399999999999997</v>
      </c>
      <c r="G2540" s="382">
        <v>72.7</v>
      </c>
      <c r="H2540" s="345">
        <v>74.119</v>
      </c>
      <c r="I2540" s="349">
        <v>8.26</v>
      </c>
      <c r="J2540" s="349">
        <v>-27</v>
      </c>
      <c r="K2540" s="70"/>
      <c r="L2540" s="70"/>
      <c r="M2540" s="312"/>
      <c r="N2540" s="149"/>
      <c r="O2540" s="149"/>
      <c r="P2540" s="312"/>
      <c r="Q2540" s="312"/>
    </row>
    <row r="2541" spans="1:17" s="309" customFormat="1" ht="15" x14ac:dyDescent="0.25">
      <c r="A2541" s="349" t="s">
        <v>58</v>
      </c>
      <c r="B2541" s="350">
        <v>42312</v>
      </c>
      <c r="C2541" s="351">
        <v>0.38680555555555557</v>
      </c>
      <c r="D2541" s="349">
        <v>7.0140000000000002</v>
      </c>
      <c r="E2541" s="349">
        <v>23.03</v>
      </c>
      <c r="F2541" s="349">
        <v>4.5</v>
      </c>
      <c r="G2541" s="382">
        <v>70.5</v>
      </c>
      <c r="H2541" s="345">
        <v>74.138999999999996</v>
      </c>
      <c r="I2541" s="349">
        <v>8.25</v>
      </c>
      <c r="J2541" s="349">
        <v>-28</v>
      </c>
      <c r="K2541" s="70"/>
      <c r="L2541" s="70"/>
      <c r="M2541" s="312"/>
      <c r="N2541" s="149"/>
      <c r="O2541" s="149"/>
      <c r="P2541" s="312"/>
      <c r="Q2541" s="312"/>
    </row>
    <row r="2542" spans="1:17" s="309" customFormat="1" ht="15" x14ac:dyDescent="0.25">
      <c r="A2542" s="349" t="s">
        <v>58</v>
      </c>
      <c r="B2542" s="350">
        <v>42312</v>
      </c>
      <c r="C2542" s="351">
        <v>0.38611111111111113</v>
      </c>
      <c r="D2542" s="349">
        <v>8.0839999999999996</v>
      </c>
      <c r="E2542" s="349">
        <v>23.04</v>
      </c>
      <c r="F2542" s="349">
        <v>4.43</v>
      </c>
      <c r="G2542" s="382">
        <v>69.400000000000006</v>
      </c>
      <c r="H2542" s="345">
        <v>74.147000000000006</v>
      </c>
      <c r="I2542" s="349">
        <v>8.25</v>
      </c>
      <c r="J2542" s="349">
        <v>-31</v>
      </c>
      <c r="K2542" s="70"/>
      <c r="L2542" s="70"/>
      <c r="M2542" s="312"/>
      <c r="N2542" s="149"/>
      <c r="O2542" s="149"/>
      <c r="P2542" s="312"/>
      <c r="Q2542" s="312"/>
    </row>
    <row r="2543" spans="1:17" s="309" customFormat="1" ht="15" x14ac:dyDescent="0.25">
      <c r="A2543" s="349" t="s">
        <v>58</v>
      </c>
      <c r="B2543" s="350">
        <v>42312</v>
      </c>
      <c r="C2543" s="351">
        <v>0.38541666666666669</v>
      </c>
      <c r="D2543" s="349">
        <v>9.0500000000000007</v>
      </c>
      <c r="E2543" s="349">
        <v>23.04</v>
      </c>
      <c r="F2543" s="349">
        <v>4.3899999999999997</v>
      </c>
      <c r="G2543" s="382">
        <v>68.900000000000006</v>
      </c>
      <c r="H2543" s="345">
        <v>74.158000000000001</v>
      </c>
      <c r="I2543" s="349">
        <v>8.25</v>
      </c>
      <c r="J2543" s="349">
        <v>-38</v>
      </c>
      <c r="K2543" s="70"/>
      <c r="L2543" s="70"/>
      <c r="M2543" s="312"/>
      <c r="N2543" s="149"/>
      <c r="O2543" s="149"/>
      <c r="P2543" s="312"/>
      <c r="Q2543" s="312"/>
    </row>
    <row r="2544" spans="1:17" s="309" customFormat="1" ht="15" x14ac:dyDescent="0.25">
      <c r="A2544" s="349" t="s">
        <v>58</v>
      </c>
      <c r="B2544" s="350">
        <v>42312</v>
      </c>
      <c r="C2544" s="351">
        <v>0.38472222222222219</v>
      </c>
      <c r="D2544" s="349">
        <v>10.069000000000001</v>
      </c>
      <c r="E2544" s="349">
        <v>23.05</v>
      </c>
      <c r="F2544" s="349">
        <v>4.3600000000000003</v>
      </c>
      <c r="G2544" s="382">
        <v>68.400000000000006</v>
      </c>
      <c r="H2544" s="345">
        <v>74.159000000000006</v>
      </c>
      <c r="I2544" s="349">
        <v>8.25</v>
      </c>
      <c r="J2544" s="349">
        <v>-55</v>
      </c>
      <c r="K2544" s="70"/>
      <c r="L2544" s="70"/>
      <c r="M2544" s="312"/>
      <c r="N2544" s="149"/>
      <c r="O2544" s="149"/>
      <c r="P2544" s="312"/>
      <c r="Q2544" s="312"/>
    </row>
    <row r="2545" spans="1:17" s="309" customFormat="1" ht="15" x14ac:dyDescent="0.25">
      <c r="A2545" s="349" t="s">
        <v>58</v>
      </c>
      <c r="B2545" s="350">
        <v>42312</v>
      </c>
      <c r="C2545" s="351">
        <v>0.38472222222222219</v>
      </c>
      <c r="D2545" s="349">
        <v>10.695</v>
      </c>
      <c r="E2545" s="349">
        <v>23.05</v>
      </c>
      <c r="F2545" s="349">
        <v>4.3600000000000003</v>
      </c>
      <c r="G2545" s="382">
        <v>68.3</v>
      </c>
      <c r="H2545" s="345">
        <v>74.153999999999996</v>
      </c>
      <c r="I2545" s="349">
        <v>8.24</v>
      </c>
      <c r="J2545" s="349">
        <v>-94</v>
      </c>
      <c r="K2545" s="70"/>
      <c r="L2545" s="70"/>
      <c r="M2545" s="312"/>
      <c r="N2545" s="149"/>
      <c r="O2545" s="149"/>
      <c r="P2545" s="312"/>
      <c r="Q2545" s="312"/>
    </row>
    <row r="2546" spans="1:17" s="309" customFormat="1" x14ac:dyDescent="0.2">
      <c r="A2546" s="349"/>
      <c r="B2546" s="350"/>
      <c r="C2546" s="351"/>
      <c r="D2546" s="349"/>
      <c r="E2546" s="349"/>
      <c r="F2546" s="349"/>
      <c r="G2546" s="346"/>
      <c r="H2546" s="345"/>
      <c r="I2546" s="349"/>
      <c r="J2546" s="349"/>
      <c r="K2546" s="70"/>
      <c r="L2546" s="70"/>
      <c r="M2546" s="312"/>
      <c r="N2546" s="149"/>
      <c r="O2546" s="149"/>
      <c r="P2546" s="312"/>
      <c r="Q2546" s="312"/>
    </row>
    <row r="2547" spans="1:17" s="309" customFormat="1" ht="15" x14ac:dyDescent="0.25">
      <c r="A2547" s="331" t="s">
        <v>61</v>
      </c>
      <c r="B2547" s="350">
        <v>42312</v>
      </c>
      <c r="C2547" s="351">
        <v>0.40972222222222227</v>
      </c>
      <c r="D2547" s="349">
        <v>5.7000000000000002E-2</v>
      </c>
      <c r="E2547" s="349">
        <v>23.07</v>
      </c>
      <c r="F2547" s="349">
        <v>4.4400000000000004</v>
      </c>
      <c r="G2547" s="383">
        <v>69.5</v>
      </c>
      <c r="H2547" s="345">
        <v>73.814999999999998</v>
      </c>
      <c r="I2547" s="349">
        <v>8.25</v>
      </c>
      <c r="J2547" s="349">
        <v>-22</v>
      </c>
      <c r="K2547" s="70"/>
      <c r="L2547" s="70"/>
      <c r="M2547" s="312">
        <v>1.6</v>
      </c>
      <c r="N2547" s="451">
        <v>14.28</v>
      </c>
      <c r="O2547" s="464">
        <v>16.739999999999998</v>
      </c>
      <c r="P2547" s="120">
        <v>1.47</v>
      </c>
      <c r="Q2547" s="120">
        <v>1.6</v>
      </c>
    </row>
    <row r="2548" spans="1:17" s="309" customFormat="1" ht="15" x14ac:dyDescent="0.25">
      <c r="A2548" s="349" t="s">
        <v>61</v>
      </c>
      <c r="B2548" s="350">
        <v>42312</v>
      </c>
      <c r="C2548" s="351">
        <v>0.40902777777777777</v>
      </c>
      <c r="D2548" s="349">
        <v>1.032</v>
      </c>
      <c r="E2548" s="349">
        <v>22.91</v>
      </c>
      <c r="F2548" s="349">
        <v>4.3499999999999996</v>
      </c>
      <c r="G2548" s="383">
        <v>67.900000000000006</v>
      </c>
      <c r="H2548" s="345">
        <v>73.808000000000007</v>
      </c>
      <c r="I2548" s="349">
        <v>8.25</v>
      </c>
      <c r="J2548" s="349">
        <v>-22</v>
      </c>
      <c r="K2548" s="70"/>
      <c r="L2548" s="70"/>
      <c r="M2548" s="312"/>
      <c r="N2548" s="149"/>
      <c r="O2548" s="149"/>
      <c r="P2548" s="312"/>
      <c r="Q2548" s="312"/>
    </row>
    <row r="2549" spans="1:17" s="309" customFormat="1" ht="15" x14ac:dyDescent="0.25">
      <c r="A2549" s="349" t="s">
        <v>61</v>
      </c>
      <c r="B2549" s="350">
        <v>42312</v>
      </c>
      <c r="C2549" s="351">
        <v>0.40833333333333338</v>
      </c>
      <c r="D2549" s="349">
        <v>2.0720000000000001</v>
      </c>
      <c r="E2549" s="349">
        <v>22.91</v>
      </c>
      <c r="F2549" s="349">
        <v>4.09</v>
      </c>
      <c r="G2549" s="383">
        <v>63.8</v>
      </c>
      <c r="H2549" s="345">
        <v>73.831999999999994</v>
      </c>
      <c r="I2549" s="349">
        <v>8.24</v>
      </c>
      <c r="J2549" s="349">
        <v>-23</v>
      </c>
      <c r="K2549" s="70"/>
      <c r="L2549" s="70"/>
      <c r="M2549" s="312"/>
      <c r="N2549" s="149"/>
      <c r="O2549" s="149"/>
      <c r="P2549" s="312"/>
      <c r="Q2549" s="312"/>
    </row>
    <row r="2550" spans="1:17" s="309" customFormat="1" ht="15" x14ac:dyDescent="0.25">
      <c r="A2550" s="349" t="s">
        <v>61</v>
      </c>
      <c r="B2550" s="350">
        <v>42312</v>
      </c>
      <c r="C2550" s="351">
        <v>0.40763888888888888</v>
      </c>
      <c r="D2550" s="349">
        <v>3.0640000000000001</v>
      </c>
      <c r="E2550" s="349">
        <v>22.87</v>
      </c>
      <c r="F2550" s="349">
        <v>3.91</v>
      </c>
      <c r="G2550" s="383">
        <v>61</v>
      </c>
      <c r="H2550" s="345">
        <v>73.831999999999994</v>
      </c>
      <c r="I2550" s="349">
        <v>8.24</v>
      </c>
      <c r="J2550" s="349">
        <v>-24</v>
      </c>
      <c r="K2550" s="70"/>
      <c r="L2550" s="70"/>
      <c r="M2550" s="312"/>
      <c r="N2550" s="149"/>
      <c r="O2550" s="149"/>
      <c r="P2550" s="312"/>
      <c r="Q2550" s="312"/>
    </row>
    <row r="2551" spans="1:17" s="309" customFormat="1" ht="15" x14ac:dyDescent="0.25">
      <c r="A2551" s="349" t="s">
        <v>61</v>
      </c>
      <c r="B2551" s="350">
        <v>42312</v>
      </c>
      <c r="C2551" s="351">
        <v>0.40763888888888888</v>
      </c>
      <c r="D2551" s="349">
        <v>4.0259999999999998</v>
      </c>
      <c r="E2551" s="349">
        <v>22.87</v>
      </c>
      <c r="F2551" s="349">
        <v>3.88</v>
      </c>
      <c r="G2551" s="383">
        <v>60.6</v>
      </c>
      <c r="H2551" s="345">
        <v>73.834000000000003</v>
      </c>
      <c r="I2551" s="349">
        <v>8.24</v>
      </c>
      <c r="J2551" s="349">
        <v>-25</v>
      </c>
      <c r="K2551" s="70"/>
      <c r="L2551" s="70"/>
      <c r="M2551" s="312"/>
      <c r="N2551" s="149"/>
      <c r="O2551" s="149"/>
      <c r="P2551" s="312"/>
      <c r="Q2551" s="312"/>
    </row>
    <row r="2552" spans="1:17" s="309" customFormat="1" ht="15" x14ac:dyDescent="0.25">
      <c r="A2552" s="349" t="s">
        <v>61</v>
      </c>
      <c r="B2552" s="350">
        <v>42312</v>
      </c>
      <c r="C2552" s="351">
        <v>0.4069444444444445</v>
      </c>
      <c r="D2552" s="349">
        <v>5.0880000000000001</v>
      </c>
      <c r="E2552" s="349">
        <v>22.87</v>
      </c>
      <c r="F2552" s="349">
        <v>3.88</v>
      </c>
      <c r="G2552" s="383">
        <v>60.5</v>
      </c>
      <c r="H2552" s="345">
        <v>73.84</v>
      </c>
      <c r="I2552" s="349">
        <v>8.24</v>
      </c>
      <c r="J2552" s="349">
        <v>-24</v>
      </c>
      <c r="K2552" s="70"/>
      <c r="L2552" s="70"/>
      <c r="M2552" s="312"/>
      <c r="N2552" s="149"/>
      <c r="O2552" s="149"/>
      <c r="P2552" s="312"/>
      <c r="Q2552" s="312"/>
    </row>
    <row r="2553" spans="1:17" s="309" customFormat="1" ht="15" x14ac:dyDescent="0.25">
      <c r="A2553" s="349" t="s">
        <v>61</v>
      </c>
      <c r="B2553" s="350">
        <v>42312</v>
      </c>
      <c r="C2553" s="351">
        <v>0.4069444444444445</v>
      </c>
      <c r="D2553" s="349">
        <v>6.04</v>
      </c>
      <c r="E2553" s="349">
        <v>22.86</v>
      </c>
      <c r="F2553" s="349">
        <v>3.85</v>
      </c>
      <c r="G2553" s="383">
        <v>60.1</v>
      </c>
      <c r="H2553" s="345">
        <v>73.867999999999995</v>
      </c>
      <c r="I2553" s="349">
        <v>8.24</v>
      </c>
      <c r="J2553" s="349">
        <v>-26</v>
      </c>
      <c r="K2553" s="70"/>
      <c r="L2553" s="70"/>
      <c r="M2553" s="312"/>
      <c r="N2553" s="149"/>
      <c r="O2553" s="149"/>
      <c r="P2553" s="312"/>
      <c r="Q2553" s="312"/>
    </row>
    <row r="2554" spans="1:17" s="309" customFormat="1" ht="15" x14ac:dyDescent="0.25">
      <c r="A2554" s="349" t="s">
        <v>61</v>
      </c>
      <c r="B2554" s="350">
        <v>42312</v>
      </c>
      <c r="C2554" s="351">
        <v>0.40625</v>
      </c>
      <c r="D2554" s="349">
        <v>7.1319999999999997</v>
      </c>
      <c r="E2554" s="349">
        <v>22.86</v>
      </c>
      <c r="F2554" s="349">
        <v>3.84</v>
      </c>
      <c r="G2554" s="383">
        <v>60</v>
      </c>
      <c r="H2554" s="345">
        <v>73.843000000000004</v>
      </c>
      <c r="I2554" s="349">
        <v>8.24</v>
      </c>
      <c r="J2554" s="349">
        <v>-27</v>
      </c>
      <c r="K2554" s="70"/>
      <c r="L2554" s="70"/>
      <c r="M2554" s="312"/>
      <c r="N2554" s="149"/>
      <c r="O2554" s="149"/>
      <c r="P2554" s="312"/>
      <c r="Q2554" s="312"/>
    </row>
    <row r="2555" spans="1:17" s="309" customFormat="1" ht="15" x14ac:dyDescent="0.25">
      <c r="A2555" s="349" t="s">
        <v>61</v>
      </c>
      <c r="B2555" s="350">
        <v>42312</v>
      </c>
      <c r="C2555" s="351">
        <v>0.40625</v>
      </c>
      <c r="D2555" s="349">
        <v>8.1059999999999999</v>
      </c>
      <c r="E2555" s="349">
        <v>22.85</v>
      </c>
      <c r="F2555" s="349">
        <v>3.83</v>
      </c>
      <c r="G2555" s="383">
        <v>59.8</v>
      </c>
      <c r="H2555" s="345">
        <v>73.846999999999994</v>
      </c>
      <c r="I2555" s="349">
        <v>8.24</v>
      </c>
      <c r="J2555" s="349">
        <v>-28</v>
      </c>
      <c r="K2555" s="70"/>
      <c r="L2555" s="70"/>
      <c r="M2555" s="312"/>
      <c r="N2555" s="149"/>
      <c r="O2555" s="149"/>
      <c r="P2555" s="312"/>
      <c r="Q2555" s="312"/>
    </row>
    <row r="2556" spans="1:17" s="309" customFormat="1" ht="15" x14ac:dyDescent="0.25">
      <c r="A2556" s="349" t="s">
        <v>61</v>
      </c>
      <c r="B2556" s="350">
        <v>42312</v>
      </c>
      <c r="C2556" s="351">
        <v>0.4055555555555555</v>
      </c>
      <c r="D2556" s="349">
        <v>9.0649999999999995</v>
      </c>
      <c r="E2556" s="349">
        <v>22.85</v>
      </c>
      <c r="F2556" s="349">
        <v>3.83</v>
      </c>
      <c r="G2556" s="383">
        <v>59.8</v>
      </c>
      <c r="H2556" s="345">
        <v>73.852000000000004</v>
      </c>
      <c r="I2556" s="349">
        <v>8.24</v>
      </c>
      <c r="J2556" s="349">
        <v>-29</v>
      </c>
      <c r="K2556" s="70"/>
      <c r="L2556" s="70"/>
      <c r="M2556" s="312"/>
      <c r="N2556" s="149"/>
      <c r="O2556" s="149"/>
      <c r="P2556" s="312"/>
      <c r="Q2556" s="312"/>
    </row>
    <row r="2557" spans="1:17" s="309" customFormat="1" ht="15" x14ac:dyDescent="0.25">
      <c r="A2557" s="349" t="s">
        <v>61</v>
      </c>
      <c r="B2557" s="350">
        <v>42312</v>
      </c>
      <c r="C2557" s="351">
        <v>0.4055555555555555</v>
      </c>
      <c r="D2557" s="349">
        <v>10.164999999999999</v>
      </c>
      <c r="E2557" s="349">
        <v>22.85</v>
      </c>
      <c r="F2557" s="349">
        <v>3.83</v>
      </c>
      <c r="G2557" s="383">
        <v>59.8</v>
      </c>
      <c r="H2557" s="345">
        <v>73.856999999999999</v>
      </c>
      <c r="I2557" s="349">
        <v>8.24</v>
      </c>
      <c r="J2557" s="349">
        <v>-32</v>
      </c>
      <c r="K2557" s="70"/>
      <c r="L2557" s="70"/>
      <c r="M2557" s="312"/>
      <c r="N2557" s="149"/>
      <c r="O2557" s="149"/>
      <c r="P2557" s="312"/>
      <c r="Q2557" s="312"/>
    </row>
    <row r="2558" spans="1:17" s="309" customFormat="1" ht="15" x14ac:dyDescent="0.25">
      <c r="A2558" s="349" t="s">
        <v>61</v>
      </c>
      <c r="B2558" s="350">
        <v>42312</v>
      </c>
      <c r="C2558" s="351">
        <v>0.40486111111111112</v>
      </c>
      <c r="D2558" s="349">
        <v>11.002000000000001</v>
      </c>
      <c r="E2558" s="349">
        <v>22.85</v>
      </c>
      <c r="F2558" s="349">
        <v>3.83</v>
      </c>
      <c r="G2558" s="383">
        <v>59.8</v>
      </c>
      <c r="H2558" s="345">
        <v>73.86</v>
      </c>
      <c r="I2558" s="349">
        <v>8.23</v>
      </c>
      <c r="J2558" s="349">
        <v>-37</v>
      </c>
      <c r="K2558" s="70"/>
      <c r="L2558" s="70"/>
      <c r="M2558" s="312"/>
      <c r="N2558" s="149"/>
      <c r="O2558" s="149"/>
      <c r="P2558" s="312"/>
      <c r="Q2558" s="312"/>
    </row>
    <row r="2559" spans="1:17" s="309" customFormat="1" ht="15" x14ac:dyDescent="0.25">
      <c r="A2559" s="349" t="s">
        <v>61</v>
      </c>
      <c r="B2559" s="350">
        <v>42312</v>
      </c>
      <c r="C2559" s="351">
        <v>0.40486111111111112</v>
      </c>
      <c r="D2559" s="349">
        <v>11.983000000000001</v>
      </c>
      <c r="E2559" s="349">
        <v>22.85</v>
      </c>
      <c r="F2559" s="349">
        <v>3.81</v>
      </c>
      <c r="G2559" s="383">
        <v>59.5</v>
      </c>
      <c r="H2559" s="345">
        <v>73.864000000000004</v>
      </c>
      <c r="I2559" s="349">
        <v>8.23</v>
      </c>
      <c r="J2559" s="349">
        <v>-46</v>
      </c>
      <c r="K2559" s="70"/>
      <c r="L2559" s="70"/>
      <c r="M2559" s="312"/>
      <c r="N2559" s="149"/>
      <c r="O2559" s="149"/>
      <c r="P2559" s="312"/>
      <c r="Q2559" s="312"/>
    </row>
    <row r="2560" spans="1:17" s="309" customFormat="1" ht="15" x14ac:dyDescent="0.25">
      <c r="A2560" s="349" t="s">
        <v>61</v>
      </c>
      <c r="B2560" s="350">
        <v>42312</v>
      </c>
      <c r="C2560" s="351">
        <v>0.40486111111111112</v>
      </c>
      <c r="D2560" s="349">
        <v>12.552</v>
      </c>
      <c r="E2560" s="349">
        <v>22.86</v>
      </c>
      <c r="F2560" s="349">
        <v>3.82</v>
      </c>
      <c r="G2560" s="383">
        <v>59.6</v>
      </c>
      <c r="H2560" s="345">
        <v>73.867999999999995</v>
      </c>
      <c r="I2560" s="349">
        <v>8.23</v>
      </c>
      <c r="J2560" s="349">
        <v>-58</v>
      </c>
      <c r="K2560" s="70"/>
      <c r="L2560" s="70"/>
      <c r="M2560" s="312"/>
      <c r="N2560" s="149"/>
      <c r="O2560" s="149"/>
      <c r="P2560" s="312"/>
      <c r="Q2560" s="312"/>
    </row>
    <row r="2561" spans="1:17" s="309" customFormat="1" x14ac:dyDescent="0.2">
      <c r="A2561" s="331"/>
      <c r="B2561" s="343"/>
      <c r="C2561" s="348"/>
      <c r="D2561" s="344"/>
      <c r="E2561" s="345"/>
      <c r="F2561" s="345"/>
      <c r="G2561" s="346"/>
      <c r="H2561" s="345"/>
      <c r="I2561" s="345"/>
      <c r="J2561" s="347"/>
      <c r="K2561" s="70"/>
      <c r="L2561" s="70"/>
      <c r="M2561" s="312"/>
      <c r="N2561" s="149"/>
      <c r="O2561" s="149"/>
      <c r="P2561" s="312"/>
      <c r="Q2561" s="312"/>
    </row>
    <row r="2562" spans="1:17" s="309" customFormat="1" ht="15" x14ac:dyDescent="0.25">
      <c r="A2562" s="349" t="s">
        <v>7</v>
      </c>
      <c r="B2562" s="350">
        <v>42401</v>
      </c>
      <c r="C2562" s="351">
        <v>0.4513888888888889</v>
      </c>
      <c r="D2562" s="349">
        <v>2.4E-2</v>
      </c>
      <c r="E2562" s="349">
        <v>13.91</v>
      </c>
      <c r="F2562" s="349">
        <v>9.92</v>
      </c>
      <c r="G2562" s="384">
        <v>96.9</v>
      </c>
      <c r="H2562" s="345">
        <v>2.5449999999999999</v>
      </c>
      <c r="I2562" s="349">
        <v>7.93</v>
      </c>
      <c r="J2562" s="349">
        <v>77</v>
      </c>
      <c r="K2562" s="70"/>
      <c r="L2562" s="70"/>
      <c r="M2562" s="312">
        <v>0.2</v>
      </c>
      <c r="N2562" s="149"/>
      <c r="O2562" s="149"/>
      <c r="P2562" s="312"/>
      <c r="Q2562" s="312"/>
    </row>
    <row r="2563" spans="1:17" s="309" customFormat="1" ht="15" x14ac:dyDescent="0.25">
      <c r="A2563" s="349" t="s">
        <v>7</v>
      </c>
      <c r="B2563" s="350">
        <v>42401</v>
      </c>
      <c r="C2563" s="351">
        <v>0.45208333333333334</v>
      </c>
      <c r="D2563" s="349">
        <v>0.92700000000000005</v>
      </c>
      <c r="E2563" s="349">
        <v>13.92</v>
      </c>
      <c r="F2563" s="349">
        <v>9.9</v>
      </c>
      <c r="G2563" s="384">
        <v>96.6</v>
      </c>
      <c r="H2563" s="345">
        <v>2.5470000000000002</v>
      </c>
      <c r="I2563" s="349">
        <v>7.93</v>
      </c>
      <c r="J2563" s="349">
        <v>72</v>
      </c>
      <c r="K2563" s="70"/>
      <c r="L2563" s="70"/>
      <c r="M2563" s="312"/>
      <c r="N2563" s="149"/>
      <c r="O2563" s="149"/>
      <c r="P2563" s="312"/>
      <c r="Q2563" s="312"/>
    </row>
    <row r="2564" spans="1:17" s="309" customFormat="1" ht="15" x14ac:dyDescent="0.25">
      <c r="A2564" s="349" t="s">
        <v>7</v>
      </c>
      <c r="B2564" s="350">
        <v>42401</v>
      </c>
      <c r="C2564" s="351">
        <v>0.45277777777777778</v>
      </c>
      <c r="D2564" s="349">
        <v>2.036</v>
      </c>
      <c r="E2564" s="349">
        <v>13.92</v>
      </c>
      <c r="F2564" s="349">
        <v>9.8800000000000008</v>
      </c>
      <c r="G2564" s="384">
        <v>96.5</v>
      </c>
      <c r="H2564" s="345">
        <v>2.548</v>
      </c>
      <c r="I2564" s="349">
        <v>7.92</v>
      </c>
      <c r="J2564" s="349">
        <v>69</v>
      </c>
      <c r="K2564" s="70"/>
      <c r="L2564" s="70"/>
      <c r="M2564" s="312"/>
      <c r="N2564" s="149"/>
      <c r="O2564" s="149"/>
      <c r="P2564" s="312"/>
      <c r="Q2564" s="312"/>
    </row>
    <row r="2565" spans="1:17" ht="15" x14ac:dyDescent="0.25">
      <c r="A2565" s="349" t="s">
        <v>7</v>
      </c>
      <c r="B2565" s="350">
        <v>42401</v>
      </c>
      <c r="C2565" s="351">
        <v>0.45416666666666666</v>
      </c>
      <c r="D2565" s="349">
        <v>3.129</v>
      </c>
      <c r="E2565" s="349">
        <v>13.92</v>
      </c>
      <c r="F2565" s="349">
        <v>9.8699999999999992</v>
      </c>
      <c r="G2565" s="384">
        <v>96.4</v>
      </c>
      <c r="H2565" s="345">
        <v>2.5499999999999998</v>
      </c>
      <c r="I2565" s="349">
        <v>7.91</v>
      </c>
      <c r="J2565" s="349">
        <v>66</v>
      </c>
      <c r="N2565" s="149"/>
      <c r="O2565" s="149"/>
      <c r="P2565" s="67"/>
      <c r="Q2565" s="67"/>
    </row>
    <row r="2566" spans="1:17" ht="15" x14ac:dyDescent="0.25">
      <c r="A2566" s="349" t="s">
        <v>7</v>
      </c>
      <c r="B2566" s="350">
        <v>42401</v>
      </c>
      <c r="C2566" s="351">
        <v>0.45416666666666666</v>
      </c>
      <c r="D2566" s="349">
        <v>3.29</v>
      </c>
      <c r="E2566" s="349">
        <v>13.92</v>
      </c>
      <c r="F2566" s="349">
        <v>9.8699999999999992</v>
      </c>
      <c r="G2566" s="384">
        <v>96.4</v>
      </c>
      <c r="H2566" s="345">
        <v>2.5499999999999998</v>
      </c>
      <c r="I2566" s="349">
        <v>7.92</v>
      </c>
      <c r="J2566" s="349">
        <v>66</v>
      </c>
      <c r="N2566" s="149"/>
      <c r="O2566" s="149"/>
      <c r="P2566" s="67"/>
      <c r="Q2566" s="67"/>
    </row>
    <row r="2567" spans="1:17" x14ac:dyDescent="0.2">
      <c r="A2567" s="349"/>
      <c r="B2567" s="350"/>
      <c r="C2567" s="351"/>
      <c r="D2567" s="349"/>
      <c r="E2567" s="349"/>
      <c r="F2567" s="349"/>
      <c r="G2567" s="346"/>
      <c r="H2567" s="345"/>
      <c r="I2567" s="349"/>
      <c r="J2567" s="349"/>
      <c r="N2567" s="149"/>
      <c r="O2567" s="149"/>
      <c r="P2567" s="67"/>
      <c r="Q2567" s="67"/>
    </row>
    <row r="2568" spans="1:17" ht="15" x14ac:dyDescent="0.25">
      <c r="A2568" s="349" t="s">
        <v>36</v>
      </c>
      <c r="B2568" s="350">
        <v>42401</v>
      </c>
      <c r="C2568" s="351">
        <v>0.48055555555555557</v>
      </c>
      <c r="D2568" s="349">
        <v>7.0000000000000001E-3</v>
      </c>
      <c r="E2568" s="349">
        <v>13.84</v>
      </c>
      <c r="F2568" s="349">
        <v>9.08</v>
      </c>
      <c r="G2568" s="385">
        <v>88.6</v>
      </c>
      <c r="H2568" s="345">
        <v>3.0409999999999999</v>
      </c>
      <c r="I2568" s="349">
        <v>7.84</v>
      </c>
      <c r="J2568" s="349">
        <v>73</v>
      </c>
      <c r="M2568" s="67">
        <v>0.1</v>
      </c>
      <c r="N2568" s="149"/>
      <c r="O2568" s="149"/>
      <c r="P2568" s="67"/>
      <c r="Q2568" s="67"/>
    </row>
    <row r="2569" spans="1:17" ht="15" x14ac:dyDescent="0.25">
      <c r="A2569" s="349" t="s">
        <v>36</v>
      </c>
      <c r="B2569" s="350">
        <v>42401</v>
      </c>
      <c r="C2569" s="351">
        <v>0.48125000000000001</v>
      </c>
      <c r="D2569" s="349">
        <v>0.79200000000000004</v>
      </c>
      <c r="E2569" s="349">
        <v>13.83</v>
      </c>
      <c r="F2569" s="349">
        <v>9.0299999999999994</v>
      </c>
      <c r="G2569" s="385">
        <v>88.1</v>
      </c>
      <c r="H2569" s="345">
        <v>3.04</v>
      </c>
      <c r="I2569" s="349">
        <v>7.8</v>
      </c>
      <c r="J2569" s="349">
        <v>71</v>
      </c>
      <c r="N2569" s="149"/>
      <c r="O2569" s="149"/>
      <c r="P2569" s="67"/>
      <c r="Q2569" s="67"/>
    </row>
    <row r="2570" spans="1:17" x14ac:dyDescent="0.2">
      <c r="A2570" s="349"/>
      <c r="B2570" s="350"/>
      <c r="C2570" s="351"/>
      <c r="D2570" s="349"/>
      <c r="E2570" s="349"/>
      <c r="F2570" s="349"/>
      <c r="G2570" s="346"/>
      <c r="H2570" s="345"/>
      <c r="I2570" s="349"/>
      <c r="J2570" s="349"/>
      <c r="N2570" s="149"/>
      <c r="O2570" s="149"/>
      <c r="P2570" s="67"/>
      <c r="Q2570" s="67"/>
    </row>
    <row r="2571" spans="1:17" ht="15" x14ac:dyDescent="0.25">
      <c r="A2571" s="349" t="s">
        <v>72</v>
      </c>
      <c r="B2571" s="350">
        <v>42401</v>
      </c>
      <c r="C2571" s="351">
        <v>0.54236111111111118</v>
      </c>
      <c r="D2571" s="349">
        <v>2.1000000000000001E-2</v>
      </c>
      <c r="E2571" s="349">
        <v>15.41</v>
      </c>
      <c r="F2571" s="349">
        <v>6.07</v>
      </c>
      <c r="G2571" s="386">
        <v>61</v>
      </c>
      <c r="H2571" s="345">
        <v>1.5880000000000001</v>
      </c>
      <c r="I2571" s="349">
        <v>7.66</v>
      </c>
      <c r="J2571" s="349">
        <v>81</v>
      </c>
      <c r="M2571" s="67">
        <v>0.3</v>
      </c>
      <c r="N2571" s="149"/>
      <c r="O2571" s="149"/>
      <c r="P2571" s="67"/>
      <c r="Q2571" s="67"/>
    </row>
    <row r="2572" spans="1:17" s="309" customFormat="1" ht="15" x14ac:dyDescent="0.25">
      <c r="A2572" s="349" t="s">
        <v>72</v>
      </c>
      <c r="B2572" s="350">
        <v>42401</v>
      </c>
      <c r="C2572" s="351">
        <v>0.54305555555555551</v>
      </c>
      <c r="D2572" s="349">
        <v>0.79500000000000004</v>
      </c>
      <c r="E2572" s="349">
        <v>15.43</v>
      </c>
      <c r="F2572" s="349">
        <v>6.04</v>
      </c>
      <c r="G2572" s="386">
        <v>60.7</v>
      </c>
      <c r="H2572" s="345">
        <v>1.589</v>
      </c>
      <c r="I2572" s="349">
        <v>7.61</v>
      </c>
      <c r="J2572" s="349">
        <v>80</v>
      </c>
      <c r="K2572" s="70"/>
      <c r="L2572" s="70"/>
      <c r="M2572" s="312"/>
      <c r="N2572" s="149"/>
      <c r="O2572" s="149"/>
      <c r="P2572" s="312"/>
      <c r="Q2572" s="312"/>
    </row>
    <row r="2573" spans="1:17" s="309" customFormat="1" x14ac:dyDescent="0.2">
      <c r="A2573" s="331"/>
      <c r="B2573" s="343"/>
      <c r="C2573" s="348"/>
      <c r="D2573" s="344"/>
      <c r="E2573" s="345"/>
      <c r="F2573" s="345"/>
      <c r="G2573" s="346"/>
      <c r="H2573" s="345"/>
      <c r="I2573" s="345"/>
      <c r="J2573" s="347"/>
      <c r="K2573" s="70"/>
      <c r="L2573" s="70"/>
      <c r="M2573" s="312"/>
      <c r="N2573" s="149"/>
      <c r="O2573" s="149"/>
      <c r="P2573" s="312"/>
      <c r="Q2573" s="312"/>
    </row>
    <row r="2574" spans="1:17" s="309" customFormat="1" ht="15" x14ac:dyDescent="0.25">
      <c r="A2574" s="349" t="s">
        <v>55</v>
      </c>
      <c r="B2574" s="350">
        <v>42402</v>
      </c>
      <c r="C2574" s="351">
        <v>0.33611111111111108</v>
      </c>
      <c r="D2574" s="349">
        <v>7.6999999999999999E-2</v>
      </c>
      <c r="E2574" s="349">
        <v>13.86</v>
      </c>
      <c r="F2574" s="349">
        <v>7.95</v>
      </c>
      <c r="G2574" s="387">
        <v>104.2</v>
      </c>
      <c r="H2574" s="345">
        <v>71.540999999999997</v>
      </c>
      <c r="I2574" s="349">
        <v>8.4600000000000009</v>
      </c>
      <c r="J2574" s="349">
        <v>52</v>
      </c>
      <c r="K2574" s="70"/>
      <c r="L2574" s="70"/>
      <c r="M2574" s="312">
        <v>1</v>
      </c>
      <c r="N2574" s="451">
        <v>45.34</v>
      </c>
      <c r="O2574" s="451">
        <v>37.31</v>
      </c>
      <c r="P2574" s="120">
        <v>1.43</v>
      </c>
      <c r="Q2574" s="120">
        <v>1.66</v>
      </c>
    </row>
    <row r="2575" spans="1:17" s="309" customFormat="1" ht="15" x14ac:dyDescent="0.25">
      <c r="A2575" s="349" t="s">
        <v>55</v>
      </c>
      <c r="B2575" s="350">
        <v>42402</v>
      </c>
      <c r="C2575" s="351">
        <v>0.33611111111111108</v>
      </c>
      <c r="D2575" s="349">
        <v>1.075</v>
      </c>
      <c r="E2575" s="349">
        <v>13.86</v>
      </c>
      <c r="F2575" s="349">
        <v>7.88</v>
      </c>
      <c r="G2575" s="387">
        <v>103.3</v>
      </c>
      <c r="H2575" s="345">
        <v>71.537000000000006</v>
      </c>
      <c r="I2575" s="349">
        <v>8.4600000000000009</v>
      </c>
      <c r="J2575" s="349">
        <v>53</v>
      </c>
      <c r="K2575" s="70"/>
      <c r="L2575" s="70"/>
      <c r="M2575" s="312"/>
      <c r="N2575" s="149"/>
      <c r="O2575" s="149"/>
      <c r="P2575" s="312"/>
      <c r="Q2575" s="312"/>
    </row>
    <row r="2576" spans="1:17" s="309" customFormat="1" ht="15" x14ac:dyDescent="0.25">
      <c r="A2576" s="349" t="s">
        <v>55</v>
      </c>
      <c r="B2576" s="350">
        <v>42402</v>
      </c>
      <c r="C2576" s="351">
        <v>0.3354166666666667</v>
      </c>
      <c r="D2576" s="349">
        <v>2.0049999999999999</v>
      </c>
      <c r="E2576" s="349">
        <v>13.84</v>
      </c>
      <c r="F2576" s="349">
        <v>7.76</v>
      </c>
      <c r="G2576" s="387">
        <v>101.6</v>
      </c>
      <c r="H2576" s="345">
        <v>71.533000000000001</v>
      </c>
      <c r="I2576" s="349">
        <v>8.4600000000000009</v>
      </c>
      <c r="J2576" s="349">
        <v>54</v>
      </c>
      <c r="K2576" s="70"/>
      <c r="L2576" s="70"/>
      <c r="M2576" s="312"/>
      <c r="N2576" s="149"/>
      <c r="O2576" s="149"/>
      <c r="P2576" s="312"/>
      <c r="Q2576" s="312"/>
    </row>
    <row r="2577" spans="1:17" s="309" customFormat="1" ht="15" x14ac:dyDescent="0.25">
      <c r="A2577" s="349" t="s">
        <v>55</v>
      </c>
      <c r="B2577" s="350">
        <v>42402</v>
      </c>
      <c r="C2577" s="351">
        <v>0.3347222222222222</v>
      </c>
      <c r="D2577" s="349">
        <v>3.0790000000000002</v>
      </c>
      <c r="E2577" s="349">
        <v>13.82</v>
      </c>
      <c r="F2577" s="349">
        <v>7.7</v>
      </c>
      <c r="G2577" s="387">
        <v>100.7</v>
      </c>
      <c r="H2577" s="345">
        <v>71.539000000000001</v>
      </c>
      <c r="I2577" s="349">
        <v>8.4600000000000009</v>
      </c>
      <c r="J2577" s="349">
        <v>54</v>
      </c>
      <c r="K2577" s="70"/>
      <c r="L2577" s="70"/>
      <c r="M2577" s="312"/>
      <c r="N2577" s="149"/>
      <c r="O2577" s="149"/>
      <c r="P2577" s="312"/>
      <c r="Q2577" s="312"/>
    </row>
    <row r="2578" spans="1:17" s="309" customFormat="1" ht="15" x14ac:dyDescent="0.25">
      <c r="A2578" s="349" t="s">
        <v>55</v>
      </c>
      <c r="B2578" s="350">
        <v>42402</v>
      </c>
      <c r="C2578" s="351">
        <v>0.3347222222222222</v>
      </c>
      <c r="D2578" s="349">
        <v>4.0590000000000002</v>
      </c>
      <c r="E2578" s="349">
        <v>13.82</v>
      </c>
      <c r="F2578" s="349">
        <v>7.66</v>
      </c>
      <c r="G2578" s="387">
        <v>100.3</v>
      </c>
      <c r="H2578" s="345">
        <v>71.539000000000001</v>
      </c>
      <c r="I2578" s="349">
        <v>8.4600000000000009</v>
      </c>
      <c r="J2578" s="349">
        <v>55</v>
      </c>
      <c r="K2578" s="70"/>
      <c r="L2578" s="70"/>
      <c r="M2578" s="312"/>
      <c r="N2578" s="149"/>
      <c r="O2578" s="149"/>
      <c r="P2578" s="312"/>
      <c r="Q2578" s="312"/>
    </row>
    <row r="2579" spans="1:17" s="309" customFormat="1" ht="15" x14ac:dyDescent="0.25">
      <c r="A2579" s="349" t="s">
        <v>55</v>
      </c>
      <c r="B2579" s="350">
        <v>42402</v>
      </c>
      <c r="C2579" s="351">
        <v>0.33402777777777781</v>
      </c>
      <c r="D2579" s="349">
        <v>5.04</v>
      </c>
      <c r="E2579" s="349">
        <v>13.83</v>
      </c>
      <c r="F2579" s="349">
        <v>7.58</v>
      </c>
      <c r="G2579" s="387">
        <v>99.3</v>
      </c>
      <c r="H2579" s="345">
        <v>71.543000000000006</v>
      </c>
      <c r="I2579" s="349">
        <v>8.4600000000000009</v>
      </c>
      <c r="J2579" s="349">
        <v>56</v>
      </c>
      <c r="K2579" s="70"/>
      <c r="L2579" s="70"/>
      <c r="M2579" s="312"/>
      <c r="N2579" s="149"/>
      <c r="O2579" s="149"/>
      <c r="P2579" s="312"/>
      <c r="Q2579" s="312"/>
    </row>
    <row r="2580" spans="1:17" s="309" customFormat="1" ht="15" x14ac:dyDescent="0.25">
      <c r="A2580" s="349" t="s">
        <v>55</v>
      </c>
      <c r="B2580" s="350">
        <v>42402</v>
      </c>
      <c r="C2580" s="351">
        <v>0.33333333333333331</v>
      </c>
      <c r="D2580" s="349">
        <v>6.0279999999999996</v>
      </c>
      <c r="E2580" s="349">
        <v>13.83</v>
      </c>
      <c r="F2580" s="349">
        <v>7.53</v>
      </c>
      <c r="G2580" s="387">
        <v>98.6</v>
      </c>
      <c r="H2580" s="345">
        <v>71.554000000000002</v>
      </c>
      <c r="I2580" s="349">
        <v>8.4600000000000009</v>
      </c>
      <c r="J2580" s="349">
        <v>57</v>
      </c>
      <c r="K2580" s="70"/>
      <c r="L2580" s="70"/>
      <c r="M2580" s="312"/>
      <c r="N2580" s="149"/>
      <c r="O2580" s="149"/>
      <c r="P2580" s="312"/>
      <c r="Q2580" s="312"/>
    </row>
    <row r="2581" spans="1:17" s="309" customFormat="1" ht="15" x14ac:dyDescent="0.25">
      <c r="A2581" s="349" t="s">
        <v>55</v>
      </c>
      <c r="B2581" s="350">
        <v>42402</v>
      </c>
      <c r="C2581" s="351">
        <v>0.33333333333333331</v>
      </c>
      <c r="D2581" s="349">
        <v>7.0019999999999998</v>
      </c>
      <c r="E2581" s="349">
        <v>13.88</v>
      </c>
      <c r="F2581" s="349">
        <v>7.38</v>
      </c>
      <c r="G2581" s="387">
        <v>96.7</v>
      </c>
      <c r="H2581" s="345">
        <v>71.594999999999999</v>
      </c>
      <c r="I2581" s="349">
        <v>8.4499999999999993</v>
      </c>
      <c r="J2581" s="349">
        <v>57</v>
      </c>
      <c r="K2581" s="70"/>
      <c r="L2581" s="70"/>
      <c r="M2581" s="312"/>
      <c r="N2581" s="149"/>
      <c r="O2581" s="149"/>
      <c r="P2581" s="312"/>
      <c r="Q2581" s="312"/>
    </row>
    <row r="2582" spans="1:17" s="309" customFormat="1" ht="15" x14ac:dyDescent="0.25">
      <c r="A2582" s="349" t="s">
        <v>55</v>
      </c>
      <c r="B2582" s="350">
        <v>42402</v>
      </c>
      <c r="C2582" s="351">
        <v>0.33263888888888887</v>
      </c>
      <c r="D2582" s="349">
        <v>8.0069999999999997</v>
      </c>
      <c r="E2582" s="349">
        <v>13.93</v>
      </c>
      <c r="F2582" s="349">
        <v>6.87</v>
      </c>
      <c r="G2582" s="387">
        <v>90.2</v>
      </c>
      <c r="H2582" s="345">
        <v>71.747</v>
      </c>
      <c r="I2582" s="349">
        <v>8.44</v>
      </c>
      <c r="J2582" s="349">
        <v>59</v>
      </c>
      <c r="K2582" s="70"/>
      <c r="L2582" s="70"/>
      <c r="M2582" s="312"/>
      <c r="N2582" s="149"/>
      <c r="O2582" s="149"/>
      <c r="P2582" s="312"/>
      <c r="Q2582" s="312"/>
    </row>
    <row r="2583" spans="1:17" s="309" customFormat="1" ht="15" x14ac:dyDescent="0.25">
      <c r="A2583" s="349" t="s">
        <v>55</v>
      </c>
      <c r="B2583" s="350">
        <v>42402</v>
      </c>
      <c r="C2583" s="351">
        <v>0.33124999999999999</v>
      </c>
      <c r="D2583" s="349">
        <v>9.0060000000000002</v>
      </c>
      <c r="E2583" s="349">
        <v>13.88</v>
      </c>
      <c r="F2583" s="349">
        <v>6.01</v>
      </c>
      <c r="G2583" s="387">
        <v>78.900000000000006</v>
      </c>
      <c r="H2583" s="345">
        <v>71.924999999999997</v>
      </c>
      <c r="I2583" s="349">
        <v>8.41</v>
      </c>
      <c r="J2583" s="349">
        <v>60</v>
      </c>
      <c r="K2583" s="70"/>
      <c r="L2583" s="70"/>
      <c r="M2583" s="312"/>
      <c r="N2583" s="149"/>
      <c r="O2583" s="149"/>
      <c r="P2583" s="312"/>
      <c r="Q2583" s="312"/>
    </row>
    <row r="2584" spans="1:17" s="309" customFormat="1" ht="15" x14ac:dyDescent="0.25">
      <c r="A2584" s="349" t="s">
        <v>55</v>
      </c>
      <c r="B2584" s="350">
        <v>42402</v>
      </c>
      <c r="C2584" s="351">
        <v>0.33055555555555555</v>
      </c>
      <c r="D2584" s="349">
        <v>10.079000000000001</v>
      </c>
      <c r="E2584" s="349">
        <v>13.86</v>
      </c>
      <c r="F2584" s="349">
        <v>5.28</v>
      </c>
      <c r="G2584" s="387">
        <v>69.400000000000006</v>
      </c>
      <c r="H2584" s="345">
        <v>72.025000000000006</v>
      </c>
      <c r="I2584" s="349">
        <v>8.4</v>
      </c>
      <c r="J2584" s="349">
        <v>60</v>
      </c>
      <c r="K2584" s="70"/>
      <c r="L2584" s="70"/>
      <c r="M2584" s="312"/>
      <c r="N2584" s="149"/>
      <c r="O2584" s="149"/>
      <c r="P2584" s="312"/>
      <c r="Q2584" s="312"/>
    </row>
    <row r="2585" spans="1:17" s="309" customFormat="1" ht="15" x14ac:dyDescent="0.25">
      <c r="A2585" s="349" t="s">
        <v>55</v>
      </c>
      <c r="B2585" s="350">
        <v>42402</v>
      </c>
      <c r="C2585" s="351">
        <v>0.3298611111111111</v>
      </c>
      <c r="D2585" s="349">
        <v>11.045</v>
      </c>
      <c r="E2585" s="349">
        <v>13.85</v>
      </c>
      <c r="F2585" s="349">
        <v>4.26</v>
      </c>
      <c r="G2585" s="387">
        <v>56</v>
      </c>
      <c r="H2585" s="345">
        <v>72.16</v>
      </c>
      <c r="I2585" s="349">
        <v>8.3699999999999992</v>
      </c>
      <c r="J2585" s="349">
        <v>60</v>
      </c>
      <c r="K2585" s="70"/>
      <c r="L2585" s="70"/>
      <c r="M2585" s="312"/>
      <c r="N2585" s="149"/>
      <c r="O2585" s="149"/>
      <c r="P2585" s="312"/>
      <c r="Q2585" s="312"/>
    </row>
    <row r="2586" spans="1:17" s="309" customFormat="1" ht="15" x14ac:dyDescent="0.25">
      <c r="A2586" s="349" t="s">
        <v>55</v>
      </c>
      <c r="B2586" s="350">
        <v>42402</v>
      </c>
      <c r="C2586" s="351">
        <v>0.3298611111111111</v>
      </c>
      <c r="D2586" s="349">
        <v>12.081</v>
      </c>
      <c r="E2586" s="349">
        <v>13.84</v>
      </c>
      <c r="F2586" s="349">
        <v>3.9</v>
      </c>
      <c r="G2586" s="387">
        <v>51.3</v>
      </c>
      <c r="H2586" s="345">
        <v>72.201999999999998</v>
      </c>
      <c r="I2586" s="349">
        <v>8.36</v>
      </c>
      <c r="J2586" s="349">
        <v>56</v>
      </c>
      <c r="K2586" s="70"/>
      <c r="L2586" s="70"/>
      <c r="M2586" s="312"/>
      <c r="N2586" s="149"/>
      <c r="O2586" s="149"/>
      <c r="P2586" s="312"/>
      <c r="Q2586" s="312"/>
    </row>
    <row r="2587" spans="1:17" s="309" customFormat="1" ht="15" x14ac:dyDescent="0.25">
      <c r="A2587" s="349" t="s">
        <v>55</v>
      </c>
      <c r="B2587" s="350">
        <v>42402</v>
      </c>
      <c r="C2587" s="351">
        <v>0.32916666666666666</v>
      </c>
      <c r="D2587" s="349">
        <v>12.864000000000001</v>
      </c>
      <c r="E2587" s="349">
        <v>13.84</v>
      </c>
      <c r="F2587" s="349">
        <v>3.83</v>
      </c>
      <c r="G2587" s="387">
        <v>50.4</v>
      </c>
      <c r="H2587" s="345">
        <v>72.209000000000003</v>
      </c>
      <c r="I2587" s="349">
        <v>8.35</v>
      </c>
      <c r="J2587" s="349">
        <v>59</v>
      </c>
      <c r="K2587" s="70"/>
      <c r="L2587" s="70"/>
      <c r="M2587" s="312"/>
      <c r="N2587" s="149"/>
      <c r="O2587" s="149"/>
      <c r="P2587" s="312"/>
      <c r="Q2587" s="312"/>
    </row>
    <row r="2588" spans="1:17" s="309" customFormat="1" x14ac:dyDescent="0.2">
      <c r="A2588" s="349"/>
      <c r="B2588" s="350"/>
      <c r="C2588" s="351"/>
      <c r="D2588" s="349"/>
      <c r="E2588" s="349"/>
      <c r="F2588" s="349"/>
      <c r="G2588" s="346"/>
      <c r="H2588" s="345"/>
      <c r="I2588" s="349"/>
      <c r="J2588" s="349"/>
      <c r="K2588" s="70"/>
      <c r="L2588" s="70"/>
      <c r="M2588" s="312"/>
      <c r="N2588" s="149"/>
      <c r="O2588" s="149"/>
      <c r="P2588" s="312"/>
      <c r="Q2588" s="312"/>
    </row>
    <row r="2589" spans="1:17" s="309" customFormat="1" ht="15" x14ac:dyDescent="0.25">
      <c r="A2589" s="349" t="s">
        <v>58</v>
      </c>
      <c r="B2589" s="350">
        <v>42402</v>
      </c>
      <c r="C2589" s="394">
        <v>0.35972222222222222</v>
      </c>
      <c r="D2589" s="393">
        <v>0.123</v>
      </c>
      <c r="E2589" s="393">
        <v>13.92</v>
      </c>
      <c r="F2589" s="393">
        <v>7.8</v>
      </c>
      <c r="G2589" s="395">
        <v>102.4</v>
      </c>
      <c r="H2589" s="392">
        <v>71.701999999999998</v>
      </c>
      <c r="I2589" s="393">
        <v>8.4700000000000006</v>
      </c>
      <c r="J2589" s="393">
        <v>40</v>
      </c>
      <c r="K2589" s="70"/>
      <c r="L2589" s="70"/>
      <c r="M2589" s="312">
        <v>1</v>
      </c>
      <c r="N2589" s="451">
        <v>37.44</v>
      </c>
      <c r="O2589" s="451">
        <v>42.61</v>
      </c>
      <c r="P2589" s="120">
        <v>1.6</v>
      </c>
      <c r="Q2589" s="120">
        <v>1.66</v>
      </c>
    </row>
    <row r="2590" spans="1:17" s="309" customFormat="1" ht="15" x14ac:dyDescent="0.25">
      <c r="A2590" s="349" t="s">
        <v>58</v>
      </c>
      <c r="B2590" s="350">
        <v>42402</v>
      </c>
      <c r="C2590" s="394">
        <v>0.35902777777777778</v>
      </c>
      <c r="D2590" s="393">
        <v>1.036</v>
      </c>
      <c r="E2590" s="393">
        <v>13.88</v>
      </c>
      <c r="F2590" s="393">
        <v>7.68</v>
      </c>
      <c r="G2590" s="395">
        <v>100.8</v>
      </c>
      <c r="H2590" s="392">
        <v>71.703000000000003</v>
      </c>
      <c r="I2590" s="393">
        <v>8.4600000000000009</v>
      </c>
      <c r="J2590" s="393">
        <v>40</v>
      </c>
      <c r="K2590" s="70"/>
      <c r="L2590" s="70"/>
      <c r="M2590" s="312"/>
    </row>
    <row r="2591" spans="1:17" s="309" customFormat="1" ht="15" x14ac:dyDescent="0.25">
      <c r="A2591" s="349" t="s">
        <v>58</v>
      </c>
      <c r="B2591" s="350">
        <v>42402</v>
      </c>
      <c r="C2591" s="394">
        <v>0.35833333333333334</v>
      </c>
      <c r="D2591" s="393">
        <v>2.0510000000000002</v>
      </c>
      <c r="E2591" s="393">
        <v>13.87</v>
      </c>
      <c r="F2591" s="393">
        <v>7.61</v>
      </c>
      <c r="G2591" s="395">
        <v>99.7</v>
      </c>
      <c r="H2591" s="392">
        <v>71.706999999999994</v>
      </c>
      <c r="I2591" s="393">
        <v>8.4600000000000009</v>
      </c>
      <c r="J2591" s="393">
        <v>40</v>
      </c>
      <c r="K2591" s="70"/>
      <c r="L2591" s="70"/>
      <c r="M2591" s="312"/>
      <c r="N2591" s="149"/>
      <c r="O2591" s="149"/>
      <c r="P2591" s="312"/>
      <c r="Q2591" s="312"/>
    </row>
    <row r="2592" spans="1:17" s="309" customFormat="1" ht="15" x14ac:dyDescent="0.25">
      <c r="A2592" s="349" t="s">
        <v>58</v>
      </c>
      <c r="B2592" s="350">
        <v>42402</v>
      </c>
      <c r="C2592" s="394">
        <v>0.3576388888888889</v>
      </c>
      <c r="D2592" s="393">
        <v>3.056</v>
      </c>
      <c r="E2592" s="393">
        <v>13.86</v>
      </c>
      <c r="F2592" s="393">
        <v>7.5</v>
      </c>
      <c r="G2592" s="395">
        <v>98.4</v>
      </c>
      <c r="H2592" s="392">
        <v>71.72</v>
      </c>
      <c r="I2592" s="393">
        <v>8.4600000000000009</v>
      </c>
      <c r="J2592" s="393">
        <v>40</v>
      </c>
      <c r="K2592" s="70"/>
      <c r="L2592" s="70"/>
      <c r="M2592" s="312"/>
      <c r="N2592" s="149"/>
      <c r="O2592" s="149"/>
      <c r="P2592" s="312"/>
      <c r="Q2592" s="312"/>
    </row>
    <row r="2593" spans="1:17" s="309" customFormat="1" ht="15" x14ac:dyDescent="0.25">
      <c r="A2593" s="349" t="s">
        <v>58</v>
      </c>
      <c r="B2593" s="350">
        <v>42402</v>
      </c>
      <c r="C2593" s="394">
        <v>0.35694444444444445</v>
      </c>
      <c r="D2593" s="393">
        <v>4.0629999999999997</v>
      </c>
      <c r="E2593" s="393">
        <v>13.85</v>
      </c>
      <c r="F2593" s="393">
        <v>7.4</v>
      </c>
      <c r="G2593" s="395">
        <v>97</v>
      </c>
      <c r="H2593" s="392">
        <v>71.727999999999994</v>
      </c>
      <c r="I2593" s="393">
        <v>8.4600000000000009</v>
      </c>
      <c r="J2593" s="393">
        <v>40</v>
      </c>
      <c r="K2593" s="70"/>
      <c r="L2593" s="70"/>
      <c r="M2593" s="312"/>
      <c r="N2593" s="149"/>
      <c r="O2593" s="149"/>
      <c r="P2593" s="312"/>
      <c r="Q2593" s="312"/>
    </row>
    <row r="2594" spans="1:17" s="309" customFormat="1" ht="15" x14ac:dyDescent="0.25">
      <c r="A2594" s="349" t="s">
        <v>58</v>
      </c>
      <c r="B2594" s="350">
        <v>42402</v>
      </c>
      <c r="C2594" s="394">
        <v>0.35625000000000001</v>
      </c>
      <c r="D2594" s="393">
        <v>5.0810000000000004</v>
      </c>
      <c r="E2594" s="393">
        <v>13.86</v>
      </c>
      <c r="F2594" s="393">
        <v>7.26</v>
      </c>
      <c r="G2594" s="395">
        <v>95.2</v>
      </c>
      <c r="H2594" s="392">
        <v>71.751999999999995</v>
      </c>
      <c r="I2594" s="393">
        <v>8.4600000000000009</v>
      </c>
      <c r="J2594" s="393">
        <v>39</v>
      </c>
      <c r="K2594" s="70"/>
      <c r="L2594" s="70"/>
      <c r="M2594" s="312"/>
      <c r="N2594" s="149"/>
      <c r="O2594" s="149"/>
      <c r="P2594" s="312"/>
      <c r="Q2594" s="312"/>
    </row>
    <row r="2595" spans="1:17" s="309" customFormat="1" ht="15" x14ac:dyDescent="0.25">
      <c r="A2595" s="349" t="s">
        <v>58</v>
      </c>
      <c r="B2595" s="350">
        <v>42402</v>
      </c>
      <c r="C2595" s="394">
        <v>0.35486111111111113</v>
      </c>
      <c r="D2595" s="393">
        <v>6.07</v>
      </c>
      <c r="E2595" s="393">
        <v>13.87</v>
      </c>
      <c r="F2595" s="393">
        <v>7.13</v>
      </c>
      <c r="G2595" s="395">
        <v>93.6</v>
      </c>
      <c r="H2595" s="392">
        <v>71.781999999999996</v>
      </c>
      <c r="I2595" s="393">
        <v>8.4499999999999993</v>
      </c>
      <c r="J2595" s="393">
        <v>39</v>
      </c>
      <c r="K2595" s="70"/>
      <c r="L2595" s="70"/>
      <c r="M2595" s="312"/>
      <c r="N2595" s="149"/>
      <c r="O2595" s="149"/>
      <c r="P2595" s="312"/>
      <c r="Q2595" s="312"/>
    </row>
    <row r="2596" spans="1:17" s="309" customFormat="1" ht="15" x14ac:dyDescent="0.25">
      <c r="A2596" s="349" t="s">
        <v>58</v>
      </c>
      <c r="B2596" s="350">
        <v>42402</v>
      </c>
      <c r="C2596" s="394">
        <v>0.35486111111111113</v>
      </c>
      <c r="D2596" s="393">
        <v>7.0389999999999997</v>
      </c>
      <c r="E2596" s="393">
        <v>13.86</v>
      </c>
      <c r="F2596" s="393">
        <v>7.02</v>
      </c>
      <c r="G2596" s="395">
        <v>92.1</v>
      </c>
      <c r="H2596" s="392">
        <v>71.816000000000003</v>
      </c>
      <c r="I2596" s="393">
        <v>8.4499999999999993</v>
      </c>
      <c r="J2596" s="393">
        <v>39</v>
      </c>
      <c r="K2596" s="70"/>
      <c r="L2596" s="70"/>
      <c r="M2596" s="312"/>
      <c r="N2596" s="149"/>
      <c r="O2596" s="149"/>
      <c r="P2596" s="312"/>
      <c r="Q2596" s="312"/>
    </row>
    <row r="2597" spans="1:17" s="309" customFormat="1" ht="15" x14ac:dyDescent="0.25">
      <c r="A2597" s="349" t="s">
        <v>58</v>
      </c>
      <c r="B2597" s="350">
        <v>42402</v>
      </c>
      <c r="C2597" s="394">
        <v>0.35416666666666669</v>
      </c>
      <c r="D2597" s="393">
        <v>8.0039999999999996</v>
      </c>
      <c r="E2597" s="393">
        <v>13.86</v>
      </c>
      <c r="F2597" s="393">
        <v>6.77</v>
      </c>
      <c r="G2597" s="395">
        <v>88.8</v>
      </c>
      <c r="H2597" s="392">
        <v>71.858999999999995</v>
      </c>
      <c r="I2597" s="393">
        <v>8.44</v>
      </c>
      <c r="J2597" s="393">
        <v>38</v>
      </c>
      <c r="K2597" s="70"/>
      <c r="L2597" s="70"/>
      <c r="M2597" s="312"/>
      <c r="N2597" s="149"/>
      <c r="O2597" s="149"/>
      <c r="P2597" s="312"/>
      <c r="Q2597" s="312"/>
    </row>
    <row r="2598" spans="1:17" s="309" customFormat="1" ht="15" x14ac:dyDescent="0.25">
      <c r="A2598" s="349" t="s">
        <v>58</v>
      </c>
      <c r="B2598" s="350">
        <v>42402</v>
      </c>
      <c r="C2598" s="394">
        <v>0.3527777777777778</v>
      </c>
      <c r="D2598" s="393">
        <v>9.0280000000000005</v>
      </c>
      <c r="E2598" s="393">
        <v>13.87</v>
      </c>
      <c r="F2598" s="393">
        <v>6.36</v>
      </c>
      <c r="G2598" s="395">
        <v>83.4</v>
      </c>
      <c r="H2598" s="392">
        <v>71.882000000000005</v>
      </c>
      <c r="I2598" s="393">
        <v>8.43</v>
      </c>
      <c r="J2598" s="393">
        <v>37</v>
      </c>
      <c r="K2598" s="70"/>
      <c r="L2598" s="70"/>
      <c r="M2598" s="312"/>
      <c r="N2598" s="149"/>
      <c r="O2598" s="149"/>
      <c r="P2598" s="312"/>
      <c r="Q2598" s="312"/>
    </row>
    <row r="2599" spans="1:17" s="309" customFormat="1" ht="15" x14ac:dyDescent="0.25">
      <c r="A2599" s="349" t="s">
        <v>58</v>
      </c>
      <c r="B2599" s="350">
        <v>42402</v>
      </c>
      <c r="C2599" s="394">
        <v>0.3520833333333333</v>
      </c>
      <c r="D2599" s="393">
        <v>10.031000000000001</v>
      </c>
      <c r="E2599" s="393">
        <v>13.85</v>
      </c>
      <c r="F2599" s="393">
        <v>5.84</v>
      </c>
      <c r="G2599" s="395">
        <v>76.7</v>
      </c>
      <c r="H2599" s="392">
        <v>71.903000000000006</v>
      </c>
      <c r="I2599" s="393">
        <v>8.42</v>
      </c>
      <c r="J2599" s="393">
        <v>36</v>
      </c>
      <c r="K2599" s="70"/>
      <c r="L2599" s="70"/>
      <c r="M2599" s="312"/>
      <c r="N2599" s="149"/>
      <c r="O2599" s="149"/>
      <c r="P2599" s="312"/>
      <c r="Q2599" s="312"/>
    </row>
    <row r="2600" spans="1:17" s="309" customFormat="1" ht="15" x14ac:dyDescent="0.25">
      <c r="A2600" s="349" t="s">
        <v>58</v>
      </c>
      <c r="B2600" s="350">
        <v>42402</v>
      </c>
      <c r="C2600" s="394">
        <v>0.35138888888888892</v>
      </c>
      <c r="D2600" s="393">
        <v>10.715999999999999</v>
      </c>
      <c r="E2600" s="393">
        <v>13.77</v>
      </c>
      <c r="F2600" s="393">
        <v>5.19</v>
      </c>
      <c r="G2600" s="395">
        <v>68.099999999999994</v>
      </c>
      <c r="H2600" s="392">
        <v>72</v>
      </c>
      <c r="I2600" s="393">
        <v>8.39</v>
      </c>
      <c r="J2600" s="393">
        <v>34</v>
      </c>
      <c r="K2600" s="70"/>
      <c r="L2600" s="70"/>
      <c r="M2600" s="312"/>
      <c r="N2600" s="149"/>
      <c r="O2600" s="149"/>
      <c r="P2600" s="312"/>
      <c r="Q2600" s="312"/>
    </row>
    <row r="2601" spans="1:17" s="309" customFormat="1" x14ac:dyDescent="0.2">
      <c r="A2601" s="349"/>
      <c r="B2601" s="350"/>
      <c r="C2601" s="351"/>
      <c r="D2601" s="349"/>
      <c r="E2601" s="349"/>
      <c r="F2601" s="349"/>
      <c r="G2601" s="346"/>
      <c r="H2601" s="345"/>
      <c r="I2601" s="349"/>
      <c r="J2601" s="349"/>
      <c r="K2601" s="70"/>
      <c r="L2601" s="70"/>
      <c r="M2601" s="312"/>
      <c r="N2601" s="149"/>
      <c r="O2601" s="149"/>
      <c r="P2601" s="312"/>
      <c r="Q2601" s="312"/>
    </row>
    <row r="2602" spans="1:17" s="309" customFormat="1" ht="15" x14ac:dyDescent="0.25">
      <c r="A2602" s="349" t="s">
        <v>61</v>
      </c>
      <c r="B2602" s="350">
        <v>42402</v>
      </c>
      <c r="C2602" s="390">
        <v>0.39444444444444443</v>
      </c>
      <c r="D2602" s="389">
        <v>0.08</v>
      </c>
      <c r="E2602" s="389">
        <v>14.11</v>
      </c>
      <c r="F2602" s="389">
        <v>8.58</v>
      </c>
      <c r="G2602" s="391">
        <v>112.7</v>
      </c>
      <c r="H2602" s="388">
        <v>71.019000000000005</v>
      </c>
      <c r="I2602" s="389">
        <v>8.51</v>
      </c>
      <c r="J2602" s="389">
        <v>33</v>
      </c>
      <c r="K2602" s="70"/>
      <c r="L2602" s="70"/>
      <c r="M2602" s="312">
        <v>0.7</v>
      </c>
      <c r="N2602" s="451">
        <v>33.130000000000003</v>
      </c>
      <c r="O2602" s="464">
        <v>27.81</v>
      </c>
      <c r="P2602" s="120">
        <v>1.26</v>
      </c>
      <c r="Q2602" s="120">
        <v>1.1599999999999999</v>
      </c>
    </row>
    <row r="2603" spans="1:17" s="309" customFormat="1" ht="15" x14ac:dyDescent="0.25">
      <c r="A2603" s="349" t="s">
        <v>61</v>
      </c>
      <c r="B2603" s="350">
        <v>42402</v>
      </c>
      <c r="C2603" s="390">
        <v>0.39374999999999999</v>
      </c>
      <c r="D2603" s="389">
        <v>1.113</v>
      </c>
      <c r="E2603" s="389">
        <v>13.79</v>
      </c>
      <c r="F2603" s="389">
        <v>8.17</v>
      </c>
      <c r="G2603" s="391">
        <v>106.7</v>
      </c>
      <c r="H2603" s="388">
        <v>71.031999999999996</v>
      </c>
      <c r="I2603" s="389">
        <v>8.5</v>
      </c>
      <c r="J2603" s="389">
        <v>35</v>
      </c>
      <c r="K2603" s="70"/>
      <c r="L2603" s="70"/>
      <c r="M2603" s="312"/>
      <c r="N2603" s="149"/>
      <c r="O2603" s="149"/>
      <c r="P2603" s="312"/>
      <c r="Q2603" s="312"/>
    </row>
    <row r="2604" spans="1:17" s="309" customFormat="1" ht="15" x14ac:dyDescent="0.25">
      <c r="A2604" s="349" t="s">
        <v>61</v>
      </c>
      <c r="B2604" s="350">
        <v>42402</v>
      </c>
      <c r="C2604" s="390">
        <v>0.39305555555555555</v>
      </c>
      <c r="D2604" s="389">
        <v>2.0750000000000002</v>
      </c>
      <c r="E2604" s="389">
        <v>14.03</v>
      </c>
      <c r="F2604" s="389">
        <v>7.28</v>
      </c>
      <c r="G2604" s="391">
        <v>95.6</v>
      </c>
      <c r="H2604" s="388">
        <v>71.463999999999999</v>
      </c>
      <c r="I2604" s="389">
        <v>8.48</v>
      </c>
      <c r="J2604" s="389">
        <v>35</v>
      </c>
      <c r="K2604" s="70"/>
      <c r="L2604" s="70"/>
      <c r="M2604" s="312"/>
      <c r="N2604" s="149"/>
      <c r="O2604" s="149"/>
      <c r="P2604" s="312"/>
      <c r="Q2604" s="312"/>
    </row>
    <row r="2605" spans="1:17" s="309" customFormat="1" ht="15" x14ac:dyDescent="0.25">
      <c r="A2605" s="349" t="s">
        <v>61</v>
      </c>
      <c r="B2605" s="350">
        <v>42402</v>
      </c>
      <c r="C2605" s="390">
        <v>0.3923611111111111</v>
      </c>
      <c r="D2605" s="389">
        <v>3.0710000000000002</v>
      </c>
      <c r="E2605" s="389">
        <v>13.88</v>
      </c>
      <c r="F2605" s="389">
        <v>6.81</v>
      </c>
      <c r="G2605" s="391">
        <v>89.3</v>
      </c>
      <c r="H2605" s="388">
        <v>71.682000000000002</v>
      </c>
      <c r="I2605" s="389">
        <v>8.4600000000000009</v>
      </c>
      <c r="J2605" s="389">
        <v>34</v>
      </c>
      <c r="K2605" s="70"/>
      <c r="L2605" s="70"/>
      <c r="M2605" s="312"/>
      <c r="N2605" s="149"/>
      <c r="O2605" s="149"/>
      <c r="P2605" s="312"/>
      <c r="Q2605" s="312"/>
    </row>
    <row r="2606" spans="1:17" s="309" customFormat="1" ht="15" x14ac:dyDescent="0.25">
      <c r="A2606" s="349" t="s">
        <v>61</v>
      </c>
      <c r="B2606" s="350">
        <v>42402</v>
      </c>
      <c r="C2606" s="390">
        <v>0.39166666666666666</v>
      </c>
      <c r="D2606" s="389">
        <v>4.085</v>
      </c>
      <c r="E2606" s="389">
        <v>13.79</v>
      </c>
      <c r="F2606" s="389">
        <v>6.53</v>
      </c>
      <c r="G2606" s="391">
        <v>85.5</v>
      </c>
      <c r="H2606" s="388">
        <v>71.834000000000003</v>
      </c>
      <c r="I2606" s="389">
        <v>8.44</v>
      </c>
      <c r="J2606" s="389">
        <v>34</v>
      </c>
      <c r="K2606" s="70"/>
      <c r="L2606" s="70"/>
      <c r="M2606" s="312"/>
      <c r="N2606" s="149"/>
      <c r="O2606" s="149"/>
      <c r="P2606" s="312"/>
      <c r="Q2606" s="312"/>
    </row>
    <row r="2607" spans="1:17" s="309" customFormat="1" ht="15" x14ac:dyDescent="0.25">
      <c r="A2607" s="349" t="s">
        <v>61</v>
      </c>
      <c r="B2607" s="350">
        <v>42402</v>
      </c>
      <c r="C2607" s="390">
        <v>0.39027777777777778</v>
      </c>
      <c r="D2607" s="389">
        <v>5.0869999999999997</v>
      </c>
      <c r="E2607" s="389">
        <v>13.82</v>
      </c>
      <c r="F2607" s="389">
        <v>5.89</v>
      </c>
      <c r="G2607" s="391">
        <v>77.3</v>
      </c>
      <c r="H2607" s="388">
        <v>71.983999999999995</v>
      </c>
      <c r="I2607" s="389">
        <v>8.42</v>
      </c>
      <c r="J2607" s="389">
        <v>33</v>
      </c>
      <c r="K2607" s="70"/>
      <c r="L2607" s="70"/>
      <c r="M2607" s="312"/>
      <c r="N2607" s="149"/>
      <c r="O2607" s="149"/>
      <c r="P2607" s="312"/>
      <c r="Q2607" s="312"/>
    </row>
    <row r="2608" spans="1:17" s="309" customFormat="1" ht="15" x14ac:dyDescent="0.25">
      <c r="A2608" s="349" t="s">
        <v>61</v>
      </c>
      <c r="B2608" s="350">
        <v>42402</v>
      </c>
      <c r="C2608" s="390">
        <v>0.38958333333333334</v>
      </c>
      <c r="D2608" s="389">
        <v>5.9939999999999998</v>
      </c>
      <c r="E2608" s="389">
        <v>13.85</v>
      </c>
      <c r="F2608" s="389">
        <v>5.63</v>
      </c>
      <c r="G2608" s="391">
        <v>73.900000000000006</v>
      </c>
      <c r="H2608" s="388">
        <v>72.027000000000001</v>
      </c>
      <c r="I2608" s="389">
        <v>8.41</v>
      </c>
      <c r="J2608" s="389">
        <v>33</v>
      </c>
      <c r="K2608" s="70"/>
      <c r="L2608" s="70"/>
      <c r="M2608" s="312"/>
      <c r="N2608" s="149"/>
      <c r="O2608" s="149"/>
      <c r="P2608" s="312"/>
      <c r="Q2608" s="312"/>
    </row>
    <row r="2609" spans="1:17" s="309" customFormat="1" ht="15" x14ac:dyDescent="0.25">
      <c r="A2609" s="349" t="s">
        <v>61</v>
      </c>
      <c r="B2609" s="350">
        <v>42402</v>
      </c>
      <c r="C2609" s="390">
        <v>0.3888888888888889</v>
      </c>
      <c r="D2609" s="389">
        <v>6.968</v>
      </c>
      <c r="E2609" s="389">
        <v>13.85</v>
      </c>
      <c r="F2609" s="389">
        <v>5.44</v>
      </c>
      <c r="G2609" s="391">
        <v>71.400000000000006</v>
      </c>
      <c r="H2609" s="388">
        <v>72.075999999999993</v>
      </c>
      <c r="I2609" s="389">
        <v>8.4</v>
      </c>
      <c r="J2609" s="389">
        <v>32</v>
      </c>
      <c r="K2609" s="70"/>
      <c r="L2609" s="70"/>
      <c r="M2609" s="312"/>
      <c r="N2609" s="149"/>
      <c r="O2609" s="149"/>
      <c r="P2609" s="312"/>
      <c r="Q2609" s="312"/>
    </row>
    <row r="2610" spans="1:17" s="309" customFormat="1" ht="15" x14ac:dyDescent="0.25">
      <c r="A2610" s="349" t="s">
        <v>61</v>
      </c>
      <c r="B2610" s="350">
        <v>42402</v>
      </c>
      <c r="C2610" s="390">
        <v>0.38819444444444445</v>
      </c>
      <c r="D2610" s="389">
        <v>7.9960000000000004</v>
      </c>
      <c r="E2610" s="389">
        <v>13.85</v>
      </c>
      <c r="F2610" s="389">
        <v>5.24</v>
      </c>
      <c r="G2610" s="391">
        <v>68.900000000000006</v>
      </c>
      <c r="H2610" s="388">
        <v>72.116</v>
      </c>
      <c r="I2610" s="389">
        <v>8.39</v>
      </c>
      <c r="J2610" s="389">
        <v>32</v>
      </c>
      <c r="K2610" s="70"/>
      <c r="L2610" s="70"/>
      <c r="M2610" s="312"/>
      <c r="N2610" s="149"/>
      <c r="O2610" s="149"/>
      <c r="P2610" s="312"/>
      <c r="Q2610" s="312"/>
    </row>
    <row r="2611" spans="1:17" s="309" customFormat="1" ht="15" x14ac:dyDescent="0.25">
      <c r="A2611" s="349" t="s">
        <v>61</v>
      </c>
      <c r="B2611" s="350">
        <v>42402</v>
      </c>
      <c r="C2611" s="390">
        <v>0.38750000000000001</v>
      </c>
      <c r="D2611" s="389">
        <v>8.9369999999999994</v>
      </c>
      <c r="E2611" s="389">
        <v>13.83</v>
      </c>
      <c r="F2611" s="389">
        <v>5.0999999999999996</v>
      </c>
      <c r="G2611" s="391">
        <v>67</v>
      </c>
      <c r="H2611" s="388">
        <v>72.134</v>
      </c>
      <c r="I2611" s="389">
        <v>8.39</v>
      </c>
      <c r="J2611" s="389">
        <v>31</v>
      </c>
      <c r="K2611" s="70"/>
      <c r="L2611" s="70"/>
      <c r="M2611" s="312"/>
      <c r="N2611" s="149"/>
      <c r="O2611" s="149"/>
      <c r="P2611" s="312"/>
      <c r="Q2611" s="312"/>
    </row>
    <row r="2612" spans="1:17" s="309" customFormat="1" ht="15" x14ac:dyDescent="0.25">
      <c r="A2612" s="349" t="s">
        <v>61</v>
      </c>
      <c r="B2612" s="350">
        <v>42402</v>
      </c>
      <c r="C2612" s="390">
        <v>0.38611111111111113</v>
      </c>
      <c r="D2612" s="389">
        <v>10.051</v>
      </c>
      <c r="E2612" s="389">
        <v>13.82</v>
      </c>
      <c r="F2612" s="389">
        <v>5.04</v>
      </c>
      <c r="G2612" s="391">
        <v>66.2</v>
      </c>
      <c r="H2612" s="388">
        <v>72.143000000000001</v>
      </c>
      <c r="I2612" s="389">
        <v>8.39</v>
      </c>
      <c r="J2612" s="389">
        <v>28</v>
      </c>
      <c r="K2612" s="70"/>
      <c r="L2612" s="70"/>
      <c r="M2612" s="312"/>
      <c r="N2612" s="149"/>
      <c r="O2612" s="149"/>
      <c r="P2612" s="312"/>
      <c r="Q2612" s="312"/>
    </row>
    <row r="2613" spans="1:17" s="309" customFormat="1" ht="15" x14ac:dyDescent="0.25">
      <c r="A2613" s="349" t="s">
        <v>61</v>
      </c>
      <c r="B2613" s="350">
        <v>42402</v>
      </c>
      <c r="C2613" s="390">
        <v>0.38541666666666669</v>
      </c>
      <c r="D2613" s="389">
        <v>11.086</v>
      </c>
      <c r="E2613" s="389">
        <v>13.82</v>
      </c>
      <c r="F2613" s="389">
        <v>5.01</v>
      </c>
      <c r="G2613" s="391">
        <v>65.8</v>
      </c>
      <c r="H2613" s="388">
        <v>72.150000000000006</v>
      </c>
      <c r="I2613" s="389">
        <v>8.39</v>
      </c>
      <c r="J2613" s="389">
        <v>26</v>
      </c>
      <c r="K2613" s="70"/>
      <c r="L2613" s="70"/>
      <c r="M2613" s="312"/>
      <c r="N2613" s="149"/>
      <c r="O2613" s="149"/>
      <c r="P2613" s="312"/>
      <c r="Q2613" s="312"/>
    </row>
    <row r="2614" spans="1:17" s="309" customFormat="1" ht="15" x14ac:dyDescent="0.25">
      <c r="A2614" s="349" t="s">
        <v>61</v>
      </c>
      <c r="B2614" s="350">
        <v>42402</v>
      </c>
      <c r="C2614" s="390">
        <v>0.3840277777777778</v>
      </c>
      <c r="D2614" s="389">
        <v>12.01</v>
      </c>
      <c r="E2614" s="389">
        <v>13.81</v>
      </c>
      <c r="F2614" s="389">
        <v>4.9800000000000004</v>
      </c>
      <c r="G2614" s="391">
        <v>65.400000000000006</v>
      </c>
      <c r="H2614" s="388">
        <v>72.161000000000001</v>
      </c>
      <c r="I2614" s="389">
        <v>8.39</v>
      </c>
      <c r="J2614" s="389">
        <v>31</v>
      </c>
      <c r="K2614" s="70"/>
      <c r="L2614" s="70"/>
      <c r="M2614" s="312"/>
      <c r="N2614" s="149"/>
      <c r="O2614" s="149"/>
      <c r="P2614" s="312"/>
      <c r="Q2614" s="312"/>
    </row>
    <row r="2615" spans="1:17" s="309" customFormat="1" ht="15" x14ac:dyDescent="0.25">
      <c r="A2615" s="349" t="s">
        <v>61</v>
      </c>
      <c r="B2615" s="350">
        <v>42402</v>
      </c>
      <c r="C2615" s="390">
        <v>0.38472222222222219</v>
      </c>
      <c r="D2615" s="389">
        <v>12.695</v>
      </c>
      <c r="E2615" s="389">
        <v>13.82</v>
      </c>
      <c r="F2615" s="389">
        <v>4.96</v>
      </c>
      <c r="G2615" s="391">
        <v>65.099999999999994</v>
      </c>
      <c r="H2615" s="388">
        <v>72.149000000000001</v>
      </c>
      <c r="I2615" s="389">
        <v>8.3800000000000008</v>
      </c>
      <c r="J2615" s="389">
        <v>12</v>
      </c>
      <c r="K2615" s="70"/>
      <c r="L2615" s="70"/>
      <c r="M2615" s="312"/>
      <c r="N2615" s="149"/>
      <c r="O2615" s="149"/>
      <c r="P2615" s="312"/>
      <c r="Q2615" s="312"/>
    </row>
    <row r="2616" spans="1:17" s="309" customFormat="1" x14ac:dyDescent="0.2">
      <c r="A2616" s="313"/>
      <c r="B2616" s="314"/>
      <c r="C2616" s="314"/>
      <c r="D2616" s="311"/>
      <c r="E2616" s="310"/>
      <c r="F2616" s="310"/>
      <c r="G2616" s="310"/>
      <c r="H2616" s="310"/>
      <c r="I2616" s="310"/>
      <c r="J2616" s="310"/>
      <c r="K2616" s="70"/>
      <c r="L2616" s="70"/>
      <c r="M2616" s="312"/>
      <c r="N2616" s="149"/>
      <c r="O2616" s="149"/>
      <c r="P2616" s="312"/>
      <c r="Q2616" s="312"/>
    </row>
    <row r="2617" spans="1:17" s="309" customFormat="1" ht="15" x14ac:dyDescent="0.25">
      <c r="A2617" s="349" t="s">
        <v>7</v>
      </c>
      <c r="B2617" s="412">
        <v>42527</v>
      </c>
      <c r="C2617" s="413">
        <v>0.5964814814814815</v>
      </c>
      <c r="D2617" s="411">
        <v>3.1E-2</v>
      </c>
      <c r="E2617" s="411">
        <v>28.05</v>
      </c>
      <c r="F2617" s="411">
        <v>6.34</v>
      </c>
      <c r="G2617" s="411">
        <v>82.4</v>
      </c>
      <c r="H2617" s="414">
        <v>2.4279999999999999</v>
      </c>
      <c r="I2617" s="411">
        <v>7.65</v>
      </c>
      <c r="J2617" s="411">
        <v>66</v>
      </c>
      <c r="K2617" s="70"/>
      <c r="L2617" s="70"/>
      <c r="M2617" s="312">
        <v>0.15</v>
      </c>
      <c r="N2617" s="149"/>
      <c r="O2617" s="149"/>
      <c r="P2617" s="312"/>
      <c r="Q2617" s="312"/>
    </row>
    <row r="2618" spans="1:17" s="309" customFormat="1" ht="15" x14ac:dyDescent="0.25">
      <c r="A2618" s="349" t="s">
        <v>7</v>
      </c>
      <c r="B2618" s="412">
        <v>42527</v>
      </c>
      <c r="C2618" s="413">
        <v>0.59709490740740734</v>
      </c>
      <c r="D2618" s="411">
        <v>1.01</v>
      </c>
      <c r="E2618" s="411">
        <v>28.04</v>
      </c>
      <c r="F2618" s="411">
        <v>6.29</v>
      </c>
      <c r="G2618" s="411">
        <v>81.599999999999994</v>
      </c>
      <c r="H2618" s="414">
        <v>2.4249999999999998</v>
      </c>
      <c r="I2618" s="411">
        <v>7.62</v>
      </c>
      <c r="J2618" s="411">
        <v>72</v>
      </c>
      <c r="K2618" s="70"/>
      <c r="L2618" s="70"/>
      <c r="M2618" s="312"/>
      <c r="N2618" s="149"/>
      <c r="O2618" s="149"/>
      <c r="P2618" s="312"/>
      <c r="Q2618" s="312"/>
    </row>
    <row r="2619" spans="1:17" s="309" customFormat="1" ht="15" x14ac:dyDescent="0.25">
      <c r="A2619" s="349" t="s">
        <v>7</v>
      </c>
      <c r="B2619" s="412">
        <v>42527</v>
      </c>
      <c r="C2619" s="413">
        <v>0.59740740740740739</v>
      </c>
      <c r="D2619" s="411">
        <v>1.8580000000000001</v>
      </c>
      <c r="E2619" s="411">
        <v>28.04</v>
      </c>
      <c r="F2619" s="411">
        <v>6.27</v>
      </c>
      <c r="G2619" s="411">
        <v>81.5</v>
      </c>
      <c r="H2619" s="414">
        <v>2.4239999999999999</v>
      </c>
      <c r="I2619" s="411">
        <v>7.6</v>
      </c>
      <c r="J2619" s="411">
        <v>74</v>
      </c>
      <c r="K2619" s="70"/>
      <c r="L2619" s="70"/>
      <c r="M2619" s="312"/>
      <c r="N2619" s="149"/>
      <c r="O2619" s="149"/>
      <c r="P2619" s="312"/>
      <c r="Q2619" s="312"/>
    </row>
    <row r="2620" spans="1:17" s="309" customFormat="1" ht="15" x14ac:dyDescent="0.25">
      <c r="A2620" s="349" t="s">
        <v>7</v>
      </c>
      <c r="B2620" s="412">
        <v>42527</v>
      </c>
      <c r="C2620" s="413">
        <v>0.59758101851851853</v>
      </c>
      <c r="D2620" s="411">
        <v>2.532</v>
      </c>
      <c r="E2620" s="411">
        <v>28.04</v>
      </c>
      <c r="F2620" s="411">
        <v>6.27</v>
      </c>
      <c r="G2620" s="411">
        <v>81.400000000000006</v>
      </c>
      <c r="H2620" s="414">
        <v>2.423</v>
      </c>
      <c r="I2620" s="411">
        <v>7.6</v>
      </c>
      <c r="J2620" s="411">
        <v>75</v>
      </c>
      <c r="K2620" s="70"/>
      <c r="L2620" s="70"/>
      <c r="M2620" s="312"/>
      <c r="N2620" s="149"/>
      <c r="O2620" s="149"/>
      <c r="P2620" s="312"/>
      <c r="Q2620" s="312"/>
    </row>
    <row r="2621" spans="1:17" s="309" customFormat="1" x14ac:dyDescent="0.2">
      <c r="A2621" s="349"/>
      <c r="B2621" s="314"/>
      <c r="C2621" s="314"/>
      <c r="D2621" s="311"/>
      <c r="E2621" s="310"/>
      <c r="F2621" s="310"/>
      <c r="G2621" s="310"/>
      <c r="H2621" s="323"/>
      <c r="I2621" s="310"/>
      <c r="J2621" s="310"/>
      <c r="K2621" s="70"/>
      <c r="L2621" s="70"/>
      <c r="M2621" s="312"/>
      <c r="N2621" s="149"/>
      <c r="O2621" s="149"/>
      <c r="P2621" s="312"/>
      <c r="Q2621" s="312"/>
    </row>
    <row r="2622" spans="1:17" s="309" customFormat="1" ht="15" x14ac:dyDescent="0.25">
      <c r="A2622" s="349" t="s">
        <v>36</v>
      </c>
      <c r="B2622" s="409">
        <v>42527</v>
      </c>
      <c r="C2622" s="410">
        <v>0.55737268518518512</v>
      </c>
      <c r="D2622" s="408">
        <v>4.4999999999999998E-2</v>
      </c>
      <c r="E2622" s="408">
        <v>28</v>
      </c>
      <c r="F2622" s="408">
        <v>6.16</v>
      </c>
      <c r="G2622" s="408">
        <v>80</v>
      </c>
      <c r="H2622" s="414">
        <v>2.883</v>
      </c>
      <c r="I2622" s="408">
        <v>7.6</v>
      </c>
      <c r="J2622" s="408">
        <v>71</v>
      </c>
      <c r="K2622" s="70"/>
      <c r="L2622" s="70"/>
      <c r="M2622" s="312">
        <v>0.2</v>
      </c>
      <c r="N2622" s="149"/>
      <c r="O2622" s="149"/>
      <c r="P2622" s="312"/>
      <c r="Q2622" s="312"/>
    </row>
    <row r="2623" spans="1:17" s="309" customFormat="1" ht="15" x14ac:dyDescent="0.25">
      <c r="A2623" s="349" t="s">
        <v>36</v>
      </c>
      <c r="B2623" s="409">
        <v>42527</v>
      </c>
      <c r="C2623" s="410">
        <v>0.55789351851851854</v>
      </c>
      <c r="D2623" s="408">
        <v>0.93100000000000005</v>
      </c>
      <c r="E2623" s="408">
        <v>27.99</v>
      </c>
      <c r="F2623" s="408">
        <v>5.92</v>
      </c>
      <c r="G2623" s="408">
        <v>76.900000000000006</v>
      </c>
      <c r="H2623" s="414">
        <v>2.88</v>
      </c>
      <c r="I2623" s="408">
        <v>7.57</v>
      </c>
      <c r="J2623" s="408">
        <v>72</v>
      </c>
      <c r="K2623" s="70"/>
      <c r="L2623" s="70"/>
      <c r="M2623" s="312"/>
      <c r="N2623" s="149"/>
      <c r="O2623" s="149"/>
      <c r="P2623" s="312"/>
      <c r="Q2623" s="312"/>
    </row>
    <row r="2624" spans="1:17" s="309" customFormat="1" x14ac:dyDescent="0.2">
      <c r="A2624" s="349"/>
      <c r="B2624" s="314"/>
      <c r="C2624" s="314"/>
      <c r="D2624" s="311"/>
      <c r="E2624" s="310"/>
      <c r="F2624" s="310"/>
      <c r="G2624" s="310"/>
      <c r="H2624" s="323"/>
      <c r="I2624" s="310"/>
      <c r="J2624" s="310"/>
      <c r="K2624" s="70"/>
      <c r="L2624" s="70"/>
      <c r="M2624" s="312"/>
      <c r="N2624" s="149"/>
      <c r="O2624" s="149"/>
      <c r="P2624" s="312"/>
      <c r="Q2624" s="312"/>
    </row>
    <row r="2625" spans="1:17" s="309" customFormat="1" ht="15" x14ac:dyDescent="0.25">
      <c r="A2625" s="349" t="s">
        <v>72</v>
      </c>
      <c r="B2625" s="397">
        <v>42527</v>
      </c>
      <c r="C2625" s="398">
        <v>0.26449074074074075</v>
      </c>
      <c r="D2625" s="396">
        <v>9.2999999999999999E-2</v>
      </c>
      <c r="E2625" s="396">
        <v>23.6</v>
      </c>
      <c r="F2625" s="396">
        <v>4.6100000000000003</v>
      </c>
      <c r="G2625" s="396">
        <v>55</v>
      </c>
      <c r="H2625" s="414">
        <v>1.4239999999999999</v>
      </c>
      <c r="I2625" s="396">
        <v>7.35</v>
      </c>
      <c r="J2625" s="396">
        <v>116</v>
      </c>
      <c r="K2625" s="70"/>
      <c r="L2625" s="70"/>
      <c r="M2625" s="312">
        <v>0.3</v>
      </c>
      <c r="N2625" s="149"/>
      <c r="O2625" s="149"/>
      <c r="P2625" s="312"/>
      <c r="Q2625" s="312"/>
    </row>
    <row r="2626" spans="1:17" s="309" customFormat="1" ht="15" x14ac:dyDescent="0.25">
      <c r="A2626" s="349" t="s">
        <v>72</v>
      </c>
      <c r="B2626" s="397">
        <v>42527</v>
      </c>
      <c r="C2626" s="398">
        <v>0.26534722222222223</v>
      </c>
      <c r="D2626" s="396">
        <v>1.0289999999999999</v>
      </c>
      <c r="E2626" s="396">
        <v>23.58</v>
      </c>
      <c r="F2626" s="396">
        <v>4.41</v>
      </c>
      <c r="G2626" s="396">
        <v>52.6</v>
      </c>
      <c r="H2626" s="414">
        <v>1.427</v>
      </c>
      <c r="I2626" s="396">
        <v>7.27</v>
      </c>
      <c r="J2626" s="396">
        <v>114</v>
      </c>
      <c r="K2626" s="70"/>
      <c r="L2626" s="70"/>
      <c r="M2626" s="312"/>
      <c r="N2626" s="149"/>
      <c r="O2626" s="149"/>
      <c r="P2626" s="312"/>
      <c r="Q2626" s="312"/>
    </row>
    <row r="2627" spans="1:17" s="309" customFormat="1" ht="15" x14ac:dyDescent="0.25">
      <c r="A2627" s="349" t="s">
        <v>72</v>
      </c>
      <c r="B2627" s="397">
        <v>42527</v>
      </c>
      <c r="C2627" s="398">
        <v>0.26592592592592595</v>
      </c>
      <c r="D2627" s="396">
        <v>1.39</v>
      </c>
      <c r="E2627" s="396">
        <v>23.58</v>
      </c>
      <c r="F2627" s="396">
        <v>4.38</v>
      </c>
      <c r="G2627" s="396">
        <v>52.3</v>
      </c>
      <c r="H2627" s="414">
        <v>1.3779999999999999</v>
      </c>
      <c r="I2627" s="396">
        <v>7.27</v>
      </c>
      <c r="J2627" s="396">
        <v>111</v>
      </c>
      <c r="K2627" s="70"/>
      <c r="L2627" s="70"/>
      <c r="M2627" s="312"/>
      <c r="N2627" s="149"/>
      <c r="O2627" s="149"/>
      <c r="P2627" s="312"/>
      <c r="Q2627" s="312"/>
    </row>
    <row r="2628" spans="1:17" s="309" customFormat="1" x14ac:dyDescent="0.2">
      <c r="A2628" s="313"/>
      <c r="B2628" s="314"/>
      <c r="C2628" s="314"/>
      <c r="D2628" s="311"/>
      <c r="E2628" s="310"/>
      <c r="F2628" s="310"/>
      <c r="G2628" s="310"/>
      <c r="H2628" s="323"/>
      <c r="I2628" s="310"/>
      <c r="J2628" s="310"/>
      <c r="K2628" s="70"/>
      <c r="L2628" s="70"/>
      <c r="M2628" s="312"/>
      <c r="N2628" s="149"/>
      <c r="O2628" s="149"/>
      <c r="P2628" s="312"/>
      <c r="Q2628" s="312"/>
    </row>
    <row r="2629" spans="1:17" s="309" customFormat="1" x14ac:dyDescent="0.2">
      <c r="A2629" s="313"/>
      <c r="B2629" s="314"/>
      <c r="C2629" s="314"/>
      <c r="D2629" s="311"/>
      <c r="E2629" s="310"/>
      <c r="F2629" s="310"/>
      <c r="G2629" s="310"/>
      <c r="H2629" s="323"/>
      <c r="I2629" s="310"/>
      <c r="J2629" s="310"/>
      <c r="K2629" s="70"/>
      <c r="L2629" s="70"/>
      <c r="M2629" s="312"/>
      <c r="N2629" s="149"/>
      <c r="O2629" s="149"/>
      <c r="P2629" s="312"/>
      <c r="Q2629" s="312"/>
    </row>
    <row r="2630" spans="1:17" s="309" customFormat="1" ht="15" x14ac:dyDescent="0.25">
      <c r="A2630" s="349" t="s">
        <v>55</v>
      </c>
      <c r="B2630" s="406">
        <v>42527</v>
      </c>
      <c r="C2630" s="407">
        <v>0.42498842592592595</v>
      </c>
      <c r="D2630" s="405">
        <v>1.026</v>
      </c>
      <c r="E2630" s="405">
        <v>28.31</v>
      </c>
      <c r="F2630" s="405">
        <v>8.8000000000000007</v>
      </c>
      <c r="G2630" s="405">
        <v>151.1</v>
      </c>
      <c r="H2630" s="414">
        <v>73.641000000000005</v>
      </c>
      <c r="I2630" s="405">
        <v>8.57</v>
      </c>
      <c r="J2630" s="405">
        <v>-47</v>
      </c>
      <c r="K2630" s="70"/>
      <c r="L2630" s="70"/>
      <c r="M2630" s="312">
        <v>1</v>
      </c>
      <c r="N2630" s="451">
        <v>28.35</v>
      </c>
      <c r="O2630" s="451">
        <v>24.96</v>
      </c>
      <c r="P2630" s="120">
        <v>1.63</v>
      </c>
      <c r="Q2630" s="120">
        <v>1.63</v>
      </c>
    </row>
    <row r="2631" spans="1:17" s="309" customFormat="1" ht="15" x14ac:dyDescent="0.25">
      <c r="A2631" s="349" t="s">
        <v>55</v>
      </c>
      <c r="B2631" s="406">
        <v>42527</v>
      </c>
      <c r="C2631" s="407">
        <v>0.4244560185185185</v>
      </c>
      <c r="D2631" s="405">
        <v>2.012</v>
      </c>
      <c r="E2631" s="405">
        <v>27.85</v>
      </c>
      <c r="F2631" s="405">
        <v>7.28</v>
      </c>
      <c r="G2631" s="405">
        <v>124.2</v>
      </c>
      <c r="H2631" s="414">
        <v>73.963999999999999</v>
      </c>
      <c r="I2631" s="405">
        <v>8.5399999999999991</v>
      </c>
      <c r="J2631" s="405">
        <v>-62</v>
      </c>
      <c r="K2631" s="70"/>
      <c r="L2631" s="70"/>
      <c r="M2631" s="312"/>
    </row>
    <row r="2632" spans="1:17" s="309" customFormat="1" ht="15" x14ac:dyDescent="0.25">
      <c r="A2632" s="349" t="s">
        <v>55</v>
      </c>
      <c r="B2632" s="406">
        <v>42527</v>
      </c>
      <c r="C2632" s="407">
        <v>0.42376157407407411</v>
      </c>
      <c r="D2632" s="405">
        <v>3.0209999999999999</v>
      </c>
      <c r="E2632" s="405">
        <v>27.05</v>
      </c>
      <c r="F2632" s="405">
        <v>5.72</v>
      </c>
      <c r="G2632" s="405">
        <v>96.5</v>
      </c>
      <c r="H2632" s="414">
        <v>74.099999999999994</v>
      </c>
      <c r="I2632" s="405">
        <v>8.5399999999999991</v>
      </c>
      <c r="J2632" s="405">
        <v>-87</v>
      </c>
      <c r="K2632" s="70"/>
      <c r="L2632" s="70"/>
      <c r="M2632" s="312"/>
    </row>
    <row r="2633" spans="1:17" s="309" customFormat="1" ht="15" x14ac:dyDescent="0.25">
      <c r="A2633" s="349" t="s">
        <v>55</v>
      </c>
      <c r="B2633" s="406">
        <v>42527</v>
      </c>
      <c r="C2633" s="407">
        <v>0.42342592592592593</v>
      </c>
      <c r="D2633" s="405">
        <v>4.0069999999999997</v>
      </c>
      <c r="E2633" s="405">
        <v>26.04</v>
      </c>
      <c r="F2633" s="405">
        <v>4.66</v>
      </c>
      <c r="G2633" s="405">
        <v>77.400000000000006</v>
      </c>
      <c r="H2633" s="414">
        <v>74.156000000000006</v>
      </c>
      <c r="I2633" s="405">
        <v>8.5</v>
      </c>
      <c r="J2633" s="405">
        <v>-105</v>
      </c>
      <c r="K2633" s="70"/>
      <c r="L2633" s="70"/>
      <c r="M2633" s="312"/>
      <c r="N2633" s="149"/>
      <c r="O2633" s="149"/>
      <c r="P2633" s="312"/>
      <c r="Q2633" s="312"/>
    </row>
    <row r="2634" spans="1:17" s="309" customFormat="1" ht="15" x14ac:dyDescent="0.25">
      <c r="A2634" s="349" t="s">
        <v>55</v>
      </c>
      <c r="B2634" s="406">
        <v>42527</v>
      </c>
      <c r="C2634" s="407">
        <v>0.42263888888888884</v>
      </c>
      <c r="D2634" s="405">
        <v>5.0049999999999999</v>
      </c>
      <c r="E2634" s="405">
        <v>24.13</v>
      </c>
      <c r="F2634" s="405">
        <v>0.16</v>
      </c>
      <c r="G2634" s="405">
        <v>2.7</v>
      </c>
      <c r="H2634" s="414">
        <v>74.198999999999998</v>
      </c>
      <c r="I2634" s="405">
        <v>8.3699999999999992</v>
      </c>
      <c r="J2634" s="405">
        <v>-276</v>
      </c>
      <c r="K2634" s="70"/>
      <c r="L2634" s="70"/>
      <c r="M2634" s="312"/>
      <c r="N2634" s="149"/>
      <c r="O2634" s="149"/>
      <c r="P2634" s="312"/>
      <c r="Q2634" s="312"/>
    </row>
    <row r="2635" spans="1:17" s="309" customFormat="1" ht="15" x14ac:dyDescent="0.25">
      <c r="A2635" s="349" t="s">
        <v>55</v>
      </c>
      <c r="B2635" s="406">
        <v>42527</v>
      </c>
      <c r="C2635" s="407">
        <v>0.42215277777777777</v>
      </c>
      <c r="D2635" s="405">
        <v>6.0090000000000003</v>
      </c>
      <c r="E2635" s="405">
        <v>22.95</v>
      </c>
      <c r="F2635" s="405">
        <v>0.09</v>
      </c>
      <c r="G2635" s="405">
        <v>1.4</v>
      </c>
      <c r="H2635" s="414">
        <v>74.13</v>
      </c>
      <c r="I2635" s="405">
        <v>8.3000000000000007</v>
      </c>
      <c r="J2635" s="405">
        <v>-360</v>
      </c>
      <c r="K2635" s="70"/>
      <c r="L2635" s="70"/>
      <c r="M2635" s="312"/>
      <c r="N2635" s="149"/>
      <c r="O2635" s="149"/>
      <c r="P2635" s="312"/>
      <c r="Q2635" s="312"/>
    </row>
    <row r="2636" spans="1:17" s="309" customFormat="1" ht="15" x14ac:dyDescent="0.25">
      <c r="A2636" s="349" t="s">
        <v>55</v>
      </c>
      <c r="B2636" s="406">
        <v>42527</v>
      </c>
      <c r="C2636" s="407">
        <v>0.42127314814814815</v>
      </c>
      <c r="D2636" s="405">
        <v>7.0090000000000003</v>
      </c>
      <c r="E2636" s="405">
        <v>22.74</v>
      </c>
      <c r="F2636" s="405">
        <v>0.09</v>
      </c>
      <c r="G2636" s="405">
        <v>1.5</v>
      </c>
      <c r="H2636" s="414">
        <v>74.099000000000004</v>
      </c>
      <c r="I2636" s="405">
        <v>8.2799999999999994</v>
      </c>
      <c r="J2636" s="405">
        <v>-364</v>
      </c>
      <c r="K2636" s="70"/>
      <c r="L2636" s="70"/>
      <c r="M2636" s="312"/>
      <c r="N2636" s="149"/>
      <c r="O2636" s="149"/>
      <c r="P2636" s="312"/>
      <c r="Q2636" s="312"/>
    </row>
    <row r="2637" spans="1:17" s="309" customFormat="1" ht="15" x14ac:dyDescent="0.25">
      <c r="A2637" s="349" t="s">
        <v>55</v>
      </c>
      <c r="B2637" s="406">
        <v>42527</v>
      </c>
      <c r="C2637" s="407">
        <v>0.42046296296296298</v>
      </c>
      <c r="D2637" s="405">
        <v>7.9980000000000002</v>
      </c>
      <c r="E2637" s="405">
        <v>22.7</v>
      </c>
      <c r="F2637" s="405">
        <v>0.1</v>
      </c>
      <c r="G2637" s="405">
        <v>1.6</v>
      </c>
      <c r="H2637" s="414">
        <v>74.117999999999995</v>
      </c>
      <c r="I2637" s="405">
        <v>8.27</v>
      </c>
      <c r="J2637" s="405">
        <v>-359</v>
      </c>
      <c r="K2637" s="70"/>
      <c r="L2637" s="70"/>
      <c r="M2637" s="312"/>
      <c r="N2637" s="149"/>
      <c r="O2637" s="149"/>
      <c r="P2637" s="312"/>
      <c r="Q2637" s="312"/>
    </row>
    <row r="2638" spans="1:17" s="309" customFormat="1" ht="15" x14ac:dyDescent="0.25">
      <c r="A2638" s="349" t="s">
        <v>55</v>
      </c>
      <c r="B2638" s="406">
        <v>42527</v>
      </c>
      <c r="C2638" s="407">
        <v>0.42010416666666667</v>
      </c>
      <c r="D2638" s="405">
        <v>9.0020000000000007</v>
      </c>
      <c r="E2638" s="405">
        <v>22.63</v>
      </c>
      <c r="F2638" s="405">
        <v>0.1</v>
      </c>
      <c r="G2638" s="405">
        <v>1.6</v>
      </c>
      <c r="H2638" s="414">
        <v>74.153000000000006</v>
      </c>
      <c r="I2638" s="405">
        <v>8.27</v>
      </c>
      <c r="J2638" s="405">
        <v>-356</v>
      </c>
      <c r="K2638" s="70"/>
      <c r="L2638" s="70"/>
      <c r="M2638" s="312"/>
      <c r="N2638" s="149"/>
      <c r="O2638" s="149"/>
      <c r="P2638" s="312"/>
      <c r="Q2638" s="312"/>
    </row>
    <row r="2639" spans="1:17" s="309" customFormat="1" ht="15" x14ac:dyDescent="0.25">
      <c r="A2639" s="349" t="s">
        <v>55</v>
      </c>
      <c r="B2639" s="406">
        <v>42527</v>
      </c>
      <c r="C2639" s="407">
        <v>0.41961805555555554</v>
      </c>
      <c r="D2639" s="405">
        <v>10.029999999999999</v>
      </c>
      <c r="E2639" s="405">
        <v>22.53</v>
      </c>
      <c r="F2639" s="405">
        <v>0.11</v>
      </c>
      <c r="G2639" s="405">
        <v>1.7</v>
      </c>
      <c r="H2639" s="414">
        <v>74.171999999999997</v>
      </c>
      <c r="I2639" s="405">
        <v>8.26</v>
      </c>
      <c r="J2639" s="405">
        <v>-357</v>
      </c>
      <c r="K2639" s="70"/>
      <c r="L2639" s="70"/>
      <c r="M2639" s="312"/>
      <c r="N2639" s="149"/>
      <c r="O2639" s="149"/>
      <c r="P2639" s="312"/>
      <c r="Q2639" s="312"/>
    </row>
    <row r="2640" spans="1:17" s="309" customFormat="1" ht="15" x14ac:dyDescent="0.25">
      <c r="A2640" s="349" t="s">
        <v>55</v>
      </c>
      <c r="B2640" s="406">
        <v>42527</v>
      </c>
      <c r="C2640" s="407">
        <v>0.41862268518518514</v>
      </c>
      <c r="D2640" s="405">
        <v>11.031000000000001</v>
      </c>
      <c r="E2640" s="405">
        <v>22.22</v>
      </c>
      <c r="F2640" s="405">
        <v>0.13</v>
      </c>
      <c r="G2640" s="405">
        <v>2</v>
      </c>
      <c r="H2640" s="414">
        <v>74.185000000000002</v>
      </c>
      <c r="I2640" s="405">
        <v>8.24</v>
      </c>
      <c r="J2640" s="405">
        <v>-357</v>
      </c>
      <c r="K2640" s="70"/>
      <c r="L2640" s="70"/>
      <c r="M2640" s="312"/>
      <c r="N2640" s="149"/>
      <c r="O2640" s="149"/>
      <c r="P2640" s="312"/>
      <c r="Q2640" s="312"/>
    </row>
    <row r="2641" spans="1:17" s="309" customFormat="1" ht="15" x14ac:dyDescent="0.25">
      <c r="A2641" s="349" t="s">
        <v>55</v>
      </c>
      <c r="B2641" s="406">
        <v>42527</v>
      </c>
      <c r="C2641" s="407">
        <v>0.41671296296296295</v>
      </c>
      <c r="D2641" s="405">
        <v>11.999000000000001</v>
      </c>
      <c r="E2641" s="405">
        <v>21.83</v>
      </c>
      <c r="F2641" s="405">
        <v>0.2</v>
      </c>
      <c r="G2641" s="405">
        <v>3.1</v>
      </c>
      <c r="H2641" s="414">
        <v>74.322000000000003</v>
      </c>
      <c r="I2641" s="405">
        <v>8.23</v>
      </c>
      <c r="J2641" s="405">
        <v>-357</v>
      </c>
      <c r="K2641" s="70"/>
      <c r="L2641" s="70"/>
      <c r="M2641" s="312"/>
      <c r="N2641" s="149"/>
      <c r="O2641" s="149"/>
      <c r="P2641" s="312"/>
      <c r="Q2641" s="312"/>
    </row>
    <row r="2642" spans="1:17" s="309" customFormat="1" ht="15" x14ac:dyDescent="0.25">
      <c r="A2642" s="349" t="s">
        <v>55</v>
      </c>
      <c r="B2642" s="406">
        <v>42527</v>
      </c>
      <c r="C2642" s="407">
        <v>0.4158101851851852</v>
      </c>
      <c r="D2642" s="405">
        <v>13.169</v>
      </c>
      <c r="E2642" s="405">
        <v>21.85</v>
      </c>
      <c r="F2642" s="405">
        <v>0.4</v>
      </c>
      <c r="G2642" s="405">
        <v>6.2</v>
      </c>
      <c r="H2642" s="414">
        <v>72.691999999999993</v>
      </c>
      <c r="I2642" s="405">
        <v>8.1999999999999993</v>
      </c>
      <c r="J2642" s="405">
        <v>-355</v>
      </c>
      <c r="K2642" s="70"/>
      <c r="L2642" s="70"/>
      <c r="M2642" s="312"/>
      <c r="N2642" s="149"/>
      <c r="O2642" s="149"/>
      <c r="P2642" s="312"/>
      <c r="Q2642" s="312"/>
    </row>
    <row r="2643" spans="1:17" s="309" customFormat="1" x14ac:dyDescent="0.2">
      <c r="A2643" s="313"/>
      <c r="B2643" s="314"/>
      <c r="C2643" s="314"/>
      <c r="D2643" s="311"/>
      <c r="E2643" s="310"/>
      <c r="F2643" s="310"/>
      <c r="G2643" s="310"/>
      <c r="H2643" s="323"/>
      <c r="I2643" s="310"/>
      <c r="J2643" s="310"/>
      <c r="K2643" s="70"/>
      <c r="L2643" s="70"/>
      <c r="M2643" s="312"/>
      <c r="N2643" s="149"/>
      <c r="O2643" s="149"/>
      <c r="P2643" s="312"/>
      <c r="Q2643" s="312"/>
    </row>
    <row r="2644" spans="1:17" s="309" customFormat="1" hidden="1" x14ac:dyDescent="0.2">
      <c r="A2644" s="313"/>
      <c r="B2644" s="314"/>
      <c r="C2644" s="314"/>
      <c r="D2644" s="311"/>
      <c r="E2644" s="310"/>
      <c r="F2644" s="310"/>
      <c r="G2644" s="310"/>
      <c r="H2644" s="323"/>
      <c r="I2644" s="310"/>
      <c r="J2644" s="310"/>
      <c r="K2644" s="70"/>
      <c r="L2644" s="70"/>
      <c r="M2644" s="312"/>
      <c r="N2644" s="149"/>
      <c r="O2644" s="149"/>
      <c r="P2644" s="312"/>
      <c r="Q2644" s="312"/>
    </row>
    <row r="2645" spans="1:17" s="309" customFormat="1" ht="15" x14ac:dyDescent="0.25">
      <c r="A2645" s="349" t="s">
        <v>58</v>
      </c>
      <c r="B2645" s="403">
        <v>42527</v>
      </c>
      <c r="C2645" s="404">
        <v>0.39074074074074078</v>
      </c>
      <c r="D2645" s="402">
        <v>0.98899999999999999</v>
      </c>
      <c r="E2645" s="402">
        <v>27.72</v>
      </c>
      <c r="F2645" s="402">
        <v>10.37</v>
      </c>
      <c r="G2645" s="402">
        <v>176.7</v>
      </c>
      <c r="H2645" s="414">
        <v>73.997</v>
      </c>
      <c r="I2645" s="402">
        <v>8.6199999999999992</v>
      </c>
      <c r="J2645" s="402">
        <v>-23</v>
      </c>
      <c r="K2645" s="70"/>
      <c r="L2645" s="70"/>
      <c r="M2645" s="312">
        <v>1</v>
      </c>
      <c r="N2645" s="451">
        <v>48.64</v>
      </c>
      <c r="O2645" s="451">
        <v>45.1</v>
      </c>
      <c r="P2645" s="120">
        <v>1.67</v>
      </c>
      <c r="Q2645" s="120">
        <v>1.53</v>
      </c>
    </row>
    <row r="2646" spans="1:17" s="309" customFormat="1" ht="15" x14ac:dyDescent="0.25">
      <c r="A2646" s="349" t="s">
        <v>58</v>
      </c>
      <c r="B2646" s="403">
        <v>42527</v>
      </c>
      <c r="C2646" s="404">
        <v>0.39001157407407411</v>
      </c>
      <c r="D2646" s="402">
        <v>1.9990000000000001</v>
      </c>
      <c r="E2646" s="402">
        <v>27.56</v>
      </c>
      <c r="F2646" s="402">
        <v>9.09</v>
      </c>
      <c r="G2646" s="402">
        <v>154.6</v>
      </c>
      <c r="H2646" s="414">
        <v>73.963999999999999</v>
      </c>
      <c r="I2646" s="402">
        <v>8.59</v>
      </c>
      <c r="J2646" s="402">
        <v>-31</v>
      </c>
      <c r="K2646" s="70"/>
      <c r="L2646" s="70"/>
      <c r="M2646" s="312"/>
    </row>
    <row r="2647" spans="1:17" s="309" customFormat="1" ht="15" x14ac:dyDescent="0.25">
      <c r="A2647" s="349" t="s">
        <v>58</v>
      </c>
      <c r="B2647" s="403">
        <v>42527</v>
      </c>
      <c r="C2647" s="404">
        <v>0.38956018518518515</v>
      </c>
      <c r="D2647" s="402">
        <v>3.0049999999999999</v>
      </c>
      <c r="E2647" s="402">
        <v>27.48</v>
      </c>
      <c r="F2647" s="402">
        <v>8.74</v>
      </c>
      <c r="G2647" s="402">
        <v>148.30000000000001</v>
      </c>
      <c r="H2647" s="414">
        <v>73.938999999999993</v>
      </c>
      <c r="I2647" s="402">
        <v>8.58</v>
      </c>
      <c r="J2647" s="402">
        <v>-36</v>
      </c>
      <c r="K2647" s="70"/>
      <c r="L2647" s="70"/>
      <c r="M2647" s="312"/>
      <c r="N2647" s="149"/>
      <c r="O2647" s="149"/>
      <c r="P2647" s="312"/>
      <c r="Q2647" s="312"/>
    </row>
    <row r="2648" spans="1:17" s="309" customFormat="1" ht="15" x14ac:dyDescent="0.25">
      <c r="A2648" s="349" t="s">
        <v>58</v>
      </c>
      <c r="B2648" s="403">
        <v>42527</v>
      </c>
      <c r="C2648" s="404">
        <v>0.38885416666666667</v>
      </c>
      <c r="D2648" s="402">
        <v>4.008</v>
      </c>
      <c r="E2648" s="402">
        <v>27.42</v>
      </c>
      <c r="F2648" s="402">
        <v>8.48</v>
      </c>
      <c r="G2648" s="402">
        <v>143.9</v>
      </c>
      <c r="H2648" s="414">
        <v>73.927000000000007</v>
      </c>
      <c r="I2648" s="402">
        <v>8.58</v>
      </c>
      <c r="J2648" s="402">
        <v>-46</v>
      </c>
      <c r="K2648" s="70"/>
      <c r="L2648" s="70"/>
      <c r="M2648" s="312"/>
      <c r="N2648" s="149"/>
      <c r="O2648" s="149"/>
      <c r="P2648" s="312"/>
      <c r="Q2648" s="312"/>
    </row>
    <row r="2649" spans="1:17" s="309" customFormat="1" ht="15" x14ac:dyDescent="0.25">
      <c r="A2649" s="349" t="s">
        <v>58</v>
      </c>
      <c r="B2649" s="403">
        <v>42527</v>
      </c>
      <c r="C2649" s="404">
        <v>0.3878240740740741</v>
      </c>
      <c r="D2649" s="402">
        <v>5.0090000000000003</v>
      </c>
      <c r="E2649" s="402">
        <v>27.08</v>
      </c>
      <c r="F2649" s="402">
        <v>6.57</v>
      </c>
      <c r="G2649" s="402">
        <v>110.9</v>
      </c>
      <c r="H2649" s="414">
        <v>74.001999999999995</v>
      </c>
      <c r="I2649" s="402">
        <v>8.57</v>
      </c>
      <c r="J2649" s="402">
        <v>-85</v>
      </c>
      <c r="K2649" s="70"/>
      <c r="L2649" s="70"/>
      <c r="M2649" s="312"/>
      <c r="N2649" s="149"/>
      <c r="O2649" s="149"/>
      <c r="P2649" s="312"/>
      <c r="Q2649" s="312"/>
    </row>
    <row r="2650" spans="1:17" s="309" customFormat="1" ht="15" x14ac:dyDescent="0.25">
      <c r="A2650" s="349" t="s">
        <v>58</v>
      </c>
      <c r="B2650" s="403">
        <v>42527</v>
      </c>
      <c r="C2650" s="404">
        <v>0.38700231481481479</v>
      </c>
      <c r="D2650" s="402">
        <v>5.9980000000000002</v>
      </c>
      <c r="E2650" s="402">
        <v>23.83</v>
      </c>
      <c r="F2650" s="402">
        <v>0.12</v>
      </c>
      <c r="G2650" s="402">
        <v>1.9</v>
      </c>
      <c r="H2650" s="414">
        <v>73.909000000000006</v>
      </c>
      <c r="I2650" s="402">
        <v>8.36</v>
      </c>
      <c r="J2650" s="402">
        <v>-320</v>
      </c>
      <c r="K2650" s="70"/>
      <c r="L2650" s="70"/>
      <c r="M2650" s="312"/>
      <c r="N2650" s="149"/>
      <c r="O2650" s="149"/>
      <c r="P2650" s="312"/>
      <c r="Q2650" s="312"/>
    </row>
    <row r="2651" spans="1:17" s="309" customFormat="1" ht="15" x14ac:dyDescent="0.25">
      <c r="A2651" s="349" t="s">
        <v>58</v>
      </c>
      <c r="B2651" s="403">
        <v>42527</v>
      </c>
      <c r="C2651" s="404">
        <v>0.38646990740740739</v>
      </c>
      <c r="D2651" s="402">
        <v>7.0119999999999996</v>
      </c>
      <c r="E2651" s="402">
        <v>22.01</v>
      </c>
      <c r="F2651" s="402">
        <v>0.12</v>
      </c>
      <c r="G2651" s="402">
        <v>1.8</v>
      </c>
      <c r="H2651" s="414">
        <v>73.846999999999994</v>
      </c>
      <c r="I2651" s="402">
        <v>8.2799999999999994</v>
      </c>
      <c r="J2651" s="402">
        <v>-336</v>
      </c>
      <c r="K2651" s="70"/>
      <c r="L2651" s="70"/>
      <c r="M2651" s="312"/>
      <c r="N2651" s="149"/>
      <c r="O2651" s="149"/>
      <c r="P2651" s="312"/>
      <c r="Q2651" s="312"/>
    </row>
    <row r="2652" spans="1:17" s="309" customFormat="1" ht="15" x14ac:dyDescent="0.25">
      <c r="A2652" s="349" t="s">
        <v>58</v>
      </c>
      <c r="B2652" s="403">
        <v>42527</v>
      </c>
      <c r="C2652" s="404">
        <v>0.38554398148148145</v>
      </c>
      <c r="D2652" s="402">
        <v>8.0090000000000003</v>
      </c>
      <c r="E2652" s="402">
        <v>21.93</v>
      </c>
      <c r="F2652" s="402">
        <v>0.14000000000000001</v>
      </c>
      <c r="G2652" s="402">
        <v>2.2000000000000002</v>
      </c>
      <c r="H2652" s="414">
        <v>73.847999999999999</v>
      </c>
      <c r="I2652" s="402">
        <v>8.27</v>
      </c>
      <c r="J2652" s="402">
        <v>-336</v>
      </c>
      <c r="K2652" s="70"/>
      <c r="L2652" s="70"/>
      <c r="M2652" s="312"/>
      <c r="N2652" s="149"/>
      <c r="O2652" s="149"/>
      <c r="P2652" s="312"/>
      <c r="Q2652" s="312"/>
    </row>
    <row r="2653" spans="1:17" s="309" customFormat="1" ht="15" x14ac:dyDescent="0.25">
      <c r="A2653" s="349" t="s">
        <v>58</v>
      </c>
      <c r="B2653" s="403">
        <v>42527</v>
      </c>
      <c r="C2653" s="404">
        <v>0.38489583333333338</v>
      </c>
      <c r="D2653" s="402">
        <v>9.016</v>
      </c>
      <c r="E2653" s="402">
        <v>21.92</v>
      </c>
      <c r="F2653" s="402">
        <v>0.16</v>
      </c>
      <c r="G2653" s="402">
        <v>2.5</v>
      </c>
      <c r="H2653" s="414">
        <v>73.825999999999993</v>
      </c>
      <c r="I2653" s="402">
        <v>8.27</v>
      </c>
      <c r="J2653" s="402">
        <v>-334</v>
      </c>
      <c r="K2653" s="70"/>
      <c r="L2653" s="70"/>
      <c r="M2653" s="312"/>
      <c r="N2653" s="149"/>
      <c r="O2653" s="149"/>
      <c r="P2653" s="312"/>
      <c r="Q2653" s="312"/>
    </row>
    <row r="2654" spans="1:17" s="309" customFormat="1" ht="15" x14ac:dyDescent="0.25">
      <c r="A2654" s="349" t="s">
        <v>58</v>
      </c>
      <c r="B2654" s="403">
        <v>42527</v>
      </c>
      <c r="C2654" s="404">
        <v>0.38424768518518521</v>
      </c>
      <c r="D2654" s="402">
        <v>10.016999999999999</v>
      </c>
      <c r="E2654" s="402">
        <v>21.92</v>
      </c>
      <c r="F2654" s="402">
        <v>0.22</v>
      </c>
      <c r="G2654" s="402">
        <v>3.3</v>
      </c>
      <c r="H2654" s="414">
        <v>73.768000000000001</v>
      </c>
      <c r="I2654" s="402">
        <v>8.26</v>
      </c>
      <c r="J2654" s="402">
        <v>-332</v>
      </c>
      <c r="K2654" s="70"/>
      <c r="L2654" s="70"/>
      <c r="M2654" s="312"/>
      <c r="N2654" s="149"/>
      <c r="O2654" s="149"/>
      <c r="P2654" s="312"/>
      <c r="Q2654" s="312"/>
    </row>
    <row r="2655" spans="1:17" s="309" customFormat="1" ht="15" x14ac:dyDescent="0.25">
      <c r="A2655" s="349" t="s">
        <v>58</v>
      </c>
      <c r="B2655" s="403">
        <v>42527</v>
      </c>
      <c r="C2655" s="404">
        <v>0.38321759259259264</v>
      </c>
      <c r="D2655" s="402">
        <v>10.996</v>
      </c>
      <c r="E2655" s="402">
        <v>21.94</v>
      </c>
      <c r="F2655" s="402">
        <v>0.92</v>
      </c>
      <c r="G2655" s="402">
        <v>14.3</v>
      </c>
      <c r="H2655" s="414">
        <v>73.453999999999994</v>
      </c>
      <c r="I2655" s="402">
        <v>8.2200000000000006</v>
      </c>
      <c r="J2655" s="402">
        <v>-324</v>
      </c>
      <c r="K2655" s="70"/>
      <c r="L2655" s="70"/>
      <c r="M2655" s="312"/>
      <c r="N2655" s="149"/>
      <c r="O2655" s="149"/>
      <c r="P2655" s="312"/>
      <c r="Q2655" s="312"/>
    </row>
    <row r="2656" spans="1:17" s="309" customFormat="1" x14ac:dyDescent="0.2">
      <c r="A2656" s="313"/>
      <c r="B2656" s="314"/>
      <c r="C2656" s="314"/>
      <c r="D2656" s="311"/>
      <c r="E2656" s="310"/>
      <c r="F2656" s="310"/>
      <c r="G2656" s="310"/>
      <c r="H2656" s="323"/>
      <c r="I2656" s="310"/>
      <c r="J2656" s="310"/>
      <c r="K2656" s="70"/>
      <c r="L2656" s="70"/>
      <c r="M2656" s="312"/>
      <c r="N2656" s="149"/>
      <c r="O2656" s="149"/>
      <c r="P2656" s="312"/>
      <c r="Q2656" s="312"/>
    </row>
    <row r="2657" spans="1:17" s="309" customFormat="1" ht="15" x14ac:dyDescent="0.25">
      <c r="A2657" s="349" t="s">
        <v>61</v>
      </c>
      <c r="B2657" s="400">
        <v>42527</v>
      </c>
      <c r="C2657" s="401">
        <v>0.36144675925925923</v>
      </c>
      <c r="D2657" s="399">
        <v>1.0129999999999999</v>
      </c>
      <c r="E2657" s="399">
        <v>26.48</v>
      </c>
      <c r="F2657" s="399">
        <v>8.2200000000000006</v>
      </c>
      <c r="G2657" s="399">
        <v>137.4</v>
      </c>
      <c r="H2657" s="414">
        <v>73.965999999999994</v>
      </c>
      <c r="I2657" s="399">
        <v>8.5500000000000007</v>
      </c>
      <c r="J2657" s="399">
        <v>-62</v>
      </c>
      <c r="K2657" s="70"/>
      <c r="L2657" s="70"/>
      <c r="M2657" s="312">
        <v>1.1000000000000001</v>
      </c>
      <c r="N2657" s="451">
        <v>41.85</v>
      </c>
      <c r="O2657" s="464">
        <v>46.99</v>
      </c>
      <c r="P2657" s="120">
        <v>1.58</v>
      </c>
      <c r="Q2657" s="120">
        <v>1.47</v>
      </c>
    </row>
    <row r="2658" spans="1:17" s="309" customFormat="1" ht="15" x14ac:dyDescent="0.25">
      <c r="A2658" s="349" t="s">
        <v>61</v>
      </c>
      <c r="B2658" s="400">
        <v>42527</v>
      </c>
      <c r="C2658" s="401">
        <v>0.3611111111111111</v>
      </c>
      <c r="D2658" s="399">
        <v>2.0030000000000001</v>
      </c>
      <c r="E2658" s="399">
        <v>26.2</v>
      </c>
      <c r="F2658" s="399">
        <v>7.17</v>
      </c>
      <c r="G2658" s="399">
        <v>119.3</v>
      </c>
      <c r="H2658" s="414">
        <v>73.936000000000007</v>
      </c>
      <c r="I2658" s="399">
        <v>8.5299999999999994</v>
      </c>
      <c r="J2658" s="399">
        <v>-69</v>
      </c>
      <c r="K2658" s="70"/>
      <c r="L2658" s="70"/>
      <c r="M2658" s="312"/>
      <c r="N2658" s="149"/>
      <c r="O2658" s="149"/>
      <c r="P2658" s="312"/>
      <c r="Q2658" s="312"/>
    </row>
    <row r="2659" spans="1:17" s="309" customFormat="1" ht="15" x14ac:dyDescent="0.25">
      <c r="A2659" s="349" t="s">
        <v>61</v>
      </c>
      <c r="B2659" s="400">
        <v>42527</v>
      </c>
      <c r="C2659" s="401">
        <v>0.36034722222222221</v>
      </c>
      <c r="D2659" s="399">
        <v>3.0030000000000001</v>
      </c>
      <c r="E2659" s="399">
        <v>25.98</v>
      </c>
      <c r="F2659" s="399">
        <v>6.28</v>
      </c>
      <c r="G2659" s="399">
        <v>104.1</v>
      </c>
      <c r="H2659" s="414">
        <v>73.885999999999996</v>
      </c>
      <c r="I2659" s="399">
        <v>8.51</v>
      </c>
      <c r="J2659" s="399">
        <v>-81</v>
      </c>
      <c r="K2659" s="70"/>
      <c r="L2659" s="70"/>
      <c r="M2659" s="312"/>
      <c r="N2659" s="149"/>
      <c r="O2659" s="149"/>
      <c r="P2659" s="312"/>
      <c r="Q2659" s="312"/>
    </row>
    <row r="2660" spans="1:17" s="309" customFormat="1" ht="15" x14ac:dyDescent="0.25">
      <c r="A2660" s="349" t="s">
        <v>61</v>
      </c>
      <c r="B2660" s="400">
        <v>42527</v>
      </c>
      <c r="C2660" s="401">
        <v>0.35952546296296295</v>
      </c>
      <c r="D2660" s="399">
        <v>5.024</v>
      </c>
      <c r="E2660" s="399">
        <v>25.7</v>
      </c>
      <c r="F2660" s="399">
        <v>5.29</v>
      </c>
      <c r="G2660" s="399">
        <v>87.2</v>
      </c>
      <c r="H2660" s="414">
        <v>73.822999999999993</v>
      </c>
      <c r="I2660" s="399">
        <v>8.48</v>
      </c>
      <c r="J2660" s="399">
        <v>-97</v>
      </c>
      <c r="K2660" s="70"/>
      <c r="L2660" s="70"/>
      <c r="M2660" s="312"/>
      <c r="N2660" s="149"/>
      <c r="O2660" s="149"/>
      <c r="P2660" s="312"/>
      <c r="Q2660" s="312"/>
    </row>
    <row r="2661" spans="1:17" s="309" customFormat="1" ht="15" x14ac:dyDescent="0.25">
      <c r="A2661" s="349" t="s">
        <v>61</v>
      </c>
      <c r="B2661" s="400">
        <v>42527</v>
      </c>
      <c r="C2661" s="401">
        <v>0.35899305555555555</v>
      </c>
      <c r="D2661" s="399">
        <v>5.9779999999999998</v>
      </c>
      <c r="E2661" s="399">
        <v>25.67</v>
      </c>
      <c r="F2661" s="399">
        <v>5.03</v>
      </c>
      <c r="G2661" s="399">
        <v>83</v>
      </c>
      <c r="H2661" s="414">
        <v>73.813000000000002</v>
      </c>
      <c r="I2661" s="399">
        <v>8.48</v>
      </c>
      <c r="J2661" s="399">
        <v>-109</v>
      </c>
      <c r="K2661" s="70"/>
      <c r="L2661" s="70"/>
      <c r="M2661" s="312"/>
      <c r="N2661" s="149"/>
      <c r="O2661" s="149"/>
      <c r="P2661" s="312"/>
      <c r="Q2661" s="312"/>
    </row>
    <row r="2662" spans="1:17" s="309" customFormat="1" ht="15" x14ac:dyDescent="0.25">
      <c r="A2662" s="349" t="s">
        <v>61</v>
      </c>
      <c r="B2662" s="400">
        <v>42527</v>
      </c>
      <c r="C2662" s="401">
        <v>0.35824074074074069</v>
      </c>
      <c r="D2662" s="399">
        <v>7.0039999999999996</v>
      </c>
      <c r="E2662" s="399">
        <v>25.6</v>
      </c>
      <c r="F2662" s="399">
        <v>3.98</v>
      </c>
      <c r="G2662" s="399">
        <v>65.599999999999994</v>
      </c>
      <c r="H2662" s="414">
        <v>73.822000000000003</v>
      </c>
      <c r="I2662" s="399">
        <v>8.4600000000000009</v>
      </c>
      <c r="J2662" s="399">
        <v>-133</v>
      </c>
      <c r="K2662" s="70"/>
      <c r="L2662" s="70"/>
      <c r="M2662" s="312"/>
      <c r="N2662" s="149"/>
      <c r="O2662" s="149"/>
      <c r="P2662" s="312"/>
      <c r="Q2662" s="312"/>
    </row>
    <row r="2663" spans="1:17" s="309" customFormat="1" ht="15" x14ac:dyDescent="0.25">
      <c r="A2663" s="349" t="s">
        <v>61</v>
      </c>
      <c r="B2663" s="400">
        <v>42527</v>
      </c>
      <c r="C2663" s="401">
        <v>0.3576273148148148</v>
      </c>
      <c r="D2663" s="399">
        <v>8.0410000000000004</v>
      </c>
      <c r="E2663" s="399">
        <v>24.61</v>
      </c>
      <c r="F2663" s="399">
        <v>0.56999999999999995</v>
      </c>
      <c r="G2663" s="399">
        <v>9.1999999999999993</v>
      </c>
      <c r="H2663" s="414">
        <v>73.730999999999995</v>
      </c>
      <c r="I2663" s="399">
        <v>8.36</v>
      </c>
      <c r="J2663" s="399">
        <v>-204</v>
      </c>
      <c r="K2663" s="70"/>
      <c r="L2663" s="70"/>
      <c r="M2663" s="312"/>
      <c r="N2663" s="149"/>
      <c r="O2663" s="149"/>
      <c r="P2663" s="312"/>
      <c r="Q2663" s="312"/>
    </row>
    <row r="2664" spans="1:17" s="309" customFormat="1" ht="15" x14ac:dyDescent="0.25">
      <c r="A2664" s="349" t="s">
        <v>61</v>
      </c>
      <c r="B2664" s="400">
        <v>42527</v>
      </c>
      <c r="C2664" s="401">
        <v>0.3567939814814815</v>
      </c>
      <c r="D2664" s="399">
        <v>10.068</v>
      </c>
      <c r="E2664" s="399">
        <v>22.4</v>
      </c>
      <c r="F2664" s="399">
        <v>0.09</v>
      </c>
      <c r="G2664" s="399">
        <v>1.5</v>
      </c>
      <c r="H2664" s="414">
        <v>73.7</v>
      </c>
      <c r="I2664" s="399">
        <v>8.23</v>
      </c>
      <c r="J2664" s="399">
        <v>-396</v>
      </c>
      <c r="K2664" s="70"/>
      <c r="L2664" s="70"/>
      <c r="M2664" s="312"/>
      <c r="N2664" s="149"/>
      <c r="O2664" s="149"/>
      <c r="P2664" s="312"/>
      <c r="Q2664" s="312"/>
    </row>
    <row r="2665" spans="1:17" s="309" customFormat="1" ht="15" x14ac:dyDescent="0.25">
      <c r="A2665" s="349" t="s">
        <v>61</v>
      </c>
      <c r="B2665" s="400">
        <v>42527</v>
      </c>
      <c r="C2665" s="401">
        <v>0.35594907407407406</v>
      </c>
      <c r="D2665" s="399">
        <v>11.962</v>
      </c>
      <c r="E2665" s="399">
        <v>21.65</v>
      </c>
      <c r="F2665" s="399">
        <v>0.1</v>
      </c>
      <c r="G2665" s="399">
        <v>1.5</v>
      </c>
      <c r="H2665" s="414">
        <v>73.798000000000002</v>
      </c>
      <c r="I2665" s="399">
        <v>8.17</v>
      </c>
      <c r="J2665" s="399">
        <v>-402</v>
      </c>
      <c r="K2665" s="70"/>
      <c r="L2665" s="70"/>
      <c r="M2665" s="312"/>
      <c r="N2665" s="149"/>
      <c r="O2665" s="149"/>
      <c r="P2665" s="312"/>
      <c r="Q2665" s="312"/>
    </row>
    <row r="2666" spans="1:17" s="309" customFormat="1" x14ac:dyDescent="0.2">
      <c r="A2666" s="313"/>
      <c r="B2666" s="314"/>
      <c r="C2666" s="314"/>
      <c r="D2666" s="311"/>
      <c r="E2666" s="310"/>
      <c r="F2666" s="310"/>
      <c r="G2666" s="310"/>
      <c r="H2666" s="310"/>
      <c r="I2666" s="310"/>
      <c r="J2666" s="310"/>
      <c r="K2666" s="70"/>
      <c r="L2666" s="70"/>
      <c r="M2666" s="312"/>
      <c r="N2666" s="149"/>
      <c r="O2666" s="149"/>
      <c r="P2666" s="312"/>
      <c r="Q2666" s="312"/>
    </row>
    <row r="2667" spans="1:17" s="309" customFormat="1" x14ac:dyDescent="0.2">
      <c r="A2667" s="349" t="s">
        <v>72</v>
      </c>
      <c r="B2667" s="419">
        <v>42591</v>
      </c>
      <c r="C2667" s="340">
        <v>0.53932870370370367</v>
      </c>
      <c r="D2667" s="420">
        <v>9.6000000000000002E-2</v>
      </c>
      <c r="E2667" s="420">
        <v>29.23</v>
      </c>
      <c r="F2667" s="420">
        <v>4.63</v>
      </c>
      <c r="G2667" s="420">
        <v>61</v>
      </c>
      <c r="H2667" s="323">
        <v>1.405</v>
      </c>
      <c r="I2667" s="420">
        <v>7.36</v>
      </c>
      <c r="J2667" s="420">
        <v>117</v>
      </c>
      <c r="K2667" s="70"/>
      <c r="L2667" s="70"/>
      <c r="M2667" s="312">
        <v>0.4</v>
      </c>
      <c r="N2667" s="149"/>
      <c r="O2667" s="149"/>
      <c r="P2667" s="312"/>
      <c r="Q2667" s="312"/>
    </row>
    <row r="2668" spans="1:17" s="309" customFormat="1" x14ac:dyDescent="0.2">
      <c r="A2668" s="349" t="s">
        <v>72</v>
      </c>
      <c r="B2668" s="419">
        <v>42591</v>
      </c>
      <c r="C2668" s="340">
        <v>0.53967592592592595</v>
      </c>
      <c r="D2668" s="420">
        <v>0.45600000000000002</v>
      </c>
      <c r="E2668" s="420">
        <v>29.23</v>
      </c>
      <c r="F2668" s="420">
        <v>4.5599999999999996</v>
      </c>
      <c r="G2668" s="420">
        <v>60.1</v>
      </c>
      <c r="H2668" s="323">
        <v>1.4059999999999999</v>
      </c>
      <c r="I2668" s="420">
        <v>7.36</v>
      </c>
      <c r="J2668" s="420">
        <v>114</v>
      </c>
      <c r="K2668" s="70"/>
      <c r="L2668" s="70"/>
      <c r="M2668" s="312"/>
      <c r="N2668" s="149"/>
      <c r="O2668" s="149"/>
      <c r="P2668" s="312"/>
      <c r="Q2668" s="312"/>
    </row>
    <row r="2669" spans="1:17" s="309" customFormat="1" x14ac:dyDescent="0.2">
      <c r="A2669" s="313"/>
      <c r="K2669" s="70"/>
      <c r="L2669" s="70"/>
      <c r="M2669" s="312"/>
      <c r="N2669" s="149"/>
      <c r="O2669" s="149"/>
      <c r="P2669" s="312"/>
      <c r="Q2669" s="312"/>
    </row>
    <row r="2670" spans="1:17" s="309" customFormat="1" x14ac:dyDescent="0.2">
      <c r="A2670" s="349" t="s">
        <v>7</v>
      </c>
      <c r="B2670" s="419">
        <v>42591</v>
      </c>
      <c r="C2670" s="340">
        <v>0.59356481481481482</v>
      </c>
      <c r="D2670" s="420">
        <v>0.10299999999999999</v>
      </c>
      <c r="E2670" s="420">
        <v>31.02</v>
      </c>
      <c r="F2670" s="420">
        <v>5.71</v>
      </c>
      <c r="G2670" s="420">
        <v>78</v>
      </c>
      <c r="H2670" s="323">
        <v>2.851</v>
      </c>
      <c r="I2670" s="420">
        <v>7.74</v>
      </c>
      <c r="J2670" s="420">
        <v>90</v>
      </c>
      <c r="K2670" s="70"/>
      <c r="L2670" s="70"/>
      <c r="M2670" s="312">
        <v>0.2</v>
      </c>
      <c r="N2670" s="149"/>
      <c r="O2670" s="149"/>
      <c r="P2670" s="312"/>
      <c r="Q2670" s="312"/>
    </row>
    <row r="2671" spans="1:17" s="309" customFormat="1" x14ac:dyDescent="0.2">
      <c r="A2671" s="349" t="s">
        <v>7</v>
      </c>
      <c r="B2671" s="419">
        <v>42591</v>
      </c>
      <c r="C2671" s="340">
        <v>0.5939699074074074</v>
      </c>
      <c r="D2671" s="420">
        <v>0.96499999999999997</v>
      </c>
      <c r="E2671" s="420">
        <v>31.01</v>
      </c>
      <c r="F2671" s="420">
        <v>5.49</v>
      </c>
      <c r="G2671" s="420">
        <v>75</v>
      </c>
      <c r="H2671" s="323">
        <v>2.85</v>
      </c>
      <c r="I2671" s="420">
        <v>7.71</v>
      </c>
      <c r="J2671" s="420">
        <v>87</v>
      </c>
      <c r="K2671" s="70"/>
      <c r="L2671" s="70"/>
      <c r="M2671" s="312"/>
      <c r="N2671" s="149"/>
      <c r="O2671" s="149"/>
      <c r="P2671" s="312"/>
      <c r="Q2671" s="312"/>
    </row>
    <row r="2672" spans="1:17" s="309" customFormat="1" x14ac:dyDescent="0.2">
      <c r="A2672" s="349" t="s">
        <v>7</v>
      </c>
      <c r="B2672" s="419">
        <v>42591</v>
      </c>
      <c r="C2672" s="340">
        <v>0.59436342592592595</v>
      </c>
      <c r="D2672" s="420">
        <v>2.0219999999999998</v>
      </c>
      <c r="E2672" s="420">
        <v>31.01</v>
      </c>
      <c r="F2672" s="420">
        <v>5.44</v>
      </c>
      <c r="G2672" s="420">
        <v>74.3</v>
      </c>
      <c r="H2672" s="323">
        <v>2.8490000000000002</v>
      </c>
      <c r="I2672" s="420">
        <v>7.68</v>
      </c>
      <c r="J2672" s="420">
        <v>87</v>
      </c>
      <c r="K2672" s="70"/>
      <c r="L2672" s="70"/>
      <c r="M2672" s="312"/>
      <c r="N2672" s="149"/>
      <c r="O2672" s="149"/>
      <c r="P2672" s="312"/>
      <c r="Q2672" s="312"/>
    </row>
    <row r="2673" spans="1:17" s="309" customFormat="1" x14ac:dyDescent="0.2">
      <c r="A2673" s="313"/>
      <c r="K2673" s="70"/>
      <c r="L2673" s="70"/>
      <c r="M2673" s="312"/>
      <c r="N2673" s="149"/>
      <c r="O2673" s="149"/>
      <c r="P2673" s="312"/>
      <c r="Q2673" s="312"/>
    </row>
    <row r="2674" spans="1:17" s="309" customFormat="1" x14ac:dyDescent="0.2">
      <c r="A2674" s="349" t="s">
        <v>36</v>
      </c>
      <c r="B2674" s="419">
        <v>42591</v>
      </c>
      <c r="C2674" s="340">
        <v>0.61494212962962969</v>
      </c>
      <c r="D2674" s="420">
        <v>8.5999999999999993E-2</v>
      </c>
      <c r="E2674" s="420">
        <v>31</v>
      </c>
      <c r="F2674" s="420">
        <v>6.3</v>
      </c>
      <c r="G2674" s="420">
        <v>86.2</v>
      </c>
      <c r="H2674" s="323">
        <v>3.2370000000000001</v>
      </c>
      <c r="I2674" s="420">
        <v>7.86</v>
      </c>
      <c r="J2674" s="420">
        <v>85</v>
      </c>
      <c r="K2674" s="70"/>
      <c r="L2674" s="70"/>
      <c r="M2674" s="312">
        <v>0.1</v>
      </c>
      <c r="N2674" s="149"/>
      <c r="O2674" s="149"/>
      <c r="P2674" s="312"/>
      <c r="Q2674" s="312"/>
    </row>
    <row r="2675" spans="1:17" s="309" customFormat="1" x14ac:dyDescent="0.2">
      <c r="A2675" s="349" t="s">
        <v>36</v>
      </c>
      <c r="B2675" s="419">
        <v>42591</v>
      </c>
      <c r="C2675" s="340">
        <v>0.61527777777777781</v>
      </c>
      <c r="D2675" s="420">
        <v>0.70699999999999996</v>
      </c>
      <c r="E2675" s="420">
        <v>31</v>
      </c>
      <c r="F2675" s="420">
        <v>6.26</v>
      </c>
      <c r="G2675" s="420">
        <v>85.5</v>
      </c>
      <c r="H2675" s="323">
        <v>3.2370000000000001</v>
      </c>
      <c r="I2675" s="420">
        <v>7.84</v>
      </c>
      <c r="J2675" s="420">
        <v>84</v>
      </c>
      <c r="K2675" s="70"/>
      <c r="L2675" s="70"/>
      <c r="M2675" s="312"/>
      <c r="N2675" s="149"/>
      <c r="O2675" s="149"/>
      <c r="P2675" s="312"/>
      <c r="Q2675" s="312"/>
    </row>
    <row r="2676" spans="1:17" s="309" customFormat="1" x14ac:dyDescent="0.2">
      <c r="A2676" s="313"/>
      <c r="K2676" s="70"/>
      <c r="L2676" s="70"/>
      <c r="M2676" s="312"/>
      <c r="N2676" s="149"/>
      <c r="O2676" s="149"/>
      <c r="P2676" s="312"/>
      <c r="Q2676" s="312"/>
    </row>
    <row r="2677" spans="1:17" s="309" customFormat="1" x14ac:dyDescent="0.2">
      <c r="A2677" s="426" t="s">
        <v>55</v>
      </c>
      <c r="B2677" s="419">
        <v>42592</v>
      </c>
      <c r="C2677" s="340">
        <v>0.28767361111111112</v>
      </c>
      <c r="D2677" s="420">
        <v>0.16400000000000001</v>
      </c>
      <c r="E2677" s="420">
        <v>31.7</v>
      </c>
      <c r="F2677" s="420">
        <v>0.11</v>
      </c>
      <c r="G2677" s="420">
        <v>2</v>
      </c>
      <c r="H2677" s="323">
        <v>74.799000000000007</v>
      </c>
      <c r="I2677" s="420">
        <v>8.34</v>
      </c>
      <c r="J2677" s="420">
        <v>-349</v>
      </c>
      <c r="K2677" s="70"/>
      <c r="L2677" s="70"/>
      <c r="M2677" s="312">
        <v>1</v>
      </c>
      <c r="N2677" s="465">
        <v>5.77</v>
      </c>
      <c r="O2677" s="467">
        <v>3.73</v>
      </c>
      <c r="P2677" s="466">
        <v>1.43</v>
      </c>
      <c r="Q2677" s="468">
        <v>1.18</v>
      </c>
    </row>
    <row r="2678" spans="1:17" s="309" customFormat="1" x14ac:dyDescent="0.2">
      <c r="A2678" s="426" t="s">
        <v>55</v>
      </c>
      <c r="B2678" s="419">
        <v>42592</v>
      </c>
      <c r="C2678" s="340">
        <v>0.28677083333333336</v>
      </c>
      <c r="D2678" s="420">
        <v>0.49399999999999999</v>
      </c>
      <c r="E2678" s="420">
        <v>31.68</v>
      </c>
      <c r="F2678" s="420">
        <v>0.11</v>
      </c>
      <c r="G2678" s="420">
        <v>2</v>
      </c>
      <c r="H2678" s="323">
        <v>74.813999999999993</v>
      </c>
      <c r="I2678" s="420">
        <v>8.33</v>
      </c>
      <c r="J2678" s="420">
        <v>-401</v>
      </c>
      <c r="K2678" s="70"/>
      <c r="L2678" s="70"/>
      <c r="M2678" s="312"/>
      <c r="N2678" s="149"/>
      <c r="O2678" s="149"/>
      <c r="P2678" s="312"/>
      <c r="Q2678" s="312"/>
    </row>
    <row r="2679" spans="1:17" s="309" customFormat="1" x14ac:dyDescent="0.2">
      <c r="A2679" s="426" t="s">
        <v>55</v>
      </c>
      <c r="B2679" s="419">
        <v>42592</v>
      </c>
      <c r="C2679" s="340">
        <v>0.28561342592592592</v>
      </c>
      <c r="D2679" s="420">
        <v>0.995</v>
      </c>
      <c r="E2679" s="420">
        <v>31.65</v>
      </c>
      <c r="F2679" s="420">
        <v>0.12</v>
      </c>
      <c r="G2679" s="420">
        <v>2.1</v>
      </c>
      <c r="H2679" s="323">
        <v>74.792000000000002</v>
      </c>
      <c r="I2679" s="420">
        <v>8.32</v>
      </c>
      <c r="J2679" s="420">
        <v>-405</v>
      </c>
      <c r="K2679" s="70"/>
      <c r="L2679" s="70"/>
      <c r="M2679" s="312"/>
      <c r="N2679" s="149"/>
      <c r="O2679" s="149"/>
      <c r="P2679" s="312"/>
      <c r="Q2679" s="312"/>
    </row>
    <row r="2680" spans="1:17" s="309" customFormat="1" x14ac:dyDescent="0.2">
      <c r="A2680" s="426" t="s">
        <v>55</v>
      </c>
      <c r="B2680" s="419">
        <v>42592</v>
      </c>
      <c r="C2680" s="340">
        <v>0.28519675925925925</v>
      </c>
      <c r="D2680" s="420">
        <v>1.484</v>
      </c>
      <c r="E2680" s="420">
        <v>31.63</v>
      </c>
      <c r="F2680" s="420">
        <v>0.12</v>
      </c>
      <c r="G2680" s="420">
        <v>2.1</v>
      </c>
      <c r="H2680" s="323">
        <v>74.78</v>
      </c>
      <c r="I2680" s="420">
        <v>8.32</v>
      </c>
      <c r="J2680" s="420">
        <v>-406</v>
      </c>
      <c r="K2680" s="70"/>
      <c r="L2680" s="70"/>
      <c r="M2680" s="312"/>
      <c r="N2680" s="149"/>
      <c r="O2680" s="149"/>
      <c r="P2680" s="312"/>
      <c r="Q2680" s="312"/>
    </row>
    <row r="2681" spans="1:17" s="309" customFormat="1" x14ac:dyDescent="0.2">
      <c r="A2681" s="426" t="s">
        <v>55</v>
      </c>
      <c r="B2681" s="419">
        <v>42592</v>
      </c>
      <c r="C2681" s="340">
        <v>0.28475694444444444</v>
      </c>
      <c r="D2681" s="420">
        <v>2.4910000000000001</v>
      </c>
      <c r="E2681" s="420">
        <v>31.62</v>
      </c>
      <c r="F2681" s="420">
        <v>0.12</v>
      </c>
      <c r="G2681" s="420">
        <v>2.2000000000000002</v>
      </c>
      <c r="H2681" s="323">
        <v>74.77</v>
      </c>
      <c r="I2681" s="420">
        <v>8.32</v>
      </c>
      <c r="J2681" s="420">
        <v>-405</v>
      </c>
      <c r="K2681" s="70"/>
      <c r="L2681" s="70"/>
      <c r="M2681" s="312"/>
      <c r="N2681" s="149"/>
      <c r="O2681" s="149"/>
      <c r="P2681" s="312"/>
      <c r="Q2681" s="312"/>
    </row>
    <row r="2682" spans="1:17" s="309" customFormat="1" x14ac:dyDescent="0.2">
      <c r="A2682" s="426" t="s">
        <v>55</v>
      </c>
      <c r="B2682" s="419">
        <v>42592</v>
      </c>
      <c r="C2682" s="340">
        <v>0.28434027777777776</v>
      </c>
      <c r="D2682" s="420">
        <v>3.5630000000000002</v>
      </c>
      <c r="E2682" s="420">
        <v>31.61</v>
      </c>
      <c r="F2682" s="420">
        <v>0.12</v>
      </c>
      <c r="G2682" s="420">
        <v>2.2000000000000002</v>
      </c>
      <c r="H2682" s="323">
        <v>74.760000000000005</v>
      </c>
      <c r="I2682" s="420">
        <v>8.32</v>
      </c>
      <c r="J2682" s="420">
        <v>-409</v>
      </c>
      <c r="K2682" s="70"/>
      <c r="L2682" s="70"/>
      <c r="M2682" s="312"/>
      <c r="N2682" s="149"/>
      <c r="O2682" s="149"/>
      <c r="P2682" s="312"/>
      <c r="Q2682" s="312"/>
    </row>
    <row r="2683" spans="1:17" s="309" customFormat="1" x14ac:dyDescent="0.2">
      <c r="A2683" s="426" t="s">
        <v>55</v>
      </c>
      <c r="B2683" s="419">
        <v>42592</v>
      </c>
      <c r="C2683" s="340">
        <v>0.28402777777777777</v>
      </c>
      <c r="D2683" s="420">
        <v>4.4660000000000002</v>
      </c>
      <c r="E2683" s="420">
        <v>31.6</v>
      </c>
      <c r="F2683" s="420">
        <v>0.12</v>
      </c>
      <c r="G2683" s="420">
        <v>2.2999999999999998</v>
      </c>
      <c r="H2683" s="323">
        <v>74.751999999999995</v>
      </c>
      <c r="I2683" s="420">
        <v>8.32</v>
      </c>
      <c r="J2683" s="420">
        <v>-410</v>
      </c>
      <c r="K2683" s="70"/>
      <c r="L2683" s="70"/>
      <c r="M2683" s="312"/>
      <c r="N2683" s="149"/>
      <c r="O2683" s="149"/>
      <c r="P2683" s="312"/>
      <c r="Q2683" s="312"/>
    </row>
    <row r="2684" spans="1:17" s="309" customFormat="1" x14ac:dyDescent="0.2">
      <c r="A2684" s="426" t="s">
        <v>55</v>
      </c>
      <c r="B2684" s="419">
        <v>42592</v>
      </c>
      <c r="C2684" s="340">
        <v>0.28368055555555555</v>
      </c>
      <c r="D2684" s="420">
        <v>5.5629999999999997</v>
      </c>
      <c r="E2684" s="420">
        <v>31.59</v>
      </c>
      <c r="F2684" s="420">
        <v>0.13</v>
      </c>
      <c r="G2684" s="420">
        <v>2.2999999999999998</v>
      </c>
      <c r="H2684" s="323">
        <v>74.745000000000005</v>
      </c>
      <c r="I2684" s="420">
        <v>8.31</v>
      </c>
      <c r="J2684" s="420">
        <v>-411</v>
      </c>
      <c r="K2684" s="70"/>
      <c r="L2684" s="70"/>
      <c r="M2684" s="312"/>
      <c r="N2684" s="149"/>
      <c r="O2684" s="149"/>
      <c r="P2684" s="312"/>
      <c r="Q2684" s="312"/>
    </row>
    <row r="2685" spans="1:17" s="309" customFormat="1" x14ac:dyDescent="0.2">
      <c r="A2685" s="426" t="s">
        <v>55</v>
      </c>
      <c r="B2685" s="419">
        <v>42592</v>
      </c>
      <c r="C2685" s="340">
        <v>0.2832175925925926</v>
      </c>
      <c r="D2685" s="420">
        <v>6.4770000000000003</v>
      </c>
      <c r="E2685" s="420">
        <v>31.58</v>
      </c>
      <c r="F2685" s="420">
        <v>0.13</v>
      </c>
      <c r="G2685" s="420">
        <v>2.2999999999999998</v>
      </c>
      <c r="H2685" s="323">
        <v>74.733000000000004</v>
      </c>
      <c r="I2685" s="420">
        <v>8.31</v>
      </c>
      <c r="J2685" s="420">
        <v>-412</v>
      </c>
      <c r="K2685" s="70"/>
      <c r="L2685" s="70"/>
      <c r="M2685" s="312"/>
      <c r="N2685" s="149"/>
      <c r="O2685" s="149"/>
      <c r="P2685" s="312"/>
      <c r="Q2685" s="312"/>
    </row>
    <row r="2686" spans="1:17" s="309" customFormat="1" x14ac:dyDescent="0.2">
      <c r="A2686" s="426" t="s">
        <v>55</v>
      </c>
      <c r="B2686" s="419">
        <v>42592</v>
      </c>
      <c r="C2686" s="340">
        <v>0.28274305555555557</v>
      </c>
      <c r="D2686" s="420">
        <v>7.4950000000000001</v>
      </c>
      <c r="E2686" s="420">
        <v>31.57</v>
      </c>
      <c r="F2686" s="420">
        <v>0.13</v>
      </c>
      <c r="G2686" s="420">
        <v>2.4</v>
      </c>
      <c r="H2686" s="323">
        <v>74.718000000000004</v>
      </c>
      <c r="I2686" s="420">
        <v>8.31</v>
      </c>
      <c r="J2686" s="420">
        <v>-412</v>
      </c>
      <c r="K2686" s="70"/>
      <c r="L2686" s="70"/>
      <c r="M2686" s="312"/>
      <c r="N2686" s="149"/>
      <c r="O2686" s="149"/>
      <c r="P2686" s="312"/>
      <c r="Q2686" s="312"/>
    </row>
    <row r="2687" spans="1:17" s="309" customFormat="1" x14ac:dyDescent="0.2">
      <c r="A2687" s="426" t="s">
        <v>55</v>
      </c>
      <c r="B2687" s="419">
        <v>42592</v>
      </c>
      <c r="C2687" s="340">
        <v>0.28233796296296299</v>
      </c>
      <c r="D2687" s="420">
        <v>8.5020000000000007</v>
      </c>
      <c r="E2687" s="420">
        <v>31.56</v>
      </c>
      <c r="F2687" s="420">
        <v>0.14000000000000001</v>
      </c>
      <c r="G2687" s="420">
        <v>2.5</v>
      </c>
      <c r="H2687" s="323">
        <v>74.706000000000003</v>
      </c>
      <c r="I2687" s="420">
        <v>8.3000000000000007</v>
      </c>
      <c r="J2687" s="420">
        <v>-413</v>
      </c>
      <c r="K2687" s="70"/>
      <c r="L2687" s="70"/>
      <c r="M2687" s="312"/>
      <c r="N2687" s="149"/>
      <c r="O2687" s="149"/>
      <c r="P2687" s="312"/>
      <c r="Q2687" s="312"/>
    </row>
    <row r="2688" spans="1:17" s="309" customFormat="1" x14ac:dyDescent="0.2">
      <c r="A2688" s="426" t="s">
        <v>55</v>
      </c>
      <c r="B2688" s="419">
        <v>42592</v>
      </c>
      <c r="C2688" s="340">
        <v>0.28181712962962963</v>
      </c>
      <c r="D2688" s="420">
        <v>9.48</v>
      </c>
      <c r="E2688" s="420">
        <v>31.56</v>
      </c>
      <c r="F2688" s="420">
        <v>0.14000000000000001</v>
      </c>
      <c r="G2688" s="420">
        <v>2.6</v>
      </c>
      <c r="H2688" s="323">
        <v>74.688000000000002</v>
      </c>
      <c r="I2688" s="420">
        <v>8.3000000000000007</v>
      </c>
      <c r="J2688" s="420">
        <v>-413</v>
      </c>
      <c r="K2688" s="70"/>
      <c r="L2688" s="70"/>
      <c r="M2688" s="312"/>
      <c r="N2688" s="149"/>
      <c r="O2688" s="149"/>
      <c r="P2688" s="312"/>
      <c r="Q2688" s="312"/>
    </row>
    <row r="2689" spans="1:17" s="309" customFormat="1" x14ac:dyDescent="0.2">
      <c r="A2689" s="426" t="s">
        <v>55</v>
      </c>
      <c r="B2689" s="419">
        <v>42592</v>
      </c>
      <c r="C2689" s="340">
        <v>0.28134259259259259</v>
      </c>
      <c r="D2689" s="420">
        <v>10.497</v>
      </c>
      <c r="E2689" s="420">
        <v>31.55</v>
      </c>
      <c r="F2689" s="420">
        <v>0.15</v>
      </c>
      <c r="G2689" s="420">
        <v>2.7</v>
      </c>
      <c r="H2689" s="323">
        <v>74.673000000000002</v>
      </c>
      <c r="I2689" s="420">
        <v>8.3000000000000007</v>
      </c>
      <c r="J2689" s="420">
        <v>-412</v>
      </c>
      <c r="K2689" s="70"/>
      <c r="L2689" s="70"/>
      <c r="M2689" s="312"/>
      <c r="N2689" s="149"/>
      <c r="O2689" s="149"/>
      <c r="P2689" s="312"/>
      <c r="Q2689" s="312"/>
    </row>
    <row r="2690" spans="1:17" s="309" customFormat="1" x14ac:dyDescent="0.2">
      <c r="A2690" s="426" t="s">
        <v>55</v>
      </c>
      <c r="B2690" s="419">
        <v>42592</v>
      </c>
      <c r="C2690" s="340">
        <v>0.28094907407407405</v>
      </c>
      <c r="D2690" s="420">
        <v>11.643000000000001</v>
      </c>
      <c r="E2690" s="420">
        <v>31.54</v>
      </c>
      <c r="F2690" s="420">
        <v>0.16</v>
      </c>
      <c r="G2690" s="420">
        <v>2.8</v>
      </c>
      <c r="H2690" s="323">
        <v>74.664000000000001</v>
      </c>
      <c r="I2690" s="420">
        <v>8.3000000000000007</v>
      </c>
      <c r="J2690" s="420">
        <v>-412</v>
      </c>
      <c r="K2690" s="70"/>
      <c r="L2690" s="70"/>
      <c r="M2690" s="312"/>
      <c r="N2690" s="149"/>
      <c r="O2690" s="149"/>
      <c r="P2690" s="312"/>
      <c r="Q2690" s="312"/>
    </row>
    <row r="2691" spans="1:17" s="309" customFormat="1" x14ac:dyDescent="0.2">
      <c r="A2691" s="426" t="s">
        <v>55</v>
      </c>
      <c r="B2691" s="419">
        <v>42592</v>
      </c>
      <c r="C2691" s="340">
        <v>0.27952546296296293</v>
      </c>
      <c r="D2691" s="420">
        <v>12.688000000000001</v>
      </c>
      <c r="E2691" s="420">
        <v>29.75</v>
      </c>
      <c r="F2691" s="420">
        <v>0.18</v>
      </c>
      <c r="G2691" s="420">
        <v>3.2</v>
      </c>
      <c r="H2691" s="323">
        <v>74.334999999999994</v>
      </c>
      <c r="I2691" s="420">
        <v>8.07</v>
      </c>
      <c r="J2691" s="420">
        <v>-433</v>
      </c>
      <c r="K2691" s="70"/>
      <c r="L2691" s="70"/>
      <c r="M2691" s="312"/>
      <c r="N2691" s="149"/>
      <c r="O2691" s="149"/>
      <c r="P2691" s="312"/>
      <c r="Q2691" s="312"/>
    </row>
    <row r="2692" spans="1:17" s="309" customFormat="1" x14ac:dyDescent="0.2">
      <c r="A2692" s="313"/>
      <c r="B2692" s="314"/>
      <c r="C2692" s="314"/>
      <c r="D2692" s="311"/>
      <c r="E2692" s="310"/>
      <c r="F2692" s="310"/>
      <c r="G2692" s="310"/>
      <c r="H2692" s="310"/>
      <c r="I2692" s="310"/>
      <c r="J2692" s="310"/>
      <c r="K2692" s="70"/>
      <c r="L2692" s="70"/>
      <c r="M2692" s="312"/>
      <c r="N2692" s="149"/>
      <c r="O2692" s="149"/>
      <c r="P2692" s="312"/>
      <c r="Q2692" s="312"/>
    </row>
    <row r="2693" spans="1:17" s="309" customFormat="1" x14ac:dyDescent="0.2">
      <c r="A2693" s="10" t="s">
        <v>72</v>
      </c>
      <c r="B2693" s="419">
        <v>42801</v>
      </c>
      <c r="C2693" s="340">
        <v>0.52906249999999999</v>
      </c>
      <c r="D2693" s="420">
        <v>0.10100000000000001</v>
      </c>
      <c r="E2693" s="420">
        <v>18.420000000000002</v>
      </c>
      <c r="F2693" s="420">
        <v>6.95</v>
      </c>
      <c r="G2693" s="420">
        <v>73.2</v>
      </c>
      <c r="H2693" s="310">
        <v>1.7370000000000001</v>
      </c>
      <c r="I2693" s="420">
        <v>7.61</v>
      </c>
      <c r="J2693" s="420">
        <v>96</v>
      </c>
      <c r="K2693" s="70"/>
      <c r="L2693" s="70"/>
      <c r="M2693" s="312">
        <v>0.25</v>
      </c>
      <c r="N2693" s="149"/>
      <c r="O2693" s="149"/>
      <c r="P2693" s="312"/>
      <c r="Q2693" s="312"/>
    </row>
    <row r="2694" spans="1:17" s="309" customFormat="1" x14ac:dyDescent="0.2">
      <c r="A2694" s="10" t="s">
        <v>72</v>
      </c>
      <c r="B2694" s="419">
        <v>42801</v>
      </c>
      <c r="C2694" s="340">
        <v>0.52951388888888895</v>
      </c>
      <c r="D2694" s="420">
        <v>0.55600000000000005</v>
      </c>
      <c r="E2694" s="420">
        <v>18.45</v>
      </c>
      <c r="F2694" s="420">
        <v>7.35</v>
      </c>
      <c r="G2694" s="420">
        <v>77.400000000000006</v>
      </c>
      <c r="H2694" s="310">
        <v>1.7529999999999999</v>
      </c>
      <c r="I2694" s="420">
        <v>7.59</v>
      </c>
      <c r="J2694" s="420">
        <v>96</v>
      </c>
      <c r="K2694" s="70"/>
      <c r="L2694" s="70"/>
      <c r="M2694" s="312"/>
      <c r="N2694" s="149"/>
      <c r="O2694" s="149"/>
      <c r="P2694" s="312"/>
      <c r="Q2694" s="312"/>
    </row>
    <row r="2695" spans="1:17" s="420" customFormat="1" x14ac:dyDescent="0.2">
      <c r="A2695" s="10"/>
      <c r="B2695" s="419"/>
      <c r="C2695" s="340"/>
      <c r="H2695" s="323"/>
      <c r="K2695" s="70"/>
      <c r="L2695" s="70"/>
      <c r="M2695" s="312"/>
      <c r="N2695" s="149"/>
      <c r="O2695" s="149"/>
      <c r="P2695" s="312"/>
      <c r="Q2695" s="312"/>
    </row>
    <row r="2696" spans="1:17" s="309" customFormat="1" x14ac:dyDescent="0.2">
      <c r="A2696" s="10" t="s">
        <v>36</v>
      </c>
      <c r="B2696" s="419">
        <v>42802</v>
      </c>
      <c r="C2696" s="340">
        <v>0.30687500000000001</v>
      </c>
      <c r="D2696" s="420">
        <v>8.5999999999999993E-2</v>
      </c>
      <c r="E2696" s="420">
        <v>14.86</v>
      </c>
      <c r="F2696" s="420">
        <v>8.8800000000000008</v>
      </c>
      <c r="G2696" s="420">
        <v>87.2</v>
      </c>
      <c r="H2696" s="310">
        <v>3.359</v>
      </c>
      <c r="I2696" s="420">
        <v>7.92</v>
      </c>
      <c r="J2696" s="420">
        <v>38</v>
      </c>
      <c r="K2696" s="70"/>
      <c r="L2696" s="70"/>
      <c r="M2696" s="312">
        <v>0.15</v>
      </c>
      <c r="N2696" s="149"/>
      <c r="O2696" s="149"/>
      <c r="P2696" s="312"/>
      <c r="Q2696" s="312"/>
    </row>
    <row r="2697" spans="1:17" s="309" customFormat="1" x14ac:dyDescent="0.2">
      <c r="A2697" s="10" t="s">
        <v>36</v>
      </c>
      <c r="B2697" s="419">
        <v>42802</v>
      </c>
      <c r="C2697" s="340">
        <v>0.30745370370370367</v>
      </c>
      <c r="D2697" s="420">
        <v>1.0129999999999999</v>
      </c>
      <c r="E2697" s="420">
        <v>14.85</v>
      </c>
      <c r="F2697" s="420">
        <v>8.81</v>
      </c>
      <c r="G2697" s="420">
        <v>86.6</v>
      </c>
      <c r="H2697" s="310">
        <v>3.36</v>
      </c>
      <c r="I2697" s="420">
        <v>7.91</v>
      </c>
      <c r="J2697" s="420">
        <v>37</v>
      </c>
      <c r="K2697" s="70"/>
      <c r="L2697" s="70"/>
      <c r="M2697" s="312"/>
      <c r="N2697" s="149"/>
      <c r="O2697" s="149"/>
      <c r="P2697" s="312"/>
      <c r="Q2697" s="312"/>
    </row>
    <row r="2698" spans="1:17" s="420" customFormat="1" x14ac:dyDescent="0.2">
      <c r="A2698" s="10"/>
      <c r="B2698" s="419"/>
      <c r="C2698" s="340"/>
      <c r="H2698" s="323"/>
      <c r="K2698" s="70"/>
      <c r="L2698" s="70"/>
      <c r="M2698" s="312"/>
      <c r="N2698" s="149"/>
      <c r="O2698" s="149"/>
      <c r="P2698" s="312"/>
      <c r="Q2698" s="312"/>
    </row>
    <row r="2699" spans="1:17" s="309" customFormat="1" x14ac:dyDescent="0.2">
      <c r="A2699" s="10" t="s">
        <v>7</v>
      </c>
      <c r="B2699" s="419">
        <v>42802</v>
      </c>
      <c r="C2699" s="340">
        <v>0.33207175925925925</v>
      </c>
      <c r="D2699" s="420">
        <v>0.113</v>
      </c>
      <c r="E2699" s="420">
        <v>14.86</v>
      </c>
      <c r="F2699" s="420">
        <v>9.5299999999999994</v>
      </c>
      <c r="G2699" s="420">
        <v>93.4</v>
      </c>
      <c r="H2699" s="310">
        <v>2.669</v>
      </c>
      <c r="I2699" s="420">
        <v>8.0399999999999991</v>
      </c>
      <c r="J2699" s="420">
        <v>27</v>
      </c>
      <c r="K2699" s="70"/>
      <c r="L2699" s="70"/>
      <c r="M2699" s="312">
        <v>0.15</v>
      </c>
      <c r="N2699" s="149"/>
      <c r="O2699" s="149"/>
      <c r="P2699" s="312"/>
      <c r="Q2699" s="312"/>
    </row>
    <row r="2700" spans="1:17" s="309" customFormat="1" x14ac:dyDescent="0.2">
      <c r="A2700" s="10" t="s">
        <v>7</v>
      </c>
      <c r="B2700" s="419">
        <v>42802</v>
      </c>
      <c r="C2700" s="340">
        <v>0.33236111111111111</v>
      </c>
      <c r="D2700" s="420">
        <v>1.0169999999999999</v>
      </c>
      <c r="E2700" s="420">
        <v>14.86</v>
      </c>
      <c r="F2700" s="420">
        <v>9.5</v>
      </c>
      <c r="G2700" s="420">
        <v>93.1</v>
      </c>
      <c r="H2700" s="310">
        <v>2.6709999999999998</v>
      </c>
      <c r="I2700" s="420">
        <v>8.02</v>
      </c>
      <c r="J2700" s="420">
        <v>26</v>
      </c>
      <c r="K2700" s="70"/>
      <c r="L2700" s="70"/>
      <c r="M2700" s="312"/>
      <c r="N2700" s="149"/>
      <c r="O2700" s="149"/>
      <c r="P2700" s="312"/>
      <c r="Q2700" s="312"/>
    </row>
    <row r="2701" spans="1:17" s="309" customFormat="1" x14ac:dyDescent="0.2">
      <c r="A2701" s="10" t="s">
        <v>7</v>
      </c>
      <c r="B2701" s="419">
        <v>42802</v>
      </c>
      <c r="C2701" s="340">
        <v>0.33265046296296297</v>
      </c>
      <c r="D2701" s="420">
        <v>2.0489999999999999</v>
      </c>
      <c r="E2701" s="420">
        <v>14.86</v>
      </c>
      <c r="F2701" s="420">
        <v>9.4600000000000009</v>
      </c>
      <c r="G2701" s="420">
        <v>92.7</v>
      </c>
      <c r="H2701" s="310">
        <v>2.67</v>
      </c>
      <c r="I2701" s="420">
        <v>8.02</v>
      </c>
      <c r="J2701" s="420">
        <v>26</v>
      </c>
      <c r="K2701" s="70"/>
      <c r="L2701" s="70"/>
      <c r="M2701" s="312"/>
      <c r="N2701" s="149"/>
      <c r="O2701" s="149"/>
      <c r="P2701" s="312"/>
      <c r="Q2701" s="312"/>
    </row>
    <row r="2702" spans="1:17" s="309" customFormat="1" x14ac:dyDescent="0.2">
      <c r="A2702" s="10" t="s">
        <v>7</v>
      </c>
      <c r="B2702" s="419">
        <v>42802</v>
      </c>
      <c r="C2702" s="340">
        <v>0.33276620370370369</v>
      </c>
      <c r="D2702" s="420">
        <v>2.7490000000000001</v>
      </c>
      <c r="E2702" s="420">
        <v>14.85</v>
      </c>
      <c r="F2702" s="420">
        <v>9.4600000000000009</v>
      </c>
      <c r="G2702" s="420">
        <v>92.7</v>
      </c>
      <c r="H2702" s="310">
        <v>2.67</v>
      </c>
      <c r="I2702" s="420">
        <v>8.01</v>
      </c>
      <c r="J2702" s="420">
        <v>26</v>
      </c>
      <c r="K2702" s="70"/>
      <c r="L2702" s="70"/>
      <c r="M2702" s="312"/>
      <c r="N2702" s="149"/>
      <c r="O2702" s="149"/>
      <c r="P2702" s="312"/>
      <c r="Q2702" s="312"/>
    </row>
    <row r="2703" spans="1:17" s="420" customFormat="1" x14ac:dyDescent="0.2">
      <c r="A2703" s="10"/>
      <c r="B2703" s="419"/>
      <c r="C2703" s="340"/>
      <c r="H2703" s="323"/>
      <c r="K2703" s="70"/>
      <c r="L2703" s="70"/>
      <c r="M2703" s="312"/>
      <c r="N2703" s="149"/>
      <c r="O2703" s="149"/>
      <c r="P2703" s="312"/>
      <c r="Q2703" s="312"/>
    </row>
    <row r="2704" spans="1:17" s="309" customFormat="1" x14ac:dyDescent="0.2">
      <c r="A2704" s="426" t="s">
        <v>55</v>
      </c>
      <c r="B2704" s="419">
        <v>42802</v>
      </c>
      <c r="C2704" s="340">
        <v>0.41714120370370367</v>
      </c>
      <c r="D2704" s="420">
        <v>6.6000000000000003E-2</v>
      </c>
      <c r="E2704" s="420">
        <v>17.13</v>
      </c>
      <c r="F2704" s="420">
        <v>11.36</v>
      </c>
      <c r="G2704" s="420">
        <v>116.1</v>
      </c>
      <c r="H2704" s="310">
        <v>0.65400000000000003</v>
      </c>
      <c r="I2704" s="420">
        <v>8.7799999999999994</v>
      </c>
      <c r="J2704" s="420">
        <v>-19</v>
      </c>
      <c r="K2704" s="70"/>
      <c r="L2704" s="70"/>
      <c r="M2704" s="312">
        <v>1.8</v>
      </c>
      <c r="N2704" s="149"/>
      <c r="O2704" s="149"/>
      <c r="P2704" s="312"/>
      <c r="Q2704" s="312"/>
    </row>
    <row r="2705" spans="1:17" s="309" customFormat="1" x14ac:dyDescent="0.2">
      <c r="A2705" s="426" t="s">
        <v>55</v>
      </c>
      <c r="B2705" s="419">
        <v>42802</v>
      </c>
      <c r="C2705" s="340">
        <v>0.41670138888888886</v>
      </c>
      <c r="D2705" s="420">
        <v>1.0269999999999999</v>
      </c>
      <c r="E2705" s="420">
        <v>15.96</v>
      </c>
      <c r="F2705" s="420">
        <v>7.7</v>
      </c>
      <c r="G2705" s="420">
        <v>105.3</v>
      </c>
      <c r="H2705" s="310">
        <v>75.471000000000004</v>
      </c>
      <c r="I2705" s="420">
        <v>8.8000000000000007</v>
      </c>
      <c r="J2705" s="420">
        <v>-22</v>
      </c>
      <c r="K2705" s="70"/>
      <c r="L2705" s="70"/>
      <c r="M2705" s="312"/>
      <c r="N2705" s="149"/>
      <c r="O2705" s="149"/>
      <c r="P2705" s="312"/>
      <c r="Q2705" s="312"/>
    </row>
    <row r="2706" spans="1:17" s="309" customFormat="1" x14ac:dyDescent="0.2">
      <c r="A2706" s="426" t="s">
        <v>55</v>
      </c>
      <c r="B2706" s="419">
        <v>42802</v>
      </c>
      <c r="C2706" s="340">
        <v>0.41631944444444446</v>
      </c>
      <c r="D2706" s="420">
        <v>2.0529999999999999</v>
      </c>
      <c r="E2706" s="420">
        <v>15.96</v>
      </c>
      <c r="F2706" s="420">
        <v>7.45</v>
      </c>
      <c r="G2706" s="420">
        <v>102</v>
      </c>
      <c r="H2706" s="310">
        <v>75.528999999999996</v>
      </c>
      <c r="I2706" s="420">
        <v>8.7799999999999994</v>
      </c>
      <c r="J2706" s="420">
        <v>-24</v>
      </c>
      <c r="K2706" s="70"/>
      <c r="L2706" s="70"/>
      <c r="M2706" s="312"/>
      <c r="N2706" s="149"/>
      <c r="O2706" s="149"/>
      <c r="P2706" s="312"/>
      <c r="Q2706" s="312"/>
    </row>
    <row r="2707" spans="1:17" s="309" customFormat="1" x14ac:dyDescent="0.2">
      <c r="A2707" s="426" t="s">
        <v>55</v>
      </c>
      <c r="B2707" s="419">
        <v>42802</v>
      </c>
      <c r="C2707" s="340">
        <v>0.41605324074074074</v>
      </c>
      <c r="D2707" s="420">
        <v>2.952</v>
      </c>
      <c r="E2707" s="420">
        <v>15.89</v>
      </c>
      <c r="F2707" s="420">
        <v>7.62</v>
      </c>
      <c r="G2707" s="420">
        <v>104.1</v>
      </c>
      <c r="H2707" s="310">
        <v>75.546000000000006</v>
      </c>
      <c r="I2707" s="420">
        <v>8.7899999999999991</v>
      </c>
      <c r="J2707" s="420">
        <v>-24</v>
      </c>
      <c r="K2707" s="70"/>
      <c r="L2707" s="70"/>
      <c r="M2707" s="312"/>
      <c r="N2707" s="149"/>
      <c r="O2707" s="149"/>
      <c r="P2707" s="312"/>
      <c r="Q2707" s="312"/>
    </row>
    <row r="2708" spans="1:17" s="309" customFormat="1" x14ac:dyDescent="0.2">
      <c r="A2708" s="426" t="s">
        <v>55</v>
      </c>
      <c r="B2708" s="419">
        <v>42802</v>
      </c>
      <c r="C2708" s="340">
        <v>0.41578703703703707</v>
      </c>
      <c r="D2708" s="420">
        <v>3.9990000000000001</v>
      </c>
      <c r="E2708" s="420">
        <v>15.87</v>
      </c>
      <c r="F2708" s="420">
        <v>7.53</v>
      </c>
      <c r="G2708" s="420">
        <v>102.8</v>
      </c>
      <c r="H2708" s="310">
        <v>75.558999999999997</v>
      </c>
      <c r="I2708" s="420">
        <v>8.7899999999999991</v>
      </c>
      <c r="J2708" s="420">
        <v>-25</v>
      </c>
      <c r="K2708" s="70"/>
      <c r="L2708" s="70"/>
      <c r="M2708" s="312"/>
      <c r="N2708" s="149"/>
      <c r="O2708" s="149"/>
      <c r="P2708" s="312"/>
      <c r="Q2708" s="312"/>
    </row>
    <row r="2709" spans="1:17" s="309" customFormat="1" x14ac:dyDescent="0.2">
      <c r="A2709" s="426" t="s">
        <v>55</v>
      </c>
      <c r="B2709" s="419">
        <v>42802</v>
      </c>
      <c r="C2709" s="340">
        <v>0.41539351851851852</v>
      </c>
      <c r="D2709" s="420">
        <v>5.0250000000000004</v>
      </c>
      <c r="E2709" s="420">
        <v>15.88</v>
      </c>
      <c r="F2709" s="420">
        <v>7.3</v>
      </c>
      <c r="G2709" s="420">
        <v>99.7</v>
      </c>
      <c r="H2709" s="310">
        <v>75.566000000000003</v>
      </c>
      <c r="I2709" s="420">
        <v>8.7799999999999994</v>
      </c>
      <c r="J2709" s="420">
        <v>-28</v>
      </c>
      <c r="K2709" s="70"/>
      <c r="L2709" s="70"/>
      <c r="M2709" s="312"/>
      <c r="N2709" s="149"/>
      <c r="O2709" s="149"/>
      <c r="P2709" s="312"/>
      <c r="Q2709" s="312"/>
    </row>
    <row r="2710" spans="1:17" s="309" customFormat="1" x14ac:dyDescent="0.2">
      <c r="A2710" s="426" t="s">
        <v>55</v>
      </c>
      <c r="B2710" s="419">
        <v>42802</v>
      </c>
      <c r="C2710" s="340">
        <v>0.4147569444444445</v>
      </c>
      <c r="D2710" s="420">
        <v>6.0609999999999999</v>
      </c>
      <c r="E2710" s="420">
        <v>15.89</v>
      </c>
      <c r="F2710" s="420">
        <v>6.65</v>
      </c>
      <c r="G2710" s="420">
        <v>90.9</v>
      </c>
      <c r="H2710" s="310">
        <v>75.593000000000004</v>
      </c>
      <c r="I2710" s="420">
        <v>8.76</v>
      </c>
      <c r="J2710" s="420">
        <v>-32</v>
      </c>
      <c r="K2710" s="70"/>
      <c r="L2710" s="70"/>
      <c r="M2710" s="312"/>
      <c r="N2710" s="149"/>
      <c r="O2710" s="149"/>
      <c r="P2710" s="312"/>
      <c r="Q2710" s="312"/>
    </row>
    <row r="2711" spans="1:17" s="309" customFormat="1" x14ac:dyDescent="0.2">
      <c r="A2711" s="426" t="s">
        <v>55</v>
      </c>
      <c r="B2711" s="419">
        <v>42802</v>
      </c>
      <c r="C2711" s="340">
        <v>0.41422453703703704</v>
      </c>
      <c r="D2711" s="420">
        <v>7.01</v>
      </c>
      <c r="E2711" s="420">
        <v>15.83</v>
      </c>
      <c r="F2711" s="420">
        <v>6.11</v>
      </c>
      <c r="G2711" s="420">
        <v>83.4</v>
      </c>
      <c r="H2711" s="310">
        <v>75.637</v>
      </c>
      <c r="I2711" s="420">
        <v>8.75</v>
      </c>
      <c r="J2711" s="420">
        <v>-37</v>
      </c>
      <c r="K2711" s="70"/>
      <c r="L2711" s="70"/>
      <c r="M2711" s="312"/>
      <c r="N2711" s="149"/>
      <c r="O2711" s="149"/>
      <c r="P2711" s="312"/>
      <c r="Q2711" s="312"/>
    </row>
    <row r="2712" spans="1:17" s="309" customFormat="1" x14ac:dyDescent="0.2">
      <c r="A2712" s="426" t="s">
        <v>55</v>
      </c>
      <c r="B2712" s="419">
        <v>42802</v>
      </c>
      <c r="C2712" s="340">
        <v>0.41365740740740736</v>
      </c>
      <c r="D2712" s="420">
        <v>8.0030000000000001</v>
      </c>
      <c r="E2712" s="420">
        <v>15.77</v>
      </c>
      <c r="F2712" s="420">
        <v>6.03</v>
      </c>
      <c r="G2712" s="420">
        <v>82.3</v>
      </c>
      <c r="H2712" s="310">
        <v>75.686999999999998</v>
      </c>
      <c r="I2712" s="420">
        <v>8.74</v>
      </c>
      <c r="J2712" s="420">
        <v>-42</v>
      </c>
      <c r="K2712" s="70"/>
      <c r="L2712" s="70"/>
      <c r="M2712" s="312"/>
      <c r="N2712" s="149"/>
      <c r="O2712" s="149"/>
      <c r="P2712" s="312"/>
      <c r="Q2712" s="312"/>
    </row>
    <row r="2713" spans="1:17" s="309" customFormat="1" x14ac:dyDescent="0.2">
      <c r="A2713" s="426" t="s">
        <v>55</v>
      </c>
      <c r="B2713" s="419">
        <v>42802</v>
      </c>
      <c r="C2713" s="340">
        <v>0.41304398148148147</v>
      </c>
      <c r="D2713" s="420">
        <v>9.0350000000000001</v>
      </c>
      <c r="E2713" s="420">
        <v>15.72</v>
      </c>
      <c r="F2713" s="420">
        <v>5.16</v>
      </c>
      <c r="G2713" s="420">
        <v>70.3</v>
      </c>
      <c r="H2713" s="310">
        <v>75.738</v>
      </c>
      <c r="I2713" s="420">
        <v>8.7200000000000006</v>
      </c>
      <c r="J2713" s="420">
        <v>-49</v>
      </c>
      <c r="K2713" s="70"/>
      <c r="L2713" s="70"/>
      <c r="M2713" s="312"/>
      <c r="N2713" s="149"/>
      <c r="O2713" s="149"/>
      <c r="P2713" s="312"/>
      <c r="Q2713" s="312"/>
    </row>
    <row r="2714" spans="1:17" s="309" customFormat="1" x14ac:dyDescent="0.2">
      <c r="A2714" s="426" t="s">
        <v>55</v>
      </c>
      <c r="B2714" s="419">
        <v>42802</v>
      </c>
      <c r="C2714" s="340">
        <v>0.41226851851851848</v>
      </c>
      <c r="D2714" s="420">
        <v>10.097</v>
      </c>
      <c r="E2714" s="420">
        <v>15.54</v>
      </c>
      <c r="F2714" s="420">
        <v>3.36</v>
      </c>
      <c r="G2714" s="420">
        <v>45.7</v>
      </c>
      <c r="H2714" s="310">
        <v>75.864999999999995</v>
      </c>
      <c r="I2714" s="420">
        <v>8.67</v>
      </c>
      <c r="J2714" s="420">
        <v>-69</v>
      </c>
      <c r="K2714" s="70"/>
      <c r="L2714" s="70"/>
      <c r="M2714" s="312"/>
      <c r="N2714" s="149"/>
      <c r="O2714" s="149"/>
      <c r="P2714" s="312"/>
      <c r="Q2714" s="312"/>
    </row>
    <row r="2715" spans="1:17" s="309" customFormat="1" x14ac:dyDescent="0.2">
      <c r="A2715" s="426" t="s">
        <v>55</v>
      </c>
      <c r="B2715" s="419">
        <v>42802</v>
      </c>
      <c r="C2715" s="340">
        <v>0.41164351851851855</v>
      </c>
      <c r="D2715" s="420">
        <v>10.952999999999999</v>
      </c>
      <c r="E2715" s="420">
        <v>15.46</v>
      </c>
      <c r="F2715" s="420">
        <v>2.39</v>
      </c>
      <c r="G2715" s="420">
        <v>32.5</v>
      </c>
      <c r="H2715" s="310">
        <v>75.858999999999995</v>
      </c>
      <c r="I2715" s="420">
        <v>8.64</v>
      </c>
      <c r="J2715" s="420">
        <v>-90</v>
      </c>
      <c r="K2715" s="70"/>
      <c r="L2715" s="70"/>
      <c r="M2715" s="312"/>
      <c r="N2715" s="149"/>
      <c r="O2715" s="149"/>
      <c r="P2715" s="312"/>
      <c r="Q2715" s="312"/>
    </row>
    <row r="2716" spans="1:17" s="309" customFormat="1" x14ac:dyDescent="0.2">
      <c r="A2716" s="426" t="s">
        <v>55</v>
      </c>
      <c r="B2716" s="419">
        <v>42802</v>
      </c>
      <c r="C2716" s="340">
        <v>0.41055555555555556</v>
      </c>
      <c r="D2716" s="420">
        <v>11.972</v>
      </c>
      <c r="E2716" s="420">
        <v>14.91</v>
      </c>
      <c r="F2716" s="420">
        <v>0.27</v>
      </c>
      <c r="G2716" s="420">
        <v>3.7</v>
      </c>
      <c r="H2716" s="310">
        <v>76.138000000000005</v>
      </c>
      <c r="I2716" s="420">
        <v>8.49</v>
      </c>
      <c r="J2716" s="420">
        <v>-323</v>
      </c>
      <c r="K2716" s="70"/>
      <c r="L2716" s="70"/>
      <c r="M2716" s="312"/>
      <c r="N2716" s="149"/>
      <c r="O2716" s="149"/>
      <c r="P2716" s="312"/>
      <c r="Q2716" s="312"/>
    </row>
    <row r="2717" spans="1:17" s="309" customFormat="1" x14ac:dyDescent="0.2">
      <c r="A2717" s="426" t="s">
        <v>55</v>
      </c>
      <c r="B2717" s="419">
        <v>42802</v>
      </c>
      <c r="C2717" s="340">
        <v>0.41021990740740738</v>
      </c>
      <c r="D2717" s="420">
        <v>12.819000000000001</v>
      </c>
      <c r="E2717" s="420">
        <v>14.91</v>
      </c>
      <c r="F2717" s="420">
        <v>0.3</v>
      </c>
      <c r="G2717" s="420">
        <v>4.0999999999999996</v>
      </c>
      <c r="H2717" s="310">
        <v>76.126000000000005</v>
      </c>
      <c r="I2717" s="420">
        <v>8.48</v>
      </c>
      <c r="J2717" s="420">
        <v>-336</v>
      </c>
      <c r="K2717" s="70"/>
      <c r="L2717" s="70"/>
      <c r="M2717" s="312"/>
      <c r="N2717" s="149"/>
      <c r="O2717" s="149"/>
      <c r="P2717" s="312"/>
      <c r="Q2717" s="312"/>
    </row>
    <row r="2718" spans="1:17" s="420" customFormat="1" x14ac:dyDescent="0.2">
      <c r="A2718" s="331"/>
      <c r="B2718" s="419"/>
      <c r="C2718" s="340"/>
      <c r="H2718" s="323"/>
      <c r="K2718" s="70"/>
      <c r="L2718" s="70"/>
      <c r="M2718" s="312"/>
      <c r="N2718" s="149"/>
      <c r="O2718" s="149"/>
      <c r="P2718" s="312"/>
      <c r="Q2718" s="312"/>
    </row>
    <row r="2719" spans="1:17" s="309" customFormat="1" ht="12" customHeight="1" x14ac:dyDescent="0.2">
      <c r="A2719" s="349" t="s">
        <v>58</v>
      </c>
      <c r="B2719" s="419">
        <v>42802</v>
      </c>
      <c r="C2719" s="340">
        <v>0.45525462962962965</v>
      </c>
      <c r="D2719" s="420">
        <v>0.05</v>
      </c>
      <c r="E2719" s="420">
        <v>19.66</v>
      </c>
      <c r="F2719" s="420">
        <v>24.36</v>
      </c>
      <c r="G2719" s="420">
        <v>356.3</v>
      </c>
      <c r="H2719" s="310">
        <v>75.379000000000005</v>
      </c>
      <c r="I2719" s="420">
        <v>9.16</v>
      </c>
      <c r="J2719" s="420">
        <v>2</v>
      </c>
      <c r="K2719" s="70"/>
      <c r="L2719" s="70"/>
      <c r="M2719" s="312">
        <v>0.25</v>
      </c>
      <c r="N2719" s="149"/>
      <c r="O2719" s="149"/>
      <c r="P2719" s="312"/>
      <c r="Q2719" s="312"/>
    </row>
    <row r="2720" spans="1:17" s="309" customFormat="1" x14ac:dyDescent="0.2">
      <c r="A2720" s="349" t="s">
        <v>58</v>
      </c>
      <c r="B2720" s="419">
        <v>42802</v>
      </c>
      <c r="C2720" s="340">
        <v>0.45459490740740738</v>
      </c>
      <c r="D2720" s="420">
        <v>1.014</v>
      </c>
      <c r="E2720" s="420">
        <v>16.899999999999999</v>
      </c>
      <c r="F2720" s="420">
        <v>9.4</v>
      </c>
      <c r="G2720" s="420">
        <v>130.4</v>
      </c>
      <c r="H2720" s="310">
        <v>74.846999999999994</v>
      </c>
      <c r="I2720" s="420">
        <v>8.86</v>
      </c>
      <c r="J2720" s="420">
        <v>-10</v>
      </c>
      <c r="K2720" s="70"/>
      <c r="L2720" s="70"/>
      <c r="M2720" s="312"/>
      <c r="N2720" s="149"/>
      <c r="O2720" s="149"/>
      <c r="P2720" s="312"/>
      <c r="Q2720" s="312"/>
    </row>
    <row r="2721" spans="1:17" s="309" customFormat="1" x14ac:dyDescent="0.2">
      <c r="A2721" s="349" t="s">
        <v>58</v>
      </c>
      <c r="B2721" s="419">
        <v>42802</v>
      </c>
      <c r="C2721" s="340">
        <v>0.45408564814814811</v>
      </c>
      <c r="D2721" s="420">
        <v>2.0270000000000001</v>
      </c>
      <c r="E2721" s="420">
        <v>16.7</v>
      </c>
      <c r="F2721" s="420">
        <v>6.67</v>
      </c>
      <c r="G2721" s="420">
        <v>92.2</v>
      </c>
      <c r="H2721" s="310">
        <v>74.991</v>
      </c>
      <c r="I2721" s="420">
        <v>8.7899999999999991</v>
      </c>
      <c r="J2721" s="420">
        <v>-15</v>
      </c>
      <c r="K2721" s="70"/>
      <c r="L2721" s="70"/>
      <c r="M2721" s="312"/>
      <c r="N2721" s="149"/>
      <c r="O2721" s="149"/>
      <c r="P2721" s="312"/>
      <c r="Q2721" s="312"/>
    </row>
    <row r="2722" spans="1:17" s="309" customFormat="1" x14ac:dyDescent="0.2">
      <c r="A2722" s="349" t="s">
        <v>58</v>
      </c>
      <c r="B2722" s="419">
        <v>42802</v>
      </c>
      <c r="C2722" s="340">
        <v>0.4536574074074074</v>
      </c>
      <c r="D2722" s="420">
        <v>3.0329999999999999</v>
      </c>
      <c r="E2722" s="420">
        <v>16.04</v>
      </c>
      <c r="F2722" s="420">
        <v>5.94</v>
      </c>
      <c r="G2722" s="420">
        <v>81.3</v>
      </c>
      <c r="H2722" s="310">
        <v>75.376999999999995</v>
      </c>
      <c r="I2722" s="420">
        <v>8.76</v>
      </c>
      <c r="J2722" s="420">
        <v>-16</v>
      </c>
      <c r="K2722" s="70"/>
      <c r="L2722" s="70"/>
      <c r="M2722" s="312"/>
      <c r="N2722" s="149"/>
      <c r="O2722" s="149"/>
      <c r="P2722" s="312"/>
      <c r="Q2722" s="312"/>
    </row>
    <row r="2723" spans="1:17" s="309" customFormat="1" x14ac:dyDescent="0.2">
      <c r="A2723" s="349" t="s">
        <v>58</v>
      </c>
      <c r="B2723" s="419">
        <v>42802</v>
      </c>
      <c r="C2723" s="340">
        <v>0.45305555555555554</v>
      </c>
      <c r="D2723" s="420">
        <v>4.0460000000000003</v>
      </c>
      <c r="E2723" s="420">
        <v>16.100000000000001</v>
      </c>
      <c r="F2723" s="420">
        <v>7.2</v>
      </c>
      <c r="G2723" s="420">
        <v>98.7</v>
      </c>
      <c r="H2723" s="310">
        <v>75.47</v>
      </c>
      <c r="I2723" s="420">
        <v>8.77</v>
      </c>
      <c r="J2723" s="420">
        <v>-15</v>
      </c>
      <c r="K2723" s="70"/>
      <c r="L2723" s="70"/>
      <c r="M2723" s="312"/>
      <c r="N2723" s="149"/>
      <c r="O2723" s="149"/>
      <c r="P2723" s="312"/>
      <c r="Q2723" s="312"/>
    </row>
    <row r="2724" spans="1:17" s="309" customFormat="1" x14ac:dyDescent="0.2">
      <c r="A2724" s="349" t="s">
        <v>58</v>
      </c>
      <c r="B2724" s="419">
        <v>42802</v>
      </c>
      <c r="C2724" s="340">
        <v>0.45271990740740736</v>
      </c>
      <c r="D2724" s="420">
        <v>5.04</v>
      </c>
      <c r="E2724" s="420">
        <v>16</v>
      </c>
      <c r="F2724" s="420">
        <v>7.29</v>
      </c>
      <c r="G2724" s="420">
        <v>99.8</v>
      </c>
      <c r="H2724" s="310">
        <v>75.515000000000001</v>
      </c>
      <c r="I2724" s="420">
        <v>8.77</v>
      </c>
      <c r="J2724" s="420">
        <v>-16</v>
      </c>
      <c r="K2724" s="70"/>
      <c r="L2724" s="70"/>
      <c r="M2724" s="312"/>
      <c r="N2724" s="149"/>
      <c r="O2724" s="149"/>
      <c r="P2724" s="312"/>
      <c r="Q2724" s="312"/>
    </row>
    <row r="2725" spans="1:17" s="309" customFormat="1" x14ac:dyDescent="0.2">
      <c r="A2725" s="349" t="s">
        <v>58</v>
      </c>
      <c r="B2725" s="419">
        <v>42802</v>
      </c>
      <c r="C2725" s="340">
        <v>0.45170138888888894</v>
      </c>
      <c r="D2725" s="420">
        <v>6.0549999999999997</v>
      </c>
      <c r="E2725" s="420">
        <v>15.74</v>
      </c>
      <c r="F2725" s="420">
        <v>5.82</v>
      </c>
      <c r="G2725" s="420">
        <v>79.3</v>
      </c>
      <c r="H2725" s="310">
        <v>75.628</v>
      </c>
      <c r="I2725" s="420">
        <v>8.7200000000000006</v>
      </c>
      <c r="J2725" s="420">
        <v>-21</v>
      </c>
      <c r="K2725" s="70"/>
      <c r="L2725" s="70"/>
      <c r="M2725" s="312"/>
      <c r="N2725" s="149"/>
      <c r="O2725" s="149"/>
      <c r="P2725" s="312"/>
      <c r="Q2725" s="312"/>
    </row>
    <row r="2726" spans="1:17" s="309" customFormat="1" x14ac:dyDescent="0.2">
      <c r="A2726" s="349" t="s">
        <v>58</v>
      </c>
      <c r="B2726" s="419">
        <v>42802</v>
      </c>
      <c r="C2726" s="340">
        <v>0.45120370370370372</v>
      </c>
      <c r="D2726" s="420">
        <v>6.9790000000000001</v>
      </c>
      <c r="E2726" s="420">
        <v>15.71</v>
      </c>
      <c r="F2726" s="420">
        <v>6.56</v>
      </c>
      <c r="G2726" s="420">
        <v>89.4</v>
      </c>
      <c r="H2726" s="310">
        <v>75.727999999999994</v>
      </c>
      <c r="I2726" s="420">
        <v>8.74</v>
      </c>
      <c r="J2726" s="420">
        <v>-22</v>
      </c>
      <c r="K2726" s="70"/>
      <c r="L2726" s="70"/>
      <c r="M2726" s="312"/>
      <c r="N2726" s="149"/>
      <c r="O2726" s="149"/>
      <c r="P2726" s="312"/>
      <c r="Q2726" s="312"/>
    </row>
    <row r="2727" spans="1:17" s="309" customFormat="1" x14ac:dyDescent="0.2">
      <c r="A2727" s="349" t="s">
        <v>58</v>
      </c>
      <c r="B2727" s="419">
        <v>42802</v>
      </c>
      <c r="C2727" s="340">
        <v>0.45042824074074073</v>
      </c>
      <c r="D2727" s="420">
        <v>7.9989999999999997</v>
      </c>
      <c r="E2727" s="420">
        <v>15.68</v>
      </c>
      <c r="F2727" s="420">
        <v>6.3</v>
      </c>
      <c r="G2727" s="420">
        <v>85.9</v>
      </c>
      <c r="H2727" s="310">
        <v>75.742999999999995</v>
      </c>
      <c r="I2727" s="420">
        <v>8.75</v>
      </c>
      <c r="J2727" s="420">
        <v>-26</v>
      </c>
      <c r="K2727" s="70"/>
      <c r="L2727" s="70"/>
      <c r="M2727" s="312"/>
      <c r="N2727" s="149"/>
      <c r="O2727" s="149"/>
      <c r="P2727" s="312"/>
      <c r="Q2727" s="312"/>
    </row>
    <row r="2728" spans="1:17" s="309" customFormat="1" x14ac:dyDescent="0.2">
      <c r="A2728" s="349" t="s">
        <v>58</v>
      </c>
      <c r="B2728" s="419">
        <v>42802</v>
      </c>
      <c r="C2728" s="340">
        <v>0.44984953703703701</v>
      </c>
      <c r="D2728" s="420">
        <v>8.9779999999999998</v>
      </c>
      <c r="E2728" s="420">
        <v>15.66</v>
      </c>
      <c r="F2728" s="420">
        <v>5.46</v>
      </c>
      <c r="G2728" s="420">
        <v>74.3</v>
      </c>
      <c r="H2728" s="310">
        <v>75.734999999999999</v>
      </c>
      <c r="I2728" s="420">
        <v>8.7200000000000006</v>
      </c>
      <c r="J2728" s="420">
        <v>-35</v>
      </c>
      <c r="K2728" s="70"/>
      <c r="L2728" s="70"/>
      <c r="M2728" s="312"/>
      <c r="N2728" s="149"/>
      <c r="O2728" s="149"/>
      <c r="P2728" s="312"/>
      <c r="Q2728" s="312"/>
    </row>
    <row r="2729" spans="1:17" s="309" customFormat="1" x14ac:dyDescent="0.2">
      <c r="A2729" s="349" t="s">
        <v>58</v>
      </c>
      <c r="B2729" s="419">
        <v>42802</v>
      </c>
      <c r="C2729" s="340">
        <v>0.44947916666666665</v>
      </c>
      <c r="D2729" s="420">
        <v>10.063000000000001</v>
      </c>
      <c r="E2729" s="420">
        <v>15.66</v>
      </c>
      <c r="F2729" s="420">
        <v>5.42</v>
      </c>
      <c r="G2729" s="420">
        <v>73.8</v>
      </c>
      <c r="H2729" s="310">
        <v>75.727999999999994</v>
      </c>
      <c r="I2729" s="420">
        <v>8.7200000000000006</v>
      </c>
      <c r="J2729" s="420">
        <v>-41</v>
      </c>
      <c r="K2729" s="70"/>
      <c r="L2729" s="70"/>
      <c r="M2729" s="312"/>
      <c r="N2729" s="149"/>
      <c r="O2729" s="149"/>
      <c r="P2729" s="312"/>
      <c r="Q2729" s="312"/>
    </row>
    <row r="2730" spans="1:17" s="309" customFormat="1" x14ac:dyDescent="0.2">
      <c r="A2730" s="349" t="s">
        <v>58</v>
      </c>
      <c r="B2730" s="419">
        <v>42802</v>
      </c>
      <c r="C2730" s="340">
        <v>0.44888888888888889</v>
      </c>
      <c r="D2730" s="420">
        <v>10.618</v>
      </c>
      <c r="E2730" s="420">
        <v>15.66</v>
      </c>
      <c r="F2730" s="420">
        <v>5.41</v>
      </c>
      <c r="G2730" s="420">
        <v>73.7</v>
      </c>
      <c r="H2730" s="310">
        <v>75.715999999999994</v>
      </c>
      <c r="I2730" s="420">
        <v>8.7200000000000006</v>
      </c>
      <c r="J2730" s="420">
        <v>-79</v>
      </c>
      <c r="K2730" s="70"/>
      <c r="L2730" s="70"/>
      <c r="M2730" s="312"/>
      <c r="N2730" s="149"/>
      <c r="O2730" s="149"/>
      <c r="P2730" s="312"/>
      <c r="Q2730" s="312"/>
    </row>
    <row r="2731" spans="1:17" s="420" customFormat="1" x14ac:dyDescent="0.2">
      <c r="A2731" s="331"/>
      <c r="B2731" s="419"/>
      <c r="C2731" s="340"/>
      <c r="H2731" s="323"/>
      <c r="K2731" s="70"/>
      <c r="L2731" s="70"/>
      <c r="M2731" s="312"/>
      <c r="N2731" s="149"/>
      <c r="O2731" s="149"/>
      <c r="P2731" s="312"/>
      <c r="Q2731" s="312"/>
    </row>
    <row r="2732" spans="1:17" s="309" customFormat="1" x14ac:dyDescent="0.2">
      <c r="A2732" s="349" t="s">
        <v>61</v>
      </c>
      <c r="B2732" s="419">
        <v>42802</v>
      </c>
      <c r="C2732" s="340">
        <v>0.50782407407407404</v>
      </c>
      <c r="D2732" s="420">
        <v>0.17699999999999999</v>
      </c>
      <c r="E2732" s="420">
        <v>19.07</v>
      </c>
      <c r="F2732" s="420">
        <v>22.38</v>
      </c>
      <c r="G2732" s="420">
        <v>325.60000000000002</v>
      </c>
      <c r="H2732" s="310">
        <v>76.457999999999998</v>
      </c>
      <c r="I2732" s="420">
        <v>9.09</v>
      </c>
      <c r="J2732" s="420">
        <v>5</v>
      </c>
      <c r="K2732" s="70"/>
      <c r="L2732" s="70"/>
      <c r="M2732" s="312">
        <v>0.5</v>
      </c>
      <c r="N2732" s="149"/>
      <c r="O2732" s="149"/>
      <c r="P2732" s="312"/>
      <c r="Q2732" s="312"/>
    </row>
    <row r="2733" spans="1:17" s="309" customFormat="1" x14ac:dyDescent="0.2">
      <c r="A2733" s="349" t="s">
        <v>61</v>
      </c>
      <c r="B2733" s="419">
        <v>42802</v>
      </c>
      <c r="C2733" s="340">
        <v>0.50717592592592597</v>
      </c>
      <c r="D2733" s="420">
        <v>1.006</v>
      </c>
      <c r="E2733" s="420">
        <v>16</v>
      </c>
      <c r="F2733" s="420">
        <v>7.28</v>
      </c>
      <c r="G2733" s="420">
        <v>99.8</v>
      </c>
      <c r="H2733" s="310">
        <v>75.884</v>
      </c>
      <c r="I2733" s="420">
        <v>8.77</v>
      </c>
      <c r="J2733" s="420">
        <v>-9</v>
      </c>
      <c r="K2733" s="70"/>
      <c r="L2733" s="70"/>
      <c r="M2733" s="312"/>
      <c r="N2733" s="149"/>
      <c r="O2733" s="149"/>
      <c r="P2733" s="312"/>
      <c r="Q2733" s="312"/>
    </row>
    <row r="2734" spans="1:17" s="309" customFormat="1" x14ac:dyDescent="0.2">
      <c r="A2734" s="349" t="s">
        <v>61</v>
      </c>
      <c r="B2734" s="419">
        <v>42802</v>
      </c>
      <c r="C2734" s="340">
        <v>0.50643518518518515</v>
      </c>
      <c r="D2734" s="420">
        <v>1.996</v>
      </c>
      <c r="E2734" s="420">
        <v>15.75</v>
      </c>
      <c r="F2734" s="420">
        <v>6.35</v>
      </c>
      <c r="G2734" s="420">
        <v>86.6</v>
      </c>
      <c r="H2734" s="310">
        <v>75.739999999999995</v>
      </c>
      <c r="I2734" s="420">
        <v>8.75</v>
      </c>
      <c r="J2734" s="420">
        <v>-11</v>
      </c>
      <c r="K2734" s="70"/>
      <c r="L2734" s="70"/>
      <c r="M2734" s="312"/>
      <c r="N2734" s="149"/>
      <c r="O2734" s="149"/>
      <c r="P2734" s="312"/>
      <c r="Q2734" s="312"/>
    </row>
    <row r="2735" spans="1:17" s="309" customFormat="1" x14ac:dyDescent="0.2">
      <c r="A2735" s="349" t="s">
        <v>61</v>
      </c>
      <c r="B2735" s="419">
        <v>42802</v>
      </c>
      <c r="C2735" s="340">
        <v>0.50591435185185185</v>
      </c>
      <c r="D2735" s="420">
        <v>2.9449999999999998</v>
      </c>
      <c r="E2735" s="420">
        <v>15.75</v>
      </c>
      <c r="F2735" s="420">
        <v>6.23</v>
      </c>
      <c r="G2735" s="420">
        <v>84.9</v>
      </c>
      <c r="H2735" s="310">
        <v>75.748999999999995</v>
      </c>
      <c r="I2735" s="420">
        <v>8.75</v>
      </c>
      <c r="J2735" s="420">
        <v>-12</v>
      </c>
      <c r="K2735" s="70"/>
      <c r="L2735" s="70"/>
      <c r="M2735" s="312"/>
      <c r="N2735" s="149"/>
      <c r="O2735" s="149"/>
      <c r="P2735" s="312"/>
      <c r="Q2735" s="312"/>
    </row>
    <row r="2736" spans="1:17" s="309" customFormat="1" x14ac:dyDescent="0.2">
      <c r="A2736" s="349" t="s">
        <v>61</v>
      </c>
      <c r="B2736" s="419">
        <v>42802</v>
      </c>
      <c r="C2736" s="340">
        <v>0.505</v>
      </c>
      <c r="D2736" s="420">
        <v>3.9860000000000002</v>
      </c>
      <c r="E2736" s="420">
        <v>15.75</v>
      </c>
      <c r="F2736" s="420">
        <v>5.59</v>
      </c>
      <c r="G2736" s="420">
        <v>76.3</v>
      </c>
      <c r="H2736" s="310">
        <v>75.813999999999993</v>
      </c>
      <c r="I2736" s="420">
        <v>8.7100000000000009</v>
      </c>
      <c r="J2736" s="420">
        <v>-13</v>
      </c>
      <c r="K2736" s="70"/>
      <c r="L2736" s="70"/>
      <c r="M2736" s="312"/>
      <c r="N2736" s="149"/>
      <c r="O2736" s="149"/>
      <c r="P2736" s="312"/>
      <c r="Q2736" s="312"/>
    </row>
    <row r="2737" spans="1:17" s="309" customFormat="1" x14ac:dyDescent="0.2">
      <c r="A2737" s="349" t="s">
        <v>61</v>
      </c>
      <c r="B2737" s="419">
        <v>42802</v>
      </c>
      <c r="C2737" s="340">
        <v>0.50460648148148146</v>
      </c>
      <c r="D2737" s="420">
        <v>5.07</v>
      </c>
      <c r="E2737" s="420">
        <v>15.71</v>
      </c>
      <c r="F2737" s="420">
        <v>5.57</v>
      </c>
      <c r="G2737" s="420">
        <v>75.900000000000006</v>
      </c>
      <c r="H2737" s="310">
        <v>75.856999999999999</v>
      </c>
      <c r="I2737" s="420">
        <v>8.7100000000000009</v>
      </c>
      <c r="J2737" s="420">
        <v>-13</v>
      </c>
      <c r="K2737" s="70"/>
      <c r="L2737" s="70"/>
      <c r="M2737" s="312"/>
      <c r="N2737" s="149"/>
      <c r="O2737" s="149"/>
      <c r="P2737" s="312"/>
      <c r="Q2737" s="312"/>
    </row>
    <row r="2738" spans="1:17" s="309" customFormat="1" x14ac:dyDescent="0.2">
      <c r="A2738" s="349" t="s">
        <v>61</v>
      </c>
      <c r="B2738" s="419">
        <v>42802</v>
      </c>
      <c r="C2738" s="340">
        <v>0.5040972222222222</v>
      </c>
      <c r="D2738" s="420">
        <v>5.992</v>
      </c>
      <c r="E2738" s="420">
        <v>15.67</v>
      </c>
      <c r="F2738" s="420">
        <v>5.61</v>
      </c>
      <c r="G2738" s="420">
        <v>76.400000000000006</v>
      </c>
      <c r="H2738" s="310">
        <v>75.98</v>
      </c>
      <c r="I2738" s="420">
        <v>8.6999999999999993</v>
      </c>
      <c r="J2738" s="420">
        <v>-14</v>
      </c>
      <c r="K2738" s="70"/>
      <c r="L2738" s="70"/>
      <c r="M2738" s="312"/>
      <c r="N2738" s="149"/>
      <c r="O2738" s="149"/>
      <c r="P2738" s="312"/>
      <c r="Q2738" s="312"/>
    </row>
    <row r="2739" spans="1:17" s="309" customFormat="1" x14ac:dyDescent="0.2">
      <c r="A2739" s="349" t="s">
        <v>61</v>
      </c>
      <c r="B2739" s="419">
        <v>42802</v>
      </c>
      <c r="C2739" s="340">
        <v>0.50364583333333335</v>
      </c>
      <c r="D2739" s="420">
        <v>7.0369999999999999</v>
      </c>
      <c r="E2739" s="420">
        <v>15.63</v>
      </c>
      <c r="F2739" s="420">
        <v>5.49</v>
      </c>
      <c r="G2739" s="420">
        <v>74.7</v>
      </c>
      <c r="H2739" s="310">
        <v>76.013999999999996</v>
      </c>
      <c r="I2739" s="420">
        <v>8.6999999999999993</v>
      </c>
      <c r="J2739" s="420">
        <v>-15</v>
      </c>
      <c r="K2739" s="70"/>
      <c r="L2739" s="70"/>
      <c r="M2739" s="312"/>
      <c r="N2739" s="149"/>
      <c r="O2739" s="149"/>
      <c r="P2739" s="312"/>
      <c r="Q2739" s="312"/>
    </row>
    <row r="2740" spans="1:17" s="309" customFormat="1" x14ac:dyDescent="0.2">
      <c r="A2740" s="349" t="s">
        <v>61</v>
      </c>
      <c r="B2740" s="419">
        <v>42802</v>
      </c>
      <c r="C2740" s="340">
        <v>0.50312499999999993</v>
      </c>
      <c r="D2740" s="420">
        <v>8.0289999999999999</v>
      </c>
      <c r="E2740" s="420">
        <v>15.56</v>
      </c>
      <c r="F2740" s="420">
        <v>5</v>
      </c>
      <c r="G2740" s="420">
        <v>68</v>
      </c>
      <c r="H2740" s="310">
        <v>76.031000000000006</v>
      </c>
      <c r="I2740" s="420">
        <v>8.67</v>
      </c>
      <c r="J2740" s="420">
        <v>-16</v>
      </c>
      <c r="K2740" s="70"/>
      <c r="L2740" s="70"/>
      <c r="M2740" s="312"/>
      <c r="N2740" s="149"/>
      <c r="O2740" s="149"/>
      <c r="P2740" s="312"/>
      <c r="Q2740" s="312"/>
    </row>
    <row r="2741" spans="1:17" s="309" customFormat="1" x14ac:dyDescent="0.2">
      <c r="A2741" s="349" t="s">
        <v>61</v>
      </c>
      <c r="B2741" s="419">
        <v>42802</v>
      </c>
      <c r="C2741" s="340">
        <v>0.5025115740740741</v>
      </c>
      <c r="D2741" s="420">
        <v>9.0039999999999996</v>
      </c>
      <c r="E2741" s="420">
        <v>15.56</v>
      </c>
      <c r="F2741" s="420">
        <v>4.9000000000000004</v>
      </c>
      <c r="G2741" s="420">
        <v>66.7</v>
      </c>
      <c r="H2741" s="310">
        <v>76.027000000000001</v>
      </c>
      <c r="I2741" s="420">
        <v>8.67</v>
      </c>
      <c r="J2741" s="420">
        <v>-18</v>
      </c>
      <c r="K2741" s="70"/>
      <c r="L2741" s="70"/>
      <c r="M2741" s="312"/>
      <c r="N2741" s="149"/>
      <c r="O2741" s="149"/>
      <c r="P2741" s="312"/>
      <c r="Q2741" s="312"/>
    </row>
    <row r="2742" spans="1:17" s="309" customFormat="1" x14ac:dyDescent="0.2">
      <c r="A2742" s="349" t="s">
        <v>61</v>
      </c>
      <c r="B2742" s="419">
        <v>42802</v>
      </c>
      <c r="C2742" s="340">
        <v>0.5018055555555555</v>
      </c>
      <c r="D2742" s="420">
        <v>9.9920000000000009</v>
      </c>
      <c r="E2742" s="420">
        <v>15.57</v>
      </c>
      <c r="F2742" s="420">
        <v>4.72</v>
      </c>
      <c r="G2742" s="420">
        <v>64.2</v>
      </c>
      <c r="H2742" s="310">
        <v>75.995000000000005</v>
      </c>
      <c r="I2742" s="420">
        <v>8.67</v>
      </c>
      <c r="J2742" s="420">
        <v>-21</v>
      </c>
      <c r="K2742" s="70"/>
      <c r="L2742" s="70"/>
      <c r="M2742" s="312"/>
      <c r="N2742" s="149"/>
      <c r="O2742" s="149"/>
      <c r="P2742" s="312"/>
      <c r="Q2742" s="312"/>
    </row>
    <row r="2743" spans="1:17" s="309" customFormat="1" x14ac:dyDescent="0.2">
      <c r="A2743" s="349" t="s">
        <v>61</v>
      </c>
      <c r="B2743" s="419">
        <v>42802</v>
      </c>
      <c r="C2743" s="340">
        <v>0.5012847222222222</v>
      </c>
      <c r="D2743" s="420">
        <v>10.978999999999999</v>
      </c>
      <c r="E2743" s="420">
        <v>15.58</v>
      </c>
      <c r="F2743" s="420">
        <v>4.6100000000000003</v>
      </c>
      <c r="G2743" s="420">
        <v>62.8</v>
      </c>
      <c r="H2743" s="310">
        <v>76.004999999999995</v>
      </c>
      <c r="I2743" s="420">
        <v>8.67</v>
      </c>
      <c r="J2743" s="420">
        <v>-26</v>
      </c>
      <c r="K2743" s="70"/>
      <c r="L2743" s="70"/>
      <c r="M2743" s="312"/>
      <c r="N2743" s="149"/>
      <c r="O2743" s="149"/>
      <c r="P2743" s="312"/>
      <c r="Q2743" s="312"/>
    </row>
    <row r="2744" spans="1:17" s="309" customFormat="1" x14ac:dyDescent="0.2">
      <c r="A2744" s="349" t="s">
        <v>61</v>
      </c>
      <c r="B2744" s="419">
        <v>42802</v>
      </c>
      <c r="C2744" s="340">
        <v>0.50081018518518516</v>
      </c>
      <c r="D2744" s="420">
        <v>11.91</v>
      </c>
      <c r="E2744" s="420">
        <v>15.58</v>
      </c>
      <c r="F2744" s="420">
        <v>4.63</v>
      </c>
      <c r="G2744" s="420">
        <v>63</v>
      </c>
      <c r="H2744" s="310">
        <v>76.001000000000005</v>
      </c>
      <c r="I2744" s="420">
        <v>8.67</v>
      </c>
      <c r="J2744" s="420">
        <v>-35</v>
      </c>
      <c r="K2744" s="70"/>
      <c r="L2744" s="70"/>
      <c r="M2744" s="312"/>
      <c r="N2744" s="149"/>
      <c r="O2744" s="149"/>
      <c r="P2744" s="312"/>
      <c r="Q2744" s="312"/>
    </row>
    <row r="2745" spans="1:17" s="309" customFormat="1" x14ac:dyDescent="0.2">
      <c r="A2745" s="349" t="s">
        <v>61</v>
      </c>
      <c r="B2745" s="419">
        <v>42802</v>
      </c>
      <c r="C2745" s="340">
        <v>0.50040509259259258</v>
      </c>
      <c r="D2745" s="420">
        <v>12.583</v>
      </c>
      <c r="E2745" s="420">
        <v>15.59</v>
      </c>
      <c r="F2745" s="420">
        <v>4.7</v>
      </c>
      <c r="G2745" s="420">
        <v>64</v>
      </c>
      <c r="H2745" s="310">
        <v>76.004999999999995</v>
      </c>
      <c r="I2745" s="420">
        <v>8.68</v>
      </c>
      <c r="J2745" s="420">
        <v>-46</v>
      </c>
      <c r="K2745" s="70"/>
      <c r="L2745" s="70"/>
      <c r="M2745" s="312"/>
      <c r="N2745" s="149"/>
      <c r="O2745" s="149"/>
      <c r="P2745" s="312"/>
      <c r="Q2745" s="312"/>
    </row>
    <row r="2746" spans="1:17" s="309" customFormat="1" x14ac:dyDescent="0.2">
      <c r="A2746" s="313"/>
      <c r="B2746" s="314"/>
      <c r="C2746" s="314"/>
      <c r="D2746" s="311"/>
      <c r="E2746" s="310"/>
      <c r="F2746" s="310"/>
      <c r="G2746" s="310"/>
      <c r="H2746" s="310"/>
      <c r="I2746" s="310"/>
      <c r="J2746" s="310"/>
      <c r="K2746" s="70"/>
      <c r="L2746" s="70"/>
      <c r="M2746" s="312"/>
      <c r="N2746" s="149"/>
      <c r="O2746" s="149"/>
      <c r="P2746" s="312"/>
      <c r="Q2746" s="312"/>
    </row>
    <row r="2747" spans="1:17" s="420" customFormat="1" x14ac:dyDescent="0.2">
      <c r="A2747" s="426" t="s">
        <v>55</v>
      </c>
      <c r="B2747" s="419">
        <v>43355</v>
      </c>
      <c r="C2747" s="340">
        <v>0.50292824074074072</v>
      </c>
      <c r="D2747" s="420">
        <v>0.04</v>
      </c>
      <c r="E2747" s="420">
        <v>31.5</v>
      </c>
      <c r="F2747" s="420">
        <v>3.89</v>
      </c>
      <c r="G2747" s="420">
        <v>71.400000000000006</v>
      </c>
      <c r="H2747" s="420">
        <v>78.94</v>
      </c>
      <c r="I2747" s="420">
        <v>8.2799999999999994</v>
      </c>
      <c r="J2747" s="323"/>
      <c r="K2747" s="420">
        <v>3.03</v>
      </c>
      <c r="L2747" s="70"/>
      <c r="M2747" s="483">
        <v>1.1499999999999999</v>
      </c>
      <c r="N2747" s="149"/>
      <c r="O2747" s="149"/>
      <c r="P2747" s="312"/>
      <c r="Q2747" s="312"/>
    </row>
    <row r="2748" spans="1:17" s="420" customFormat="1" x14ac:dyDescent="0.2">
      <c r="A2748" s="426" t="s">
        <v>55</v>
      </c>
      <c r="B2748" s="419">
        <v>43355</v>
      </c>
      <c r="C2748" s="340">
        <v>0.50414351851851846</v>
      </c>
      <c r="D2748" s="420">
        <v>0.52</v>
      </c>
      <c r="E2748" s="420">
        <v>31.19</v>
      </c>
      <c r="F2748" s="420">
        <v>3.62</v>
      </c>
      <c r="G2748" s="420">
        <v>66.2</v>
      </c>
      <c r="H2748" s="420">
        <v>79.290000000000006</v>
      </c>
      <c r="I2748" s="420">
        <v>8.2899999999999991</v>
      </c>
      <c r="J2748" s="323"/>
      <c r="K2748" s="420">
        <v>3.16</v>
      </c>
      <c r="L2748" s="70"/>
      <c r="M2748" s="312"/>
      <c r="N2748" s="149"/>
      <c r="O2748" s="149"/>
      <c r="P2748" s="312"/>
      <c r="Q2748" s="312"/>
    </row>
    <row r="2749" spans="1:17" s="420" customFormat="1" x14ac:dyDescent="0.2">
      <c r="A2749" s="426" t="s">
        <v>55</v>
      </c>
      <c r="B2749" s="419">
        <v>43355</v>
      </c>
      <c r="C2749" s="340">
        <v>0.50512731481481488</v>
      </c>
      <c r="D2749" s="420">
        <v>0.93</v>
      </c>
      <c r="E2749" s="420">
        <v>30.72</v>
      </c>
      <c r="F2749" s="420">
        <v>2.2599999999999998</v>
      </c>
      <c r="G2749" s="420">
        <v>41</v>
      </c>
      <c r="H2749" s="420">
        <v>79.040000000000006</v>
      </c>
      <c r="I2749" s="420">
        <v>8.2799999999999994</v>
      </c>
      <c r="J2749" s="323"/>
      <c r="K2749" s="420">
        <v>2.5499999999999998</v>
      </c>
      <c r="L2749" s="70"/>
      <c r="M2749" s="312"/>
      <c r="N2749" s="149"/>
      <c r="O2749" s="149"/>
      <c r="P2749" s="312"/>
      <c r="Q2749" s="312"/>
    </row>
    <row r="2750" spans="1:17" s="420" customFormat="1" x14ac:dyDescent="0.2">
      <c r="A2750" s="426" t="s">
        <v>55</v>
      </c>
      <c r="B2750" s="419">
        <v>43355</v>
      </c>
      <c r="C2750" s="340">
        <v>0.50552083333333331</v>
      </c>
      <c r="D2750" s="420">
        <v>1.43</v>
      </c>
      <c r="E2750" s="420">
        <v>30.64</v>
      </c>
      <c r="F2750" s="420">
        <v>1.8</v>
      </c>
      <c r="G2750" s="420">
        <v>32.700000000000003</v>
      </c>
      <c r="H2750" s="420">
        <v>79.31</v>
      </c>
      <c r="I2750" s="420">
        <v>8.27</v>
      </c>
      <c r="J2750" s="323"/>
      <c r="K2750" s="420">
        <v>1.86</v>
      </c>
      <c r="L2750" s="70"/>
      <c r="M2750" s="312"/>
      <c r="N2750" s="149"/>
      <c r="O2750" s="149"/>
      <c r="P2750" s="312"/>
      <c r="Q2750" s="312"/>
    </row>
    <row r="2751" spans="1:17" s="420" customFormat="1" x14ac:dyDescent="0.2">
      <c r="A2751" s="426" t="s">
        <v>55</v>
      </c>
      <c r="B2751" s="419">
        <v>43355</v>
      </c>
      <c r="C2751" s="340">
        <v>0.50592592592592589</v>
      </c>
      <c r="D2751" s="420">
        <v>2.02</v>
      </c>
      <c r="E2751" s="420">
        <v>30.63</v>
      </c>
      <c r="F2751" s="420">
        <v>1.32</v>
      </c>
      <c r="G2751" s="420">
        <v>23.9</v>
      </c>
      <c r="H2751" s="420">
        <v>79.069999999999993</v>
      </c>
      <c r="I2751" s="420">
        <v>8.26</v>
      </c>
      <c r="J2751" s="323"/>
      <c r="K2751" s="420">
        <v>1.91</v>
      </c>
      <c r="L2751" s="70"/>
      <c r="M2751" s="312"/>
      <c r="N2751" s="149"/>
      <c r="O2751" s="149"/>
      <c r="P2751" s="312"/>
      <c r="Q2751" s="312"/>
    </row>
    <row r="2752" spans="1:17" s="420" customFormat="1" x14ac:dyDescent="0.2">
      <c r="A2752" s="426" t="s">
        <v>55</v>
      </c>
      <c r="B2752" s="419">
        <v>43355</v>
      </c>
      <c r="C2752" s="340">
        <v>0.50640046296296293</v>
      </c>
      <c r="D2752" s="420">
        <v>2.52</v>
      </c>
      <c r="E2752" s="420">
        <v>30.62</v>
      </c>
      <c r="F2752" s="420">
        <v>1.02</v>
      </c>
      <c r="G2752" s="420">
        <v>18.600000000000001</v>
      </c>
      <c r="H2752" s="420">
        <v>79.2</v>
      </c>
      <c r="I2752" s="420">
        <v>8.26</v>
      </c>
      <c r="J2752" s="323"/>
      <c r="K2752" s="420">
        <v>1.97</v>
      </c>
      <c r="L2752" s="70"/>
      <c r="M2752" s="312"/>
      <c r="N2752" s="149"/>
      <c r="O2752" s="149"/>
      <c r="P2752" s="312"/>
      <c r="Q2752" s="312"/>
    </row>
    <row r="2753" spans="1:17" s="420" customFormat="1" x14ac:dyDescent="0.2">
      <c r="A2753" s="426" t="s">
        <v>55</v>
      </c>
      <c r="B2753" s="419">
        <v>43355</v>
      </c>
      <c r="C2753" s="340">
        <v>0.50668981481481479</v>
      </c>
      <c r="D2753" s="420">
        <v>2.99</v>
      </c>
      <c r="E2753" s="420">
        <v>30.61</v>
      </c>
      <c r="F2753" s="420">
        <v>0.91</v>
      </c>
      <c r="G2753" s="420">
        <v>16.399999999999999</v>
      </c>
      <c r="H2753" s="420">
        <v>79.17</v>
      </c>
      <c r="I2753" s="420">
        <v>8.26</v>
      </c>
      <c r="J2753" s="323"/>
      <c r="K2753" s="420">
        <v>1.58</v>
      </c>
      <c r="L2753" s="70"/>
      <c r="M2753" s="312"/>
      <c r="N2753" s="149"/>
      <c r="O2753" s="149"/>
      <c r="P2753" s="312"/>
      <c r="Q2753" s="312"/>
    </row>
    <row r="2754" spans="1:17" s="420" customFormat="1" x14ac:dyDescent="0.2">
      <c r="A2754" s="426" t="s">
        <v>55</v>
      </c>
      <c r="B2754" s="419">
        <v>43355</v>
      </c>
      <c r="C2754" s="340">
        <v>0.50700231481481484</v>
      </c>
      <c r="D2754" s="420">
        <v>3.48</v>
      </c>
      <c r="E2754" s="420">
        <v>30.6</v>
      </c>
      <c r="F2754" s="420">
        <v>0.82</v>
      </c>
      <c r="G2754" s="420">
        <v>14.8</v>
      </c>
      <c r="H2754" s="420">
        <v>79.06</v>
      </c>
      <c r="I2754" s="420">
        <v>8.26</v>
      </c>
      <c r="J2754" s="323"/>
      <c r="K2754" s="420">
        <v>1.2</v>
      </c>
      <c r="L2754" s="70"/>
      <c r="M2754" s="312"/>
      <c r="N2754" s="149"/>
      <c r="O2754" s="149"/>
      <c r="P2754" s="312"/>
      <c r="Q2754" s="312"/>
    </row>
    <row r="2755" spans="1:17" s="420" customFormat="1" x14ac:dyDescent="0.2">
      <c r="A2755" s="426" t="s">
        <v>55</v>
      </c>
      <c r="B2755" s="419">
        <v>43355</v>
      </c>
      <c r="C2755" s="340">
        <v>0.5075925925925926</v>
      </c>
      <c r="D2755" s="420">
        <v>3.99</v>
      </c>
      <c r="E2755" s="420">
        <v>30.59</v>
      </c>
      <c r="F2755" s="420">
        <v>0.62</v>
      </c>
      <c r="G2755" s="420">
        <v>11.2</v>
      </c>
      <c r="H2755" s="420">
        <v>79.3</v>
      </c>
      <c r="I2755" s="420">
        <v>8.26</v>
      </c>
      <c r="J2755" s="323"/>
      <c r="K2755" s="420">
        <v>1.26</v>
      </c>
      <c r="L2755" s="70"/>
      <c r="M2755" s="312"/>
      <c r="N2755" s="149"/>
      <c r="O2755" s="149"/>
      <c r="P2755" s="312"/>
      <c r="Q2755" s="312"/>
    </row>
    <row r="2756" spans="1:17" s="420" customFormat="1" x14ac:dyDescent="0.2">
      <c r="A2756" s="426" t="s">
        <v>55</v>
      </c>
      <c r="B2756" s="419">
        <v>43355</v>
      </c>
      <c r="C2756" s="340">
        <v>0.50805555555555559</v>
      </c>
      <c r="D2756" s="420">
        <v>4.51</v>
      </c>
      <c r="E2756" s="420">
        <v>30.59</v>
      </c>
      <c r="F2756" s="420">
        <v>0.54</v>
      </c>
      <c r="G2756" s="420">
        <v>9.8000000000000007</v>
      </c>
      <c r="H2756" s="420">
        <v>79.13</v>
      </c>
      <c r="I2756" s="420">
        <v>8.26</v>
      </c>
      <c r="J2756" s="323"/>
      <c r="K2756" s="420">
        <v>1.36</v>
      </c>
      <c r="L2756" s="70"/>
      <c r="M2756" s="312"/>
      <c r="N2756" s="149"/>
      <c r="O2756" s="149"/>
      <c r="P2756" s="312"/>
      <c r="Q2756" s="312"/>
    </row>
    <row r="2757" spans="1:17" s="420" customFormat="1" x14ac:dyDescent="0.2">
      <c r="A2757" s="426" t="s">
        <v>55</v>
      </c>
      <c r="B2757" s="419">
        <v>43355</v>
      </c>
      <c r="C2757" s="340">
        <v>0.50844907407407403</v>
      </c>
      <c r="D2757" s="420">
        <v>4.9800000000000004</v>
      </c>
      <c r="E2757" s="420">
        <v>30.59</v>
      </c>
      <c r="F2757" s="420">
        <v>0.51</v>
      </c>
      <c r="G2757" s="420">
        <v>9.3000000000000007</v>
      </c>
      <c r="H2757" s="420">
        <v>79.260000000000005</v>
      </c>
      <c r="I2757" s="420">
        <v>8.25</v>
      </c>
      <c r="J2757" s="323"/>
      <c r="K2757" s="420">
        <v>1.39</v>
      </c>
      <c r="L2757" s="70"/>
      <c r="M2757" s="312"/>
      <c r="N2757" s="149"/>
      <c r="O2757" s="149"/>
      <c r="P2757" s="312"/>
      <c r="Q2757" s="312"/>
    </row>
    <row r="2758" spans="1:17" s="420" customFormat="1" x14ac:dyDescent="0.2">
      <c r="A2758" s="426" t="s">
        <v>55</v>
      </c>
      <c r="B2758" s="419">
        <v>43355</v>
      </c>
      <c r="C2758" s="340">
        <v>0.50898148148148148</v>
      </c>
      <c r="D2758" s="420">
        <v>6.01</v>
      </c>
      <c r="E2758" s="420">
        <v>30.57</v>
      </c>
      <c r="F2758" s="420">
        <v>0.48</v>
      </c>
      <c r="G2758" s="420">
        <v>8.8000000000000007</v>
      </c>
      <c r="H2758" s="420">
        <v>79.33</v>
      </c>
      <c r="I2758" s="420">
        <v>8.25</v>
      </c>
      <c r="J2758" s="323"/>
      <c r="K2758" s="420">
        <v>1.21</v>
      </c>
      <c r="L2758" s="70"/>
      <c r="M2758" s="312"/>
      <c r="N2758" s="149"/>
      <c r="O2758" s="149"/>
      <c r="P2758" s="312"/>
      <c r="Q2758" s="312"/>
    </row>
    <row r="2759" spans="1:17" s="420" customFormat="1" x14ac:dyDescent="0.2">
      <c r="A2759" s="426" t="s">
        <v>55</v>
      </c>
      <c r="B2759" s="419">
        <v>43355</v>
      </c>
      <c r="C2759" s="340">
        <v>0.50940972222222225</v>
      </c>
      <c r="D2759" s="420">
        <v>6.98</v>
      </c>
      <c r="E2759" s="420">
        <v>30.57</v>
      </c>
      <c r="F2759" s="420">
        <v>0.42</v>
      </c>
      <c r="G2759" s="420">
        <v>7.7</v>
      </c>
      <c r="H2759" s="420">
        <v>79.36</v>
      </c>
      <c r="I2759" s="420">
        <v>8.25</v>
      </c>
      <c r="J2759" s="323"/>
      <c r="K2759" s="420">
        <v>1.5</v>
      </c>
      <c r="L2759" s="70"/>
      <c r="M2759" s="312"/>
      <c r="N2759" s="149"/>
      <c r="O2759" s="149"/>
      <c r="P2759" s="312"/>
      <c r="Q2759" s="312"/>
    </row>
    <row r="2760" spans="1:17" s="420" customFormat="1" x14ac:dyDescent="0.2">
      <c r="A2760" s="426" t="s">
        <v>55</v>
      </c>
      <c r="B2760" s="419">
        <v>43355</v>
      </c>
      <c r="C2760" s="340">
        <v>0.50979166666666664</v>
      </c>
      <c r="D2760" s="420">
        <v>8.01</v>
      </c>
      <c r="E2760" s="420">
        <v>30.57</v>
      </c>
      <c r="F2760" s="420">
        <v>0.39</v>
      </c>
      <c r="G2760" s="420">
        <v>7</v>
      </c>
      <c r="H2760" s="420">
        <v>79.28</v>
      </c>
      <c r="I2760" s="420">
        <v>8.25</v>
      </c>
      <c r="J2760" s="323"/>
      <c r="K2760" s="420">
        <v>1.1599999999999999</v>
      </c>
      <c r="L2760" s="70"/>
      <c r="M2760" s="312"/>
      <c r="N2760" s="149"/>
      <c r="O2760" s="149"/>
      <c r="P2760" s="312"/>
      <c r="Q2760" s="312"/>
    </row>
    <row r="2761" spans="1:17" s="420" customFormat="1" x14ac:dyDescent="0.2">
      <c r="A2761" s="426" t="s">
        <v>55</v>
      </c>
      <c r="B2761" s="419">
        <v>43355</v>
      </c>
      <c r="C2761" s="340">
        <v>0.51030092592592591</v>
      </c>
      <c r="D2761" s="420">
        <v>8.9700000000000006</v>
      </c>
      <c r="E2761" s="420">
        <v>30.57</v>
      </c>
      <c r="F2761" s="420">
        <v>0.37</v>
      </c>
      <c r="G2761" s="420">
        <v>6.8</v>
      </c>
      <c r="H2761" s="420">
        <v>79.45</v>
      </c>
      <c r="I2761" s="420">
        <v>8.25</v>
      </c>
      <c r="J2761" s="323"/>
      <c r="K2761" s="420">
        <v>1.23</v>
      </c>
      <c r="L2761" s="70"/>
      <c r="M2761" s="312"/>
      <c r="N2761" s="149"/>
      <c r="O2761" s="149"/>
      <c r="P2761" s="312"/>
      <c r="Q2761" s="312"/>
    </row>
    <row r="2762" spans="1:17" s="420" customFormat="1" x14ac:dyDescent="0.2">
      <c r="A2762" s="426" t="s">
        <v>55</v>
      </c>
      <c r="B2762" s="419">
        <v>43355</v>
      </c>
      <c r="C2762" s="340">
        <v>0.51074074074074072</v>
      </c>
      <c r="D2762" s="420">
        <v>10.029999999999999</v>
      </c>
      <c r="E2762" s="420">
        <v>30.57</v>
      </c>
      <c r="F2762" s="420">
        <v>0.37</v>
      </c>
      <c r="G2762" s="420">
        <v>6.8</v>
      </c>
      <c r="H2762" s="420">
        <v>79.349999999999994</v>
      </c>
      <c r="I2762" s="420">
        <v>8.25</v>
      </c>
      <c r="J2762" s="323"/>
      <c r="K2762" s="420">
        <v>0.99</v>
      </c>
      <c r="L2762" s="70"/>
      <c r="M2762" s="312"/>
      <c r="N2762" s="149"/>
      <c r="O2762" s="149"/>
      <c r="P2762" s="312"/>
      <c r="Q2762" s="312"/>
    </row>
    <row r="2763" spans="1:17" s="420" customFormat="1" x14ac:dyDescent="0.2">
      <c r="A2763" s="426" t="s">
        <v>55</v>
      </c>
      <c r="B2763" s="419">
        <v>43355</v>
      </c>
      <c r="C2763" s="340">
        <v>0.51106481481481481</v>
      </c>
      <c r="D2763" s="420">
        <v>10.98</v>
      </c>
      <c r="E2763" s="420">
        <v>30.56</v>
      </c>
      <c r="F2763" s="420">
        <v>0.37</v>
      </c>
      <c r="G2763" s="420">
        <v>6.7</v>
      </c>
      <c r="H2763" s="420">
        <v>79.11</v>
      </c>
      <c r="I2763" s="420">
        <v>8.24</v>
      </c>
      <c r="J2763" s="323"/>
      <c r="K2763" s="420">
        <v>2.21</v>
      </c>
      <c r="L2763" s="70"/>
      <c r="M2763" s="312"/>
      <c r="N2763" s="149"/>
      <c r="O2763" s="149"/>
      <c r="P2763" s="312"/>
      <c r="Q2763" s="312"/>
    </row>
    <row r="2764" spans="1:17" s="420" customFormat="1" x14ac:dyDescent="0.2">
      <c r="A2764" s="426" t="s">
        <v>55</v>
      </c>
      <c r="B2764" s="419">
        <v>43355</v>
      </c>
      <c r="C2764" s="340">
        <v>0.51163194444444449</v>
      </c>
      <c r="D2764" s="420">
        <v>11.75</v>
      </c>
      <c r="E2764" s="420">
        <v>30.56</v>
      </c>
      <c r="F2764" s="420">
        <v>0.31</v>
      </c>
      <c r="G2764" s="420">
        <v>5.7</v>
      </c>
      <c r="H2764" s="420">
        <v>79.28</v>
      </c>
      <c r="I2764" s="420">
        <v>8.24</v>
      </c>
      <c r="J2764" s="323"/>
      <c r="K2764" s="420">
        <v>3.94</v>
      </c>
      <c r="L2764" s="70"/>
      <c r="M2764" s="312"/>
      <c r="N2764" s="149"/>
      <c r="O2764" s="149"/>
      <c r="P2764" s="312"/>
      <c r="Q2764" s="312"/>
    </row>
    <row r="2765" spans="1:17" s="309" customFormat="1" x14ac:dyDescent="0.2">
      <c r="A2765" s="313"/>
      <c r="B2765" s="314"/>
      <c r="C2765" s="314"/>
      <c r="D2765" s="311"/>
      <c r="E2765" s="310"/>
      <c r="F2765" s="310"/>
      <c r="G2765" s="310"/>
      <c r="H2765" s="310"/>
      <c r="I2765" s="310"/>
      <c r="J2765" s="310"/>
      <c r="K2765" s="70"/>
      <c r="L2765" s="70"/>
      <c r="M2765" s="312"/>
      <c r="N2765" s="149"/>
      <c r="O2765" s="149"/>
      <c r="P2765" s="312"/>
      <c r="Q2765" s="312"/>
    </row>
    <row r="2766" spans="1:17" s="420" customFormat="1" x14ac:dyDescent="0.2">
      <c r="A2766" s="426" t="s">
        <v>58</v>
      </c>
      <c r="B2766" s="419">
        <v>43355</v>
      </c>
      <c r="C2766" s="340">
        <v>0.56785879629629632</v>
      </c>
      <c r="D2766" s="420">
        <v>0.02</v>
      </c>
      <c r="E2766" s="420">
        <v>32.299999999999997</v>
      </c>
      <c r="F2766" s="420">
        <v>7.47</v>
      </c>
      <c r="G2766" s="420">
        <v>139.1</v>
      </c>
      <c r="H2766" s="420">
        <v>79.760000000000005</v>
      </c>
      <c r="I2766" s="420">
        <v>8.39</v>
      </c>
      <c r="J2766" s="323"/>
      <c r="K2766" s="420">
        <v>1.98</v>
      </c>
      <c r="L2766" s="70"/>
      <c r="M2766" s="483">
        <v>0.9</v>
      </c>
      <c r="N2766" s="149"/>
      <c r="O2766" s="149"/>
      <c r="P2766" s="312"/>
      <c r="Q2766" s="312"/>
    </row>
    <row r="2767" spans="1:17" s="420" customFormat="1" x14ac:dyDescent="0.2">
      <c r="A2767" s="426" t="s">
        <v>58</v>
      </c>
      <c r="B2767" s="419">
        <v>43355</v>
      </c>
      <c r="C2767" s="340">
        <v>0.56839120370370366</v>
      </c>
      <c r="D2767" s="420">
        <v>0.49</v>
      </c>
      <c r="E2767" s="420">
        <v>32.24</v>
      </c>
      <c r="F2767" s="420">
        <v>7.55</v>
      </c>
      <c r="G2767" s="420">
        <v>140.4</v>
      </c>
      <c r="H2767" s="420">
        <v>79.78</v>
      </c>
      <c r="I2767" s="420">
        <v>8.4</v>
      </c>
      <c r="J2767" s="323"/>
      <c r="K2767" s="420">
        <v>2.38</v>
      </c>
      <c r="L2767" s="70"/>
      <c r="M2767" s="312"/>
      <c r="N2767" s="149"/>
      <c r="O2767" s="149"/>
      <c r="P2767" s="312"/>
      <c r="Q2767" s="312"/>
    </row>
    <row r="2768" spans="1:17" s="420" customFormat="1" x14ac:dyDescent="0.2">
      <c r="A2768" s="426" t="s">
        <v>58</v>
      </c>
      <c r="B2768" s="419">
        <v>43355</v>
      </c>
      <c r="C2768" s="340">
        <v>0.56876157407407402</v>
      </c>
      <c r="D2768" s="420">
        <v>0.97</v>
      </c>
      <c r="E2768" s="420">
        <v>31.21</v>
      </c>
      <c r="F2768" s="420">
        <v>7.4</v>
      </c>
      <c r="G2768" s="420">
        <v>135.5</v>
      </c>
      <c r="H2768" s="420">
        <v>79.61</v>
      </c>
      <c r="I2768" s="420">
        <v>8.4</v>
      </c>
      <c r="J2768" s="323"/>
      <c r="K2768" s="420">
        <v>3.59</v>
      </c>
      <c r="L2768" s="70"/>
      <c r="M2768" s="312"/>
      <c r="N2768" s="149"/>
      <c r="O2768" s="149"/>
      <c r="P2768" s="312"/>
      <c r="Q2768" s="312"/>
    </row>
    <row r="2769" spans="1:17" s="420" customFormat="1" x14ac:dyDescent="0.2">
      <c r="A2769" s="426" t="s">
        <v>58</v>
      </c>
      <c r="B2769" s="419">
        <v>43355</v>
      </c>
      <c r="C2769" s="340">
        <v>0.5695486111111111</v>
      </c>
      <c r="D2769" s="420">
        <v>1.5</v>
      </c>
      <c r="E2769" s="420">
        <v>30.93</v>
      </c>
      <c r="F2769" s="420">
        <v>5.3</v>
      </c>
      <c r="G2769" s="420">
        <v>96.6</v>
      </c>
      <c r="H2769" s="420">
        <v>79.63</v>
      </c>
      <c r="I2769" s="420">
        <v>8.3800000000000008</v>
      </c>
      <c r="J2769" s="323"/>
      <c r="K2769" s="420">
        <v>2.61</v>
      </c>
      <c r="L2769" s="70"/>
      <c r="M2769" s="312"/>
      <c r="N2769" s="149"/>
      <c r="O2769" s="149"/>
      <c r="P2769" s="312"/>
      <c r="Q2769" s="312"/>
    </row>
    <row r="2770" spans="1:17" s="420" customFormat="1" x14ac:dyDescent="0.2">
      <c r="A2770" s="426" t="s">
        <v>58</v>
      </c>
      <c r="B2770" s="419">
        <v>43355</v>
      </c>
      <c r="C2770" s="340">
        <v>0.57040509259259264</v>
      </c>
      <c r="D2770" s="420">
        <v>1.98</v>
      </c>
      <c r="E2770" s="420">
        <v>30.81</v>
      </c>
      <c r="F2770" s="420">
        <v>4.01</v>
      </c>
      <c r="G2770" s="420">
        <v>72.8</v>
      </c>
      <c r="H2770" s="420">
        <v>79.209999999999994</v>
      </c>
      <c r="I2770" s="420">
        <v>8.36</v>
      </c>
      <c r="J2770" s="323"/>
      <c r="K2770" s="420">
        <v>1.42</v>
      </c>
      <c r="L2770" s="70"/>
      <c r="M2770" s="312"/>
      <c r="N2770" s="149"/>
      <c r="O2770" s="149"/>
      <c r="P2770" s="312"/>
      <c r="Q2770" s="312"/>
    </row>
    <row r="2771" spans="1:17" s="420" customFormat="1" x14ac:dyDescent="0.2">
      <c r="A2771" s="426" t="s">
        <v>58</v>
      </c>
      <c r="B2771" s="419">
        <v>43355</v>
      </c>
      <c r="C2771" s="340">
        <v>0.57092592592592595</v>
      </c>
      <c r="D2771" s="420">
        <v>2.48</v>
      </c>
      <c r="E2771" s="420">
        <v>30.79</v>
      </c>
      <c r="F2771" s="420">
        <v>3.61</v>
      </c>
      <c r="G2771" s="420">
        <v>65.599999999999994</v>
      </c>
      <c r="H2771" s="420">
        <v>79.45</v>
      </c>
      <c r="I2771" s="420">
        <v>8.35</v>
      </c>
      <c r="J2771" s="323"/>
      <c r="K2771" s="420">
        <v>0.73</v>
      </c>
      <c r="L2771" s="70"/>
      <c r="M2771" s="312"/>
      <c r="N2771" s="149"/>
      <c r="O2771" s="149"/>
      <c r="P2771" s="312"/>
      <c r="Q2771" s="312"/>
    </row>
    <row r="2772" spans="1:17" s="420" customFormat="1" x14ac:dyDescent="0.2">
      <c r="A2772" s="426" t="s">
        <v>58</v>
      </c>
      <c r="B2772" s="419">
        <v>43355</v>
      </c>
      <c r="C2772" s="340">
        <v>0.57121527777777781</v>
      </c>
      <c r="D2772" s="420">
        <v>3.02</v>
      </c>
      <c r="E2772" s="420">
        <v>30.79</v>
      </c>
      <c r="F2772" s="420">
        <v>3.25</v>
      </c>
      <c r="G2772" s="420">
        <v>59.2</v>
      </c>
      <c r="H2772" s="420">
        <v>79.599999999999994</v>
      </c>
      <c r="I2772" s="420">
        <v>8.34</v>
      </c>
      <c r="J2772" s="323"/>
      <c r="K2772" s="420">
        <v>0.97</v>
      </c>
      <c r="L2772" s="70"/>
      <c r="M2772" s="312"/>
      <c r="N2772" s="149"/>
      <c r="O2772" s="149"/>
      <c r="P2772" s="312"/>
      <c r="Q2772" s="312"/>
    </row>
    <row r="2773" spans="1:17" s="420" customFormat="1" x14ac:dyDescent="0.2">
      <c r="A2773" s="426" t="s">
        <v>58</v>
      </c>
      <c r="B2773" s="419">
        <v>43355</v>
      </c>
      <c r="C2773" s="340">
        <v>0.57210648148148147</v>
      </c>
      <c r="D2773" s="420">
        <v>3.46</v>
      </c>
      <c r="E2773" s="420">
        <v>30.79</v>
      </c>
      <c r="F2773" s="420">
        <v>2.34</v>
      </c>
      <c r="G2773" s="420">
        <v>42.5</v>
      </c>
      <c r="H2773" s="420">
        <v>79.650000000000006</v>
      </c>
      <c r="I2773" s="420">
        <v>8.33</v>
      </c>
      <c r="J2773" s="323"/>
      <c r="K2773" s="420">
        <v>1.0900000000000001</v>
      </c>
      <c r="L2773" s="70"/>
      <c r="M2773" s="312"/>
      <c r="N2773" s="149"/>
      <c r="O2773" s="149"/>
      <c r="P2773" s="312"/>
      <c r="Q2773" s="312"/>
    </row>
    <row r="2774" spans="1:17" s="420" customFormat="1" x14ac:dyDescent="0.2">
      <c r="A2774" s="426" t="s">
        <v>58</v>
      </c>
      <c r="B2774" s="419">
        <v>43355</v>
      </c>
      <c r="C2774" s="340">
        <v>0.57233796296296291</v>
      </c>
      <c r="D2774" s="420">
        <v>4.01</v>
      </c>
      <c r="E2774" s="420">
        <v>30.77</v>
      </c>
      <c r="F2774" s="420">
        <v>2.34</v>
      </c>
      <c r="G2774" s="420">
        <v>42.7</v>
      </c>
      <c r="H2774" s="420">
        <v>79.61</v>
      </c>
      <c r="I2774" s="420">
        <v>8.33</v>
      </c>
      <c r="J2774" s="323"/>
      <c r="K2774" s="420">
        <v>1.02</v>
      </c>
      <c r="L2774" s="70"/>
      <c r="M2774" s="312"/>
      <c r="N2774" s="149"/>
      <c r="O2774" s="149"/>
      <c r="P2774" s="312"/>
      <c r="Q2774" s="312"/>
    </row>
    <row r="2775" spans="1:17" s="420" customFormat="1" x14ac:dyDescent="0.2">
      <c r="A2775" s="426" t="s">
        <v>58</v>
      </c>
      <c r="B2775" s="419">
        <v>43355</v>
      </c>
      <c r="C2775" s="340">
        <v>0.57292824074074067</v>
      </c>
      <c r="D2775" s="420">
        <v>4.49</v>
      </c>
      <c r="E2775" s="420">
        <v>30.76</v>
      </c>
      <c r="F2775" s="420">
        <v>2.0699999999999998</v>
      </c>
      <c r="G2775" s="420">
        <v>37.700000000000003</v>
      </c>
      <c r="H2775" s="420">
        <v>79.400000000000006</v>
      </c>
      <c r="I2775" s="420">
        <v>8.32</v>
      </c>
      <c r="J2775" s="323"/>
      <c r="K2775" s="420">
        <v>0.92</v>
      </c>
      <c r="L2775" s="70"/>
      <c r="M2775" s="312"/>
      <c r="N2775" s="149"/>
      <c r="O2775" s="149"/>
      <c r="P2775" s="312"/>
      <c r="Q2775" s="312"/>
    </row>
    <row r="2776" spans="1:17" s="420" customFormat="1" x14ac:dyDescent="0.2">
      <c r="A2776" s="426" t="s">
        <v>58</v>
      </c>
      <c r="B2776" s="419">
        <v>43355</v>
      </c>
      <c r="C2776" s="340">
        <v>0.57322916666666668</v>
      </c>
      <c r="D2776" s="420">
        <v>4.96</v>
      </c>
      <c r="E2776" s="420">
        <v>30.75</v>
      </c>
      <c r="F2776" s="420">
        <v>1.99</v>
      </c>
      <c r="G2776" s="420">
        <v>36.299999999999997</v>
      </c>
      <c r="H2776" s="420">
        <v>79.8</v>
      </c>
      <c r="I2776" s="420">
        <v>8.32</v>
      </c>
      <c r="J2776" s="323"/>
      <c r="K2776" s="420">
        <v>0.83</v>
      </c>
      <c r="L2776" s="70"/>
      <c r="M2776" s="312"/>
      <c r="N2776" s="149"/>
      <c r="O2776" s="149"/>
      <c r="P2776" s="312"/>
      <c r="Q2776" s="312"/>
    </row>
    <row r="2777" spans="1:17" s="420" customFormat="1" x14ac:dyDescent="0.2">
      <c r="A2777" s="426" t="s">
        <v>58</v>
      </c>
      <c r="B2777" s="419">
        <v>43355</v>
      </c>
      <c r="C2777" s="340">
        <v>0.57357638888888884</v>
      </c>
      <c r="D2777" s="420">
        <v>6</v>
      </c>
      <c r="E2777" s="420">
        <v>30.74</v>
      </c>
      <c r="F2777" s="420">
        <v>1.9</v>
      </c>
      <c r="G2777" s="420">
        <v>34.5</v>
      </c>
      <c r="H2777" s="420">
        <v>79.52</v>
      </c>
      <c r="I2777" s="420">
        <v>8.32</v>
      </c>
      <c r="J2777" s="323"/>
      <c r="K2777" s="420">
        <v>0.97</v>
      </c>
      <c r="L2777" s="70"/>
      <c r="M2777" s="312"/>
      <c r="N2777" s="149"/>
      <c r="O2777" s="149"/>
      <c r="P2777" s="312"/>
      <c r="Q2777" s="312"/>
    </row>
    <row r="2778" spans="1:17" s="420" customFormat="1" x14ac:dyDescent="0.2">
      <c r="A2778" s="426" t="s">
        <v>58</v>
      </c>
      <c r="B2778" s="419">
        <v>43355</v>
      </c>
      <c r="C2778" s="340">
        <v>0.57431712962962966</v>
      </c>
      <c r="D2778" s="420">
        <v>7.03</v>
      </c>
      <c r="E2778" s="420">
        <v>30.73</v>
      </c>
      <c r="F2778" s="420">
        <v>1.64</v>
      </c>
      <c r="G2778" s="420">
        <v>29.9</v>
      </c>
      <c r="H2778" s="420">
        <v>79.709999999999994</v>
      </c>
      <c r="I2778" s="420">
        <v>8.31</v>
      </c>
      <c r="J2778" s="323"/>
      <c r="K2778" s="420">
        <v>1.1399999999999999</v>
      </c>
      <c r="L2778" s="70"/>
      <c r="M2778" s="312"/>
      <c r="N2778" s="149"/>
      <c r="O2778" s="149"/>
      <c r="P2778" s="312"/>
      <c r="Q2778" s="312"/>
    </row>
    <row r="2779" spans="1:17" s="420" customFormat="1" x14ac:dyDescent="0.2">
      <c r="A2779" s="426" t="s">
        <v>58</v>
      </c>
      <c r="B2779" s="419">
        <v>43355</v>
      </c>
      <c r="C2779" s="340">
        <v>0.57488425925925923</v>
      </c>
      <c r="D2779" s="420">
        <v>8.01</v>
      </c>
      <c r="E2779" s="420">
        <v>30.73</v>
      </c>
      <c r="F2779" s="420">
        <v>1.44</v>
      </c>
      <c r="G2779" s="420">
        <v>26.2</v>
      </c>
      <c r="H2779" s="420">
        <v>79.459999999999994</v>
      </c>
      <c r="I2779" s="420">
        <v>8.3000000000000007</v>
      </c>
      <c r="J2779" s="323"/>
      <c r="K2779" s="420">
        <v>0.66</v>
      </c>
      <c r="L2779" s="70"/>
      <c r="M2779" s="312"/>
      <c r="N2779" s="149"/>
      <c r="O2779" s="149"/>
      <c r="P2779" s="312"/>
      <c r="Q2779" s="312"/>
    </row>
    <row r="2780" spans="1:17" s="420" customFormat="1" x14ac:dyDescent="0.2">
      <c r="A2780" s="426" t="s">
        <v>58</v>
      </c>
      <c r="B2780" s="419">
        <v>43355</v>
      </c>
      <c r="C2780" s="340">
        <v>0.57557870370370368</v>
      </c>
      <c r="D2780" s="420">
        <v>9.02</v>
      </c>
      <c r="E2780" s="420">
        <v>30.72</v>
      </c>
      <c r="F2780" s="420">
        <v>1.29</v>
      </c>
      <c r="G2780" s="420">
        <v>23.5</v>
      </c>
      <c r="H2780" s="420">
        <v>79.790000000000006</v>
      </c>
      <c r="I2780" s="420">
        <v>8.2899999999999991</v>
      </c>
      <c r="J2780" s="323"/>
      <c r="K2780" s="420">
        <v>0.54</v>
      </c>
      <c r="L2780" s="70"/>
      <c r="M2780" s="312"/>
      <c r="N2780" s="149"/>
      <c r="O2780" s="149"/>
      <c r="P2780" s="312"/>
      <c r="Q2780" s="312"/>
    </row>
    <row r="2781" spans="1:17" s="420" customFormat="1" x14ac:dyDescent="0.2">
      <c r="A2781" s="426" t="s">
        <v>58</v>
      </c>
      <c r="B2781" s="419">
        <v>43355</v>
      </c>
      <c r="C2781" s="340">
        <v>0.57634259259259257</v>
      </c>
      <c r="D2781" s="420">
        <v>9.9</v>
      </c>
      <c r="E2781" s="420">
        <v>30.71</v>
      </c>
      <c r="F2781" s="420">
        <v>1.17</v>
      </c>
      <c r="G2781" s="420">
        <v>21.3</v>
      </c>
      <c r="H2781" s="420">
        <v>79.66</v>
      </c>
      <c r="I2781" s="420">
        <v>8.2899999999999991</v>
      </c>
      <c r="J2781" s="323"/>
      <c r="K2781" s="420">
        <v>3.91</v>
      </c>
      <c r="L2781" s="70"/>
      <c r="M2781" s="312"/>
      <c r="N2781" s="149"/>
      <c r="O2781" s="149"/>
      <c r="P2781" s="312"/>
      <c r="Q2781" s="312"/>
    </row>
    <row r="2782" spans="1:17" s="420" customFormat="1" ht="12" customHeight="1" x14ac:dyDescent="0.2">
      <c r="A2782" s="426"/>
      <c r="B2782" s="419"/>
      <c r="C2782" s="340"/>
      <c r="J2782" s="323"/>
      <c r="L2782" s="70"/>
      <c r="M2782" s="312"/>
      <c r="N2782" s="149"/>
      <c r="O2782" s="149"/>
      <c r="P2782" s="312"/>
      <c r="Q2782" s="312"/>
    </row>
    <row r="2783" spans="1:17" s="420" customFormat="1" ht="12" customHeight="1" x14ac:dyDescent="0.2">
      <c r="A2783" s="426" t="s">
        <v>61</v>
      </c>
      <c r="B2783" s="419">
        <v>43355</v>
      </c>
      <c r="C2783" s="340">
        <v>0.60625000000000007</v>
      </c>
      <c r="J2783" s="323"/>
      <c r="L2783" s="70"/>
      <c r="M2783" s="483">
        <v>1.1000000000000001</v>
      </c>
      <c r="N2783" s="149"/>
      <c r="O2783" s="149"/>
      <c r="P2783" s="312"/>
      <c r="Q2783" s="312"/>
    </row>
    <row r="2784" spans="1:17" s="309" customFormat="1" x14ac:dyDescent="0.2">
      <c r="A2784" s="313"/>
      <c r="B2784" s="314"/>
      <c r="C2784" s="314"/>
      <c r="D2784" s="311"/>
      <c r="E2784" s="310"/>
      <c r="F2784" s="310"/>
      <c r="G2784" s="310"/>
      <c r="H2784" s="310"/>
      <c r="I2784" s="310"/>
      <c r="J2784" s="310"/>
      <c r="K2784" s="70"/>
      <c r="L2784" s="70"/>
      <c r="M2784" s="483"/>
      <c r="N2784" s="149"/>
      <c r="O2784" s="149"/>
      <c r="P2784" s="312"/>
      <c r="Q2784" s="312"/>
    </row>
    <row r="2785" spans="1:17" s="309" customFormat="1" x14ac:dyDescent="0.2">
      <c r="A2785" s="426" t="s">
        <v>36</v>
      </c>
      <c r="B2785" s="419">
        <v>43356</v>
      </c>
      <c r="C2785" s="340">
        <v>0.42532407407407408</v>
      </c>
      <c r="D2785" s="420">
        <v>0.28000000000000003</v>
      </c>
      <c r="E2785" s="420">
        <v>25.13</v>
      </c>
      <c r="F2785" s="420">
        <v>5.3</v>
      </c>
      <c r="G2785" s="420">
        <v>65.2</v>
      </c>
      <c r="H2785" s="420">
        <v>4.4530000000000003</v>
      </c>
      <c r="I2785" s="420">
        <v>7.81</v>
      </c>
      <c r="J2785" s="310"/>
      <c r="K2785" s="70">
        <v>126</v>
      </c>
      <c r="L2785" s="70"/>
      <c r="M2785" s="483"/>
      <c r="N2785" s="149"/>
      <c r="O2785" s="149"/>
      <c r="P2785" s="312"/>
      <c r="Q2785" s="312"/>
    </row>
    <row r="2786" spans="1:17" s="420" customFormat="1" x14ac:dyDescent="0.2">
      <c r="A2786" s="426" t="s">
        <v>7</v>
      </c>
      <c r="B2786" s="419">
        <v>43356</v>
      </c>
      <c r="C2786" s="340">
        <v>0.46755787037037039</v>
      </c>
      <c r="D2786" s="420">
        <v>0.43</v>
      </c>
      <c r="E2786" s="420">
        <v>26.27</v>
      </c>
      <c r="F2786" s="420">
        <v>5.84</v>
      </c>
      <c r="G2786" s="420">
        <v>73</v>
      </c>
      <c r="H2786" s="420">
        <v>3.298</v>
      </c>
      <c r="I2786" s="420">
        <v>7.79</v>
      </c>
      <c r="J2786" s="323"/>
      <c r="K2786" s="420">
        <v>164.2</v>
      </c>
      <c r="L2786" s="70"/>
      <c r="M2786" s="483"/>
      <c r="N2786" s="149"/>
      <c r="O2786" s="149"/>
      <c r="P2786" s="312"/>
      <c r="Q2786" s="312"/>
    </row>
    <row r="2787" spans="1:17" s="309" customFormat="1" x14ac:dyDescent="0.2">
      <c r="A2787" s="426" t="s">
        <v>72</v>
      </c>
      <c r="B2787" s="419">
        <v>43356</v>
      </c>
      <c r="C2787" s="340">
        <v>0.52899305555555554</v>
      </c>
      <c r="D2787" s="420">
        <v>0.88</v>
      </c>
      <c r="E2787" s="420">
        <v>25.42</v>
      </c>
      <c r="F2787" s="420">
        <v>5.48</v>
      </c>
      <c r="G2787" s="420">
        <v>67.099999999999994</v>
      </c>
      <c r="H2787" s="420">
        <v>1.4339999999999999</v>
      </c>
      <c r="I2787" s="420">
        <v>7.77</v>
      </c>
      <c r="J2787" s="310"/>
      <c r="K2787" s="420">
        <v>41.66</v>
      </c>
      <c r="L2787" s="70"/>
      <c r="M2787" s="483"/>
      <c r="N2787" s="149"/>
      <c r="O2787" s="149"/>
      <c r="P2787" s="312"/>
      <c r="Q2787" s="312"/>
    </row>
    <row r="2788" spans="1:17" x14ac:dyDescent="0.2">
      <c r="M2788" s="483"/>
    </row>
    <row r="2789" spans="1:17" s="420" customFormat="1" x14ac:dyDescent="0.2">
      <c r="A2789" s="426" t="s">
        <v>55</v>
      </c>
      <c r="B2789" s="419">
        <v>43453</v>
      </c>
      <c r="C2789" s="340">
        <v>0.41771990740740739</v>
      </c>
      <c r="D2789" s="420">
        <v>0</v>
      </c>
      <c r="E2789" s="420">
        <v>16.739999999999998</v>
      </c>
      <c r="F2789" s="420">
        <v>4.26</v>
      </c>
      <c r="G2789" s="420">
        <v>60.7</v>
      </c>
      <c r="H2789" s="420">
        <v>77.319999999999993</v>
      </c>
      <c r="I2789" s="420">
        <v>8.33</v>
      </c>
      <c r="K2789" s="420">
        <v>4.53</v>
      </c>
      <c r="L2789" s="70"/>
      <c r="M2789" s="483">
        <v>1.2</v>
      </c>
      <c r="N2789" s="109"/>
      <c r="O2789" s="6"/>
    </row>
    <row r="2790" spans="1:17" s="420" customFormat="1" x14ac:dyDescent="0.2">
      <c r="A2790" s="426" t="s">
        <v>55</v>
      </c>
      <c r="B2790" s="419">
        <v>43453</v>
      </c>
      <c r="C2790" s="340">
        <v>0.418912037037037</v>
      </c>
      <c r="D2790" s="420">
        <v>1.03</v>
      </c>
      <c r="E2790" s="420">
        <v>16.649999999999999</v>
      </c>
      <c r="F2790" s="420">
        <v>4.42</v>
      </c>
      <c r="G2790" s="420">
        <v>62.9</v>
      </c>
      <c r="H2790" s="420">
        <v>77.319999999999993</v>
      </c>
      <c r="I2790" s="420">
        <v>8.4499999999999993</v>
      </c>
      <c r="K2790" s="420">
        <v>3.57</v>
      </c>
      <c r="L2790" s="70"/>
      <c r="M2790" s="312"/>
      <c r="N2790" s="109"/>
      <c r="O2790" s="6"/>
    </row>
    <row r="2791" spans="1:17" s="420" customFormat="1" x14ac:dyDescent="0.2">
      <c r="A2791" s="426" t="s">
        <v>55</v>
      </c>
      <c r="B2791" s="419">
        <v>43453</v>
      </c>
      <c r="C2791" s="340">
        <v>0.41939814814814813</v>
      </c>
      <c r="D2791" s="420">
        <v>1.98</v>
      </c>
      <c r="E2791" s="420">
        <v>16.559999999999999</v>
      </c>
      <c r="F2791" s="420">
        <v>4.42</v>
      </c>
      <c r="G2791" s="420">
        <v>62.8</v>
      </c>
      <c r="H2791" s="420">
        <v>77.42</v>
      </c>
      <c r="I2791" s="420">
        <v>7.8</v>
      </c>
      <c r="K2791" s="420">
        <v>3.29</v>
      </c>
      <c r="L2791" s="70"/>
      <c r="M2791" s="312"/>
      <c r="N2791" s="109"/>
      <c r="O2791" s="6"/>
    </row>
    <row r="2792" spans="1:17" s="420" customFormat="1" x14ac:dyDescent="0.2">
      <c r="A2792" s="426" t="s">
        <v>55</v>
      </c>
      <c r="B2792" s="419">
        <v>43453</v>
      </c>
      <c r="C2792" s="340">
        <v>0.41974537037037035</v>
      </c>
      <c r="D2792" s="420">
        <v>3</v>
      </c>
      <c r="E2792" s="420">
        <v>16.54</v>
      </c>
      <c r="F2792" s="420">
        <v>4.37</v>
      </c>
      <c r="G2792" s="420">
        <v>62.1</v>
      </c>
      <c r="H2792" s="420">
        <v>77.44</v>
      </c>
      <c r="I2792" s="420">
        <v>7.88</v>
      </c>
      <c r="K2792" s="420">
        <v>3.03</v>
      </c>
      <c r="L2792" s="70"/>
      <c r="M2792" s="312"/>
      <c r="N2792" s="109"/>
      <c r="O2792" s="6"/>
    </row>
    <row r="2793" spans="1:17" s="420" customFormat="1" x14ac:dyDescent="0.2">
      <c r="A2793" s="426" t="s">
        <v>55</v>
      </c>
      <c r="B2793" s="419">
        <v>43453</v>
      </c>
      <c r="C2793" s="340">
        <v>0.41994212962962968</v>
      </c>
      <c r="D2793" s="420">
        <v>4.04</v>
      </c>
      <c r="E2793" s="420">
        <v>16.54</v>
      </c>
      <c r="F2793" s="420">
        <v>4.3</v>
      </c>
      <c r="G2793" s="420">
        <v>61.1</v>
      </c>
      <c r="H2793" s="420">
        <v>77.63</v>
      </c>
      <c r="I2793" s="420">
        <v>7.56</v>
      </c>
      <c r="K2793" s="420">
        <v>3.06</v>
      </c>
      <c r="L2793" s="70"/>
      <c r="M2793" s="312"/>
      <c r="N2793" s="109"/>
      <c r="O2793" s="6"/>
    </row>
    <row r="2794" spans="1:17" s="420" customFormat="1" x14ac:dyDescent="0.2">
      <c r="A2794" s="426" t="s">
        <v>55</v>
      </c>
      <c r="B2794" s="419">
        <v>43453</v>
      </c>
      <c r="C2794" s="340">
        <v>0.42025462962962962</v>
      </c>
      <c r="D2794" s="420">
        <v>5.03</v>
      </c>
      <c r="E2794" s="420">
        <v>16.53</v>
      </c>
      <c r="F2794" s="420">
        <v>4.18</v>
      </c>
      <c r="G2794" s="420">
        <v>59.3</v>
      </c>
      <c r="H2794" s="420">
        <v>77.45</v>
      </c>
      <c r="I2794" s="420">
        <v>7.88</v>
      </c>
      <c r="K2794" s="420">
        <v>3.27</v>
      </c>
      <c r="L2794" s="70"/>
      <c r="M2794" s="312"/>
      <c r="N2794" s="109"/>
      <c r="O2794" s="6"/>
    </row>
    <row r="2795" spans="1:17" s="420" customFormat="1" x14ac:dyDescent="0.2">
      <c r="A2795" s="426" t="s">
        <v>55</v>
      </c>
      <c r="B2795" s="419">
        <v>43453</v>
      </c>
      <c r="C2795" s="340">
        <v>0.42052083333333329</v>
      </c>
      <c r="D2795" s="420">
        <v>5.99</v>
      </c>
      <c r="E2795" s="420">
        <v>16.53</v>
      </c>
      <c r="F2795" s="420">
        <v>4.12</v>
      </c>
      <c r="G2795" s="420">
        <v>58.4</v>
      </c>
      <c r="H2795" s="420">
        <v>77.13</v>
      </c>
      <c r="I2795" s="420">
        <v>7.98</v>
      </c>
      <c r="K2795" s="420">
        <v>2.74</v>
      </c>
      <c r="L2795" s="70"/>
      <c r="M2795" s="312"/>
      <c r="N2795" s="109"/>
      <c r="O2795" s="6"/>
    </row>
    <row r="2796" spans="1:17" s="420" customFormat="1" x14ac:dyDescent="0.2">
      <c r="A2796" s="426" t="s">
        <v>55</v>
      </c>
      <c r="B2796" s="419">
        <v>43453</v>
      </c>
      <c r="C2796" s="340">
        <v>0.42100694444444442</v>
      </c>
      <c r="D2796" s="420">
        <v>7</v>
      </c>
      <c r="E2796" s="420">
        <v>16.53</v>
      </c>
      <c r="F2796" s="420">
        <v>4.05</v>
      </c>
      <c r="G2796" s="420">
        <v>57.5</v>
      </c>
      <c r="H2796" s="420">
        <v>77.45</v>
      </c>
      <c r="I2796" s="420">
        <v>7.99</v>
      </c>
      <c r="K2796" s="420">
        <v>3.31</v>
      </c>
      <c r="L2796" s="70"/>
      <c r="M2796" s="312"/>
      <c r="N2796" s="109"/>
      <c r="O2796" s="6"/>
    </row>
    <row r="2797" spans="1:17" s="420" customFormat="1" x14ac:dyDescent="0.2">
      <c r="A2797" s="426" t="s">
        <v>55</v>
      </c>
      <c r="B2797" s="419">
        <v>43453</v>
      </c>
      <c r="C2797" s="340">
        <v>0.42175925925925922</v>
      </c>
      <c r="D2797" s="420">
        <v>8</v>
      </c>
      <c r="E2797" s="420">
        <v>16.53</v>
      </c>
      <c r="F2797" s="420">
        <v>3.96</v>
      </c>
      <c r="G2797" s="420">
        <v>56.3</v>
      </c>
      <c r="H2797" s="420">
        <v>77.52</v>
      </c>
      <c r="I2797" s="420">
        <v>7.62</v>
      </c>
      <c r="K2797" s="420">
        <v>2.92</v>
      </c>
      <c r="L2797" s="70"/>
      <c r="M2797" s="312"/>
      <c r="N2797" s="109"/>
      <c r="O2797" s="6"/>
    </row>
    <row r="2798" spans="1:17" s="420" customFormat="1" x14ac:dyDescent="0.2">
      <c r="A2798" s="426" t="s">
        <v>55</v>
      </c>
      <c r="B2798" s="419">
        <v>43453</v>
      </c>
      <c r="C2798" s="340">
        <v>0.4221759259259259</v>
      </c>
      <c r="D2798" s="420">
        <v>9.01</v>
      </c>
      <c r="E2798" s="420">
        <v>16.52</v>
      </c>
      <c r="F2798" s="420">
        <v>3.94</v>
      </c>
      <c r="G2798" s="420">
        <v>56</v>
      </c>
      <c r="H2798" s="420">
        <v>77.77</v>
      </c>
      <c r="I2798" s="420">
        <v>7.89</v>
      </c>
      <c r="K2798" s="420">
        <v>3.15</v>
      </c>
      <c r="L2798" s="70"/>
      <c r="M2798" s="312"/>
      <c r="N2798" s="109"/>
      <c r="O2798" s="6"/>
    </row>
    <row r="2799" spans="1:17" s="420" customFormat="1" x14ac:dyDescent="0.2">
      <c r="A2799" s="426" t="s">
        <v>55</v>
      </c>
      <c r="B2799" s="419">
        <v>43453</v>
      </c>
      <c r="C2799" s="340">
        <v>0.42248842592592589</v>
      </c>
      <c r="D2799" s="420">
        <v>9.9499999999999993</v>
      </c>
      <c r="E2799" s="420">
        <v>16.52</v>
      </c>
      <c r="F2799" s="420">
        <v>3.94</v>
      </c>
      <c r="G2799" s="420">
        <v>55.9</v>
      </c>
      <c r="H2799" s="420">
        <v>77.52</v>
      </c>
      <c r="I2799" s="420">
        <v>7.84</v>
      </c>
      <c r="K2799" s="420">
        <v>3</v>
      </c>
      <c r="L2799" s="70"/>
      <c r="M2799" s="312"/>
      <c r="N2799" s="109"/>
      <c r="O2799" s="6"/>
    </row>
    <row r="2800" spans="1:17" s="309" customFormat="1" x14ac:dyDescent="0.2">
      <c r="A2800" s="426" t="s">
        <v>55</v>
      </c>
      <c r="B2800" s="419">
        <v>43453</v>
      </c>
      <c r="C2800" s="340">
        <v>0.42289351851851853</v>
      </c>
      <c r="D2800" s="420">
        <v>11.02</v>
      </c>
      <c r="E2800" s="420">
        <v>16.52</v>
      </c>
      <c r="F2800" s="420">
        <v>3.92</v>
      </c>
      <c r="G2800" s="420">
        <v>55.7</v>
      </c>
      <c r="H2800" s="420">
        <v>77.680000000000007</v>
      </c>
      <c r="I2800" s="420">
        <v>8.01</v>
      </c>
      <c r="J2800" s="420"/>
      <c r="K2800" s="420">
        <v>2.96</v>
      </c>
      <c r="L2800" s="70"/>
      <c r="M2800" s="312"/>
      <c r="N2800" s="109"/>
      <c r="O2800" s="149"/>
      <c r="P2800" s="312"/>
      <c r="Q2800" s="312"/>
    </row>
    <row r="2801" spans="1:17" s="309" customFormat="1" x14ac:dyDescent="0.2">
      <c r="A2801" s="426" t="s">
        <v>55</v>
      </c>
      <c r="B2801" s="419">
        <v>43453</v>
      </c>
      <c r="C2801" s="340">
        <v>0.42332175925925924</v>
      </c>
      <c r="D2801" s="420">
        <v>11.68</v>
      </c>
      <c r="E2801" s="420">
        <v>16.52</v>
      </c>
      <c r="F2801" s="420">
        <v>3.91</v>
      </c>
      <c r="G2801" s="420">
        <v>55.6</v>
      </c>
      <c r="H2801" s="420">
        <v>77.66</v>
      </c>
      <c r="I2801" s="420">
        <v>7.54</v>
      </c>
      <c r="J2801" s="420"/>
      <c r="K2801" s="420">
        <v>2.59</v>
      </c>
      <c r="L2801" s="70"/>
      <c r="M2801" s="312"/>
      <c r="N2801" s="109"/>
      <c r="O2801" s="149"/>
      <c r="P2801" s="312"/>
      <c r="Q2801" s="312"/>
    </row>
    <row r="2802" spans="1:17" s="420" customFormat="1" x14ac:dyDescent="0.2">
      <c r="A2802" s="426"/>
      <c r="B2802" s="419"/>
      <c r="C2802" s="340"/>
      <c r="E2802" s="373"/>
      <c r="F2802" s="373"/>
      <c r="G2802" s="373"/>
      <c r="H2802" s="373"/>
      <c r="I2802" s="373"/>
      <c r="J2802" s="373"/>
      <c r="K2802" s="373"/>
      <c r="L2802" s="566"/>
      <c r="M2802" s="567"/>
      <c r="N2802" s="149"/>
      <c r="O2802" s="149"/>
      <c r="P2802" s="312"/>
      <c r="Q2802" s="312"/>
    </row>
    <row r="2803" spans="1:17" s="420" customFormat="1" x14ac:dyDescent="0.2">
      <c r="A2803" s="420" t="s">
        <v>58</v>
      </c>
      <c r="B2803" s="419">
        <v>43453</v>
      </c>
      <c r="C2803" s="340">
        <v>0.52487268518518515</v>
      </c>
      <c r="D2803" s="420">
        <v>0.13</v>
      </c>
      <c r="E2803" s="373">
        <v>17.68</v>
      </c>
      <c r="F2803" s="373">
        <v>10.4</v>
      </c>
      <c r="G2803" s="373">
        <v>198.6</v>
      </c>
      <c r="H2803" s="373">
        <v>76.8</v>
      </c>
      <c r="I2803" s="373">
        <v>6.99</v>
      </c>
      <c r="J2803" s="373"/>
      <c r="K2803" s="373">
        <v>13.74</v>
      </c>
      <c r="L2803" s="373"/>
      <c r="M2803" s="117">
        <v>0.9</v>
      </c>
    </row>
    <row r="2804" spans="1:17" s="420" customFormat="1" x14ac:dyDescent="0.2">
      <c r="A2804" s="420" t="s">
        <v>58</v>
      </c>
      <c r="B2804" s="419">
        <v>43453</v>
      </c>
      <c r="C2804" s="340">
        <v>0.52517361111111105</v>
      </c>
      <c r="D2804" s="420">
        <v>0.5</v>
      </c>
      <c r="E2804" s="373">
        <v>17.309999999999999</v>
      </c>
      <c r="F2804" s="373">
        <v>9.75</v>
      </c>
      <c r="G2804" s="373">
        <v>201.9</v>
      </c>
      <c r="H2804" s="373">
        <v>77.099999999999994</v>
      </c>
      <c r="I2804" s="373">
        <v>7.05</v>
      </c>
      <c r="J2804" s="373"/>
      <c r="K2804" s="373">
        <v>14.04</v>
      </c>
      <c r="L2804" s="373"/>
      <c r="M2804" s="373"/>
    </row>
    <row r="2805" spans="1:17" s="420" customFormat="1" x14ac:dyDescent="0.2">
      <c r="A2805" s="420" t="s">
        <v>58</v>
      </c>
      <c r="B2805" s="419">
        <v>43453</v>
      </c>
      <c r="C2805" s="340">
        <v>0.52549768518518525</v>
      </c>
      <c r="D2805" s="420">
        <v>1.01</v>
      </c>
      <c r="E2805" s="373">
        <v>16.96</v>
      </c>
      <c r="F2805" s="373">
        <v>6.99</v>
      </c>
      <c r="G2805" s="373">
        <v>190.5</v>
      </c>
      <c r="H2805" s="373">
        <v>77.13</v>
      </c>
      <c r="I2805" s="373">
        <v>7.12</v>
      </c>
      <c r="J2805" s="373"/>
      <c r="K2805" s="373">
        <v>13.33</v>
      </c>
      <c r="L2805" s="373"/>
      <c r="M2805" s="373"/>
    </row>
    <row r="2806" spans="1:17" s="420" customFormat="1" x14ac:dyDescent="0.2">
      <c r="A2806" s="420" t="s">
        <v>58</v>
      </c>
      <c r="B2806" s="419">
        <v>43453</v>
      </c>
      <c r="C2806" s="340">
        <v>0.52606481481481482</v>
      </c>
      <c r="D2806" s="420">
        <v>1.98</v>
      </c>
      <c r="E2806" s="373">
        <v>16.93</v>
      </c>
      <c r="F2806" s="373">
        <v>3.54</v>
      </c>
      <c r="G2806" s="373">
        <v>172.5</v>
      </c>
      <c r="H2806" s="373">
        <v>77.63</v>
      </c>
      <c r="I2806" s="373">
        <v>7.11</v>
      </c>
      <c r="J2806" s="373"/>
      <c r="K2806" s="373">
        <v>12.05</v>
      </c>
      <c r="L2806" s="373"/>
      <c r="M2806" s="373"/>
    </row>
    <row r="2807" spans="1:17" s="420" customFormat="1" x14ac:dyDescent="0.2">
      <c r="A2807" s="420" t="s">
        <v>58</v>
      </c>
      <c r="B2807" s="419">
        <v>43453</v>
      </c>
      <c r="C2807" s="340">
        <v>0.52655092592592589</v>
      </c>
      <c r="D2807" s="420">
        <v>3.01</v>
      </c>
      <c r="E2807" s="373">
        <v>16.920000000000002</v>
      </c>
      <c r="F2807" s="373">
        <v>2.91</v>
      </c>
      <c r="G2807" s="373">
        <v>149.6</v>
      </c>
      <c r="H2807" s="373">
        <v>77.400000000000006</v>
      </c>
      <c r="I2807" s="373">
        <v>7.2</v>
      </c>
      <c r="J2807" s="373"/>
      <c r="K2807" s="373">
        <v>10.47</v>
      </c>
      <c r="L2807" s="373"/>
      <c r="M2807" s="373"/>
    </row>
    <row r="2808" spans="1:17" s="420" customFormat="1" x14ac:dyDescent="0.2">
      <c r="A2808" s="420" t="s">
        <v>58</v>
      </c>
      <c r="B2808" s="419">
        <v>43453</v>
      </c>
      <c r="C2808" s="340">
        <v>0.52701388888888889</v>
      </c>
      <c r="D2808" s="420">
        <v>4.01</v>
      </c>
      <c r="E2808" s="373">
        <v>17.010000000000002</v>
      </c>
      <c r="F2808" s="373">
        <v>2.8</v>
      </c>
      <c r="G2808" s="373">
        <v>123.3</v>
      </c>
      <c r="H2808" s="373">
        <v>77.81</v>
      </c>
      <c r="I2808" s="373">
        <v>7.12</v>
      </c>
      <c r="J2808" s="373"/>
      <c r="K2808" s="373">
        <v>8.59</v>
      </c>
      <c r="L2808" s="373"/>
      <c r="M2808" s="373"/>
    </row>
    <row r="2809" spans="1:17" s="420" customFormat="1" x14ac:dyDescent="0.2">
      <c r="A2809" s="420" t="s">
        <v>58</v>
      </c>
      <c r="B2809" s="419">
        <v>43453</v>
      </c>
      <c r="C2809" s="340">
        <v>0.52738425925925925</v>
      </c>
      <c r="D2809" s="420">
        <v>5.01</v>
      </c>
      <c r="E2809" s="373">
        <v>17.010000000000002</v>
      </c>
      <c r="F2809" s="373">
        <v>2.78</v>
      </c>
      <c r="G2809" s="373">
        <v>102.6</v>
      </c>
      <c r="H2809" s="373">
        <v>77.819999999999993</v>
      </c>
      <c r="I2809" s="373">
        <v>7.1</v>
      </c>
      <c r="J2809" s="373"/>
      <c r="K2809" s="373">
        <v>7.15</v>
      </c>
      <c r="L2809" s="373"/>
      <c r="M2809" s="373"/>
    </row>
    <row r="2810" spans="1:17" s="420" customFormat="1" x14ac:dyDescent="0.2">
      <c r="A2810" s="420" t="s">
        <v>58</v>
      </c>
      <c r="B2810" s="419">
        <v>43453</v>
      </c>
      <c r="C2810" s="340">
        <v>0.52765046296296292</v>
      </c>
      <c r="D2810" s="420">
        <v>6</v>
      </c>
      <c r="E2810" s="373">
        <v>17.03</v>
      </c>
      <c r="F2810" s="373">
        <v>2.56</v>
      </c>
      <c r="G2810" s="373">
        <v>90.8</v>
      </c>
      <c r="H2810" s="373">
        <v>77.760000000000005</v>
      </c>
      <c r="I2810" s="373">
        <v>7.13</v>
      </c>
      <c r="J2810" s="373"/>
      <c r="K2810" s="373">
        <v>6.32</v>
      </c>
      <c r="L2810" s="373"/>
      <c r="M2810" s="373"/>
    </row>
    <row r="2811" spans="1:17" s="420" customFormat="1" x14ac:dyDescent="0.2">
      <c r="A2811" s="420" t="s">
        <v>58</v>
      </c>
      <c r="B2811" s="419">
        <v>43453</v>
      </c>
      <c r="C2811" s="340">
        <v>0.52887731481481481</v>
      </c>
      <c r="D2811" s="420">
        <v>7.06</v>
      </c>
      <c r="E2811" s="373">
        <v>17.03</v>
      </c>
      <c r="F2811" s="373">
        <v>2.86</v>
      </c>
      <c r="G2811" s="373">
        <v>73.400000000000006</v>
      </c>
      <c r="H2811" s="373">
        <v>78.03</v>
      </c>
      <c r="I2811" s="373">
        <v>7.25</v>
      </c>
      <c r="J2811" s="373"/>
      <c r="K2811" s="373">
        <v>5.0999999999999996</v>
      </c>
      <c r="L2811" s="373"/>
      <c r="M2811" s="373"/>
    </row>
    <row r="2812" spans="1:17" s="420" customFormat="1" x14ac:dyDescent="0.2">
      <c r="A2812" s="420" t="s">
        <v>58</v>
      </c>
      <c r="B2812" s="419">
        <v>43453</v>
      </c>
      <c r="C2812" s="340">
        <v>0.52961805555555552</v>
      </c>
      <c r="D2812" s="420">
        <v>8.99</v>
      </c>
      <c r="E2812" s="373">
        <v>17.03</v>
      </c>
      <c r="F2812" s="373">
        <v>2.65</v>
      </c>
      <c r="G2812" s="373">
        <v>67.5</v>
      </c>
      <c r="H2812" s="373">
        <v>77.819999999999993</v>
      </c>
      <c r="I2812" s="373">
        <v>7.39</v>
      </c>
      <c r="J2812" s="373"/>
      <c r="K2812" s="373">
        <v>4.7</v>
      </c>
      <c r="L2812" s="373"/>
      <c r="M2812" s="373"/>
    </row>
    <row r="2813" spans="1:17" s="420" customFormat="1" x14ac:dyDescent="0.2">
      <c r="A2813" s="420" t="s">
        <v>58</v>
      </c>
      <c r="B2813" s="419">
        <v>43453</v>
      </c>
      <c r="C2813" s="340">
        <v>0.53030092592592593</v>
      </c>
      <c r="D2813" s="420">
        <v>9.49</v>
      </c>
      <c r="E2813" s="373">
        <v>17.03</v>
      </c>
      <c r="F2813" s="373">
        <v>2.75</v>
      </c>
      <c r="G2813" s="373">
        <v>64.900000000000006</v>
      </c>
      <c r="H2813" s="373">
        <v>78</v>
      </c>
      <c r="I2813" s="373">
        <v>7.26</v>
      </c>
      <c r="J2813" s="373"/>
      <c r="K2813" s="373">
        <v>4.5199999999999996</v>
      </c>
      <c r="L2813" s="373"/>
      <c r="M2813" s="373"/>
    </row>
    <row r="2814" spans="1:17" s="420" customFormat="1" x14ac:dyDescent="0.2">
      <c r="A2814" s="426"/>
      <c r="B2814" s="419"/>
      <c r="C2814" s="340"/>
      <c r="E2814" s="373"/>
      <c r="F2814" s="373"/>
      <c r="G2814" s="373"/>
      <c r="H2814" s="373"/>
      <c r="I2814" s="373"/>
      <c r="J2814" s="373"/>
      <c r="K2814" s="373"/>
      <c r="L2814" s="566"/>
      <c r="M2814" s="567"/>
      <c r="O2814" s="149"/>
      <c r="P2814" s="312"/>
      <c r="Q2814" s="312"/>
    </row>
    <row r="2815" spans="1:17" s="420" customFormat="1" x14ac:dyDescent="0.2">
      <c r="A2815" s="426" t="s">
        <v>61</v>
      </c>
      <c r="B2815" s="419">
        <v>43453</v>
      </c>
      <c r="C2815" s="340">
        <v>0.47589120370370369</v>
      </c>
      <c r="D2815" s="420">
        <v>0</v>
      </c>
      <c r="E2815" s="373">
        <v>17.940000000000001</v>
      </c>
      <c r="F2815" s="373">
        <v>6.84</v>
      </c>
      <c r="G2815" s="373">
        <v>99.7</v>
      </c>
      <c r="H2815" s="373">
        <v>77.47</v>
      </c>
      <c r="I2815" s="373">
        <v>6.39</v>
      </c>
      <c r="J2815" s="373"/>
      <c r="K2815" s="373">
        <v>5.03</v>
      </c>
      <c r="L2815" s="566"/>
      <c r="M2815" s="158">
        <v>1.1000000000000001</v>
      </c>
      <c r="O2815" s="149"/>
      <c r="P2815" s="312"/>
      <c r="Q2815" s="312"/>
    </row>
    <row r="2816" spans="1:17" s="420" customFormat="1" x14ac:dyDescent="0.2">
      <c r="A2816" s="426" t="s">
        <v>61</v>
      </c>
      <c r="B2816" s="419">
        <v>43453</v>
      </c>
      <c r="C2816" s="340">
        <v>0.47635416666666663</v>
      </c>
      <c r="D2816" s="420">
        <v>0.98</v>
      </c>
      <c r="E2816" s="420">
        <v>17.07</v>
      </c>
      <c r="F2816" s="420">
        <v>6.72</v>
      </c>
      <c r="G2816" s="420">
        <v>96.3</v>
      </c>
      <c r="H2816" s="420">
        <v>77.34</v>
      </c>
      <c r="I2816" s="420">
        <v>6.56</v>
      </c>
      <c r="K2816" s="420">
        <v>3.81</v>
      </c>
      <c r="L2816" s="70"/>
      <c r="M2816" s="312"/>
      <c r="O2816" s="149"/>
      <c r="P2816" s="312"/>
      <c r="Q2816" s="312"/>
    </row>
    <row r="2817" spans="1:17" s="420" customFormat="1" x14ac:dyDescent="0.2">
      <c r="A2817" s="426" t="s">
        <v>61</v>
      </c>
      <c r="B2817" s="419">
        <v>43453</v>
      </c>
      <c r="C2817" s="340">
        <v>0.4767939814814815</v>
      </c>
      <c r="D2817" s="420">
        <v>1.99</v>
      </c>
      <c r="E2817" s="420">
        <v>16.93</v>
      </c>
      <c r="F2817" s="420">
        <v>6.48</v>
      </c>
      <c r="G2817" s="420">
        <v>92.6</v>
      </c>
      <c r="H2817" s="420">
        <v>77.349999999999994</v>
      </c>
      <c r="I2817" s="420">
        <v>6.69</v>
      </c>
      <c r="K2817" s="420">
        <v>3.19</v>
      </c>
      <c r="L2817" s="70"/>
      <c r="M2817" s="312"/>
      <c r="O2817" s="149"/>
      <c r="P2817" s="312"/>
      <c r="Q2817" s="312"/>
    </row>
    <row r="2818" spans="1:17" s="420" customFormat="1" x14ac:dyDescent="0.2">
      <c r="A2818" s="426" t="s">
        <v>61</v>
      </c>
      <c r="B2818" s="419">
        <v>43453</v>
      </c>
      <c r="C2818" s="340">
        <v>0.47893518518518513</v>
      </c>
      <c r="D2818" s="420">
        <v>3</v>
      </c>
      <c r="E2818" s="420">
        <v>16.89</v>
      </c>
      <c r="F2818" s="420">
        <v>5.16</v>
      </c>
      <c r="G2818" s="420">
        <v>73.900000000000006</v>
      </c>
      <c r="H2818" s="420">
        <v>77.59</v>
      </c>
      <c r="I2818" s="420">
        <v>6.83</v>
      </c>
      <c r="K2818" s="420">
        <v>2.91</v>
      </c>
      <c r="L2818" s="70"/>
      <c r="M2818" s="312"/>
      <c r="O2818" s="149"/>
      <c r="P2818" s="312"/>
      <c r="Q2818" s="312"/>
    </row>
    <row r="2819" spans="1:17" s="420" customFormat="1" x14ac:dyDescent="0.2">
      <c r="A2819" s="426" t="s">
        <v>61</v>
      </c>
      <c r="B2819" s="419">
        <v>43453</v>
      </c>
      <c r="C2819" s="340">
        <v>0.47938657407407409</v>
      </c>
      <c r="D2819" s="420">
        <v>4.07</v>
      </c>
      <c r="E2819" s="420">
        <v>16.88</v>
      </c>
      <c r="F2819" s="420">
        <v>5.04</v>
      </c>
      <c r="G2819" s="420">
        <v>72</v>
      </c>
      <c r="H2819" s="420">
        <v>77.400000000000006</v>
      </c>
      <c r="I2819" s="420">
        <v>7.01</v>
      </c>
      <c r="K2819" s="420">
        <v>2.85</v>
      </c>
      <c r="L2819" s="70"/>
      <c r="M2819" s="312"/>
      <c r="O2819" s="149"/>
      <c r="P2819" s="312"/>
      <c r="Q2819" s="312"/>
    </row>
    <row r="2820" spans="1:17" s="420" customFormat="1" x14ac:dyDescent="0.2">
      <c r="A2820" s="426" t="s">
        <v>61</v>
      </c>
      <c r="B2820" s="419">
        <v>43453</v>
      </c>
      <c r="C2820" s="340">
        <v>0.47987268518518517</v>
      </c>
      <c r="D2820" s="420">
        <v>5.08</v>
      </c>
      <c r="E2820" s="420">
        <v>16.88</v>
      </c>
      <c r="F2820" s="420">
        <v>4.8899999999999997</v>
      </c>
      <c r="G2820" s="420">
        <v>69.900000000000006</v>
      </c>
      <c r="H2820" s="420">
        <v>77.569999999999993</v>
      </c>
      <c r="I2820" s="420">
        <v>7.3</v>
      </c>
      <c r="K2820" s="420">
        <v>2.85</v>
      </c>
      <c r="L2820" s="70"/>
      <c r="M2820" s="312"/>
      <c r="O2820" s="149"/>
      <c r="P2820" s="312"/>
      <c r="Q2820" s="312"/>
    </row>
    <row r="2821" spans="1:17" s="420" customFormat="1" x14ac:dyDescent="0.2">
      <c r="A2821" s="426" t="s">
        <v>61</v>
      </c>
      <c r="B2821" s="419">
        <v>43453</v>
      </c>
      <c r="C2821" s="340">
        <v>0.48062500000000002</v>
      </c>
      <c r="D2821" s="420">
        <v>6.05</v>
      </c>
      <c r="E2821" s="420">
        <v>16.88</v>
      </c>
      <c r="F2821" s="420">
        <v>4.74</v>
      </c>
      <c r="G2821" s="420">
        <v>67.8</v>
      </c>
      <c r="H2821" s="420">
        <v>77.62</v>
      </c>
      <c r="I2821" s="420">
        <v>7.25</v>
      </c>
      <c r="K2821" s="420">
        <v>2.92</v>
      </c>
      <c r="L2821" s="70"/>
      <c r="M2821" s="312"/>
      <c r="O2821" s="149"/>
      <c r="P2821" s="312"/>
      <c r="Q2821" s="312"/>
    </row>
    <row r="2822" spans="1:17" s="420" customFormat="1" x14ac:dyDescent="0.2">
      <c r="A2822" s="426" t="s">
        <v>61</v>
      </c>
      <c r="B2822" s="419">
        <v>43453</v>
      </c>
      <c r="C2822" s="340">
        <v>0.48119212962962959</v>
      </c>
      <c r="D2822" s="420">
        <v>7.02</v>
      </c>
      <c r="E2822" s="420">
        <v>16.88</v>
      </c>
      <c r="F2822" s="420">
        <v>4.6399999999999997</v>
      </c>
      <c r="G2822" s="420">
        <v>66.400000000000006</v>
      </c>
      <c r="H2822" s="420">
        <v>77.58</v>
      </c>
      <c r="I2822" s="420">
        <v>7.57</v>
      </c>
      <c r="K2822" s="420">
        <v>3.11</v>
      </c>
      <c r="L2822" s="70"/>
      <c r="M2822" s="312"/>
      <c r="O2822" s="149"/>
      <c r="P2822" s="312"/>
      <c r="Q2822" s="312"/>
    </row>
    <row r="2823" spans="1:17" s="420" customFormat="1" x14ac:dyDescent="0.2">
      <c r="A2823" s="426" t="s">
        <v>61</v>
      </c>
      <c r="B2823" s="419">
        <v>43453</v>
      </c>
      <c r="C2823" s="340">
        <v>0.4816319444444444</v>
      </c>
      <c r="D2823" s="420">
        <v>7.97</v>
      </c>
      <c r="E2823" s="420">
        <v>16.91</v>
      </c>
      <c r="F2823" s="420">
        <v>4.57</v>
      </c>
      <c r="G2823" s="420">
        <v>65.400000000000006</v>
      </c>
      <c r="H2823" s="420">
        <v>77.52</v>
      </c>
      <c r="I2823" s="420">
        <v>7.47</v>
      </c>
      <c r="K2823" s="420">
        <v>4.38</v>
      </c>
      <c r="L2823" s="70"/>
      <c r="M2823" s="312"/>
      <c r="O2823" s="149"/>
      <c r="P2823" s="312"/>
      <c r="Q2823" s="312"/>
    </row>
    <row r="2824" spans="1:17" s="420" customFormat="1" x14ac:dyDescent="0.2">
      <c r="A2824" s="426" t="s">
        <v>61</v>
      </c>
      <c r="B2824" s="419">
        <v>43453</v>
      </c>
      <c r="C2824" s="340">
        <v>0.48239583333333336</v>
      </c>
      <c r="D2824" s="420">
        <v>9.01</v>
      </c>
      <c r="E2824" s="420">
        <v>16.920000000000002</v>
      </c>
      <c r="F2824" s="420">
        <v>4.42</v>
      </c>
      <c r="G2824" s="420">
        <v>63.3</v>
      </c>
      <c r="H2824" s="420">
        <v>77.83</v>
      </c>
      <c r="I2824" s="420">
        <v>7.7</v>
      </c>
      <c r="K2824" s="420">
        <v>2.54</v>
      </c>
      <c r="L2824" s="70"/>
      <c r="M2824" s="312"/>
      <c r="O2824" s="149"/>
      <c r="P2824" s="312"/>
      <c r="Q2824" s="312"/>
    </row>
    <row r="2825" spans="1:17" s="309" customFormat="1" x14ac:dyDescent="0.2">
      <c r="A2825" s="426" t="s">
        <v>61</v>
      </c>
      <c r="B2825" s="419">
        <v>43453</v>
      </c>
      <c r="C2825" s="340">
        <v>0.48303240740740744</v>
      </c>
      <c r="D2825" s="420">
        <v>10.02</v>
      </c>
      <c r="E2825" s="420">
        <v>16.920000000000002</v>
      </c>
      <c r="F2825" s="420">
        <v>4.3</v>
      </c>
      <c r="G2825" s="420">
        <v>61.6</v>
      </c>
      <c r="H2825" s="420">
        <v>78</v>
      </c>
      <c r="I2825" s="420">
        <v>7.54</v>
      </c>
      <c r="J2825" s="420"/>
      <c r="K2825" s="420">
        <v>2.57</v>
      </c>
      <c r="L2825" s="70"/>
      <c r="M2825" s="312"/>
      <c r="N2825" s="420"/>
      <c r="O2825" s="149"/>
      <c r="P2825" s="312"/>
      <c r="Q2825" s="312"/>
    </row>
    <row r="2826" spans="1:17" s="309" customFormat="1" x14ac:dyDescent="0.2">
      <c r="A2826" s="426" t="s">
        <v>61</v>
      </c>
      <c r="B2826" s="419">
        <v>43453</v>
      </c>
      <c r="C2826" s="340">
        <v>0.48363425925925929</v>
      </c>
      <c r="D2826" s="420">
        <v>11</v>
      </c>
      <c r="E2826" s="420">
        <v>16.920000000000002</v>
      </c>
      <c r="F2826" s="420">
        <v>4.22</v>
      </c>
      <c r="G2826" s="420">
        <v>60.5</v>
      </c>
      <c r="H2826" s="420">
        <v>77.78</v>
      </c>
      <c r="I2826" s="420">
        <v>7.92</v>
      </c>
      <c r="J2826" s="420"/>
      <c r="K2826" s="420">
        <v>2.59</v>
      </c>
      <c r="L2826" s="70"/>
      <c r="M2826" s="312"/>
      <c r="N2826" s="420"/>
      <c r="O2826" s="149"/>
      <c r="P2826" s="312"/>
      <c r="Q2826" s="312"/>
    </row>
    <row r="2827" spans="1:17" s="309" customFormat="1" x14ac:dyDescent="0.2">
      <c r="A2827" s="426" t="s">
        <v>61</v>
      </c>
      <c r="B2827" s="419">
        <v>43453</v>
      </c>
      <c r="C2827" s="340">
        <v>0.48434027777777783</v>
      </c>
      <c r="D2827" s="420">
        <v>11.47</v>
      </c>
      <c r="E2827" s="420">
        <v>16.93</v>
      </c>
      <c r="F2827" s="420">
        <v>4.16</v>
      </c>
      <c r="G2827" s="420">
        <v>59.6</v>
      </c>
      <c r="H2827" s="420">
        <v>77.760000000000005</v>
      </c>
      <c r="I2827" s="420">
        <v>7.94</v>
      </c>
      <c r="J2827" s="420"/>
      <c r="K2827" s="420">
        <v>2.5</v>
      </c>
      <c r="L2827" s="70"/>
      <c r="M2827" s="312"/>
      <c r="N2827" s="420"/>
      <c r="O2827" s="149"/>
      <c r="P2827" s="312"/>
      <c r="Q2827" s="312"/>
    </row>
    <row r="2828" spans="1:17" s="309" customFormat="1" x14ac:dyDescent="0.2">
      <c r="A2828" s="313"/>
      <c r="B2828" s="314"/>
      <c r="C2828" s="314"/>
      <c r="D2828" s="311"/>
      <c r="E2828" s="310"/>
      <c r="F2828" s="310"/>
      <c r="G2828" s="310"/>
      <c r="H2828" s="310"/>
      <c r="I2828" s="310"/>
      <c r="J2828" s="310"/>
      <c r="K2828" s="70"/>
      <c r="L2828" s="70"/>
      <c r="M2828" s="312"/>
      <c r="N2828" s="420"/>
      <c r="O2828" s="149"/>
      <c r="P2828" s="312"/>
      <c r="Q2828" s="312"/>
    </row>
    <row r="2829" spans="1:17" s="309" customFormat="1" x14ac:dyDescent="0.2">
      <c r="A2829" s="426" t="s">
        <v>401</v>
      </c>
      <c r="B2829" s="419">
        <v>43454</v>
      </c>
      <c r="C2829" s="340">
        <v>0.44097222222222227</v>
      </c>
      <c r="D2829" s="311">
        <v>0.39</v>
      </c>
      <c r="E2829" s="310">
        <v>14.05</v>
      </c>
      <c r="F2829" s="310">
        <v>6.51</v>
      </c>
      <c r="G2829" s="310">
        <v>82.6</v>
      </c>
      <c r="H2829" s="310"/>
      <c r="I2829" s="310">
        <v>8.4499999999999993</v>
      </c>
      <c r="J2829" s="310"/>
      <c r="K2829" s="70">
        <v>126.7</v>
      </c>
      <c r="L2829" s="70"/>
      <c r="M2829" s="312"/>
      <c r="N2829" s="420"/>
      <c r="O2829" s="149"/>
      <c r="P2829" s="312"/>
      <c r="Q2829" s="312"/>
    </row>
    <row r="2830" spans="1:17" s="309" customFormat="1" x14ac:dyDescent="0.2">
      <c r="A2830" s="426" t="s">
        <v>403</v>
      </c>
      <c r="B2830" s="419">
        <v>43454</v>
      </c>
      <c r="C2830" s="340">
        <v>0.40277777777777773</v>
      </c>
      <c r="D2830" s="311">
        <v>0.21</v>
      </c>
      <c r="E2830" s="310">
        <v>13.2</v>
      </c>
      <c r="F2830" s="310">
        <v>8.1300000000000008</v>
      </c>
      <c r="G2830" s="310">
        <v>95.5</v>
      </c>
      <c r="H2830" s="310"/>
      <c r="I2830" s="310">
        <v>8.7100000000000009</v>
      </c>
      <c r="J2830" s="310"/>
      <c r="K2830" s="70">
        <v>120</v>
      </c>
      <c r="L2830" s="70"/>
      <c r="M2830" s="312"/>
      <c r="N2830" s="420"/>
      <c r="O2830" s="149"/>
      <c r="P2830" s="312"/>
      <c r="Q2830" s="312"/>
    </row>
    <row r="2831" spans="1:17" s="309" customFormat="1" x14ac:dyDescent="0.2">
      <c r="A2831" s="426" t="s">
        <v>402</v>
      </c>
      <c r="B2831" s="419">
        <v>43454</v>
      </c>
      <c r="C2831" s="340">
        <v>0.31597222222222221</v>
      </c>
      <c r="D2831" s="311">
        <v>0.28000000000000003</v>
      </c>
      <c r="E2831" s="310">
        <v>15.8</v>
      </c>
      <c r="F2831" s="310">
        <v>5.77</v>
      </c>
      <c r="G2831" s="310">
        <v>63.4</v>
      </c>
      <c r="H2831" s="310"/>
      <c r="I2831" s="310">
        <v>7.47</v>
      </c>
      <c r="J2831" s="310"/>
      <c r="K2831" s="70">
        <v>38.69</v>
      </c>
      <c r="L2831" s="70"/>
      <c r="M2831" s="312"/>
      <c r="N2831" s="420"/>
      <c r="O2831" s="149"/>
      <c r="P2831" s="312"/>
      <c r="Q2831" s="312"/>
    </row>
    <row r="2832" spans="1:17" x14ac:dyDescent="0.2">
      <c r="A2832" s="426" t="s">
        <v>404</v>
      </c>
      <c r="B2832" s="182"/>
      <c r="C2832" s="182"/>
      <c r="D2832" s="59"/>
      <c r="E2832" s="58"/>
      <c r="F2832" s="58"/>
      <c r="G2832" s="58"/>
      <c r="H2832" s="58"/>
      <c r="I2832" s="58"/>
      <c r="J2832" s="58"/>
      <c r="N2832" s="149"/>
      <c r="O2832" s="149"/>
      <c r="P2832" s="67"/>
      <c r="Q2832" s="67"/>
    </row>
    <row r="2833" spans="1:17" x14ac:dyDescent="0.2">
      <c r="A2833" s="125"/>
      <c r="B2833" s="182"/>
      <c r="C2833" s="182"/>
      <c r="D2833" s="59"/>
      <c r="E2833" s="58"/>
      <c r="F2833" s="58"/>
      <c r="G2833" s="41"/>
      <c r="H2833"/>
      <c r="I2833" s="58"/>
      <c r="J2833"/>
      <c r="N2833" s="149"/>
      <c r="O2833" s="149"/>
      <c r="P2833" s="67"/>
      <c r="Q2833" s="67"/>
    </row>
    <row r="2834" spans="1:17" x14ac:dyDescent="0.2">
      <c r="A2834" s="125"/>
      <c r="B2834" s="182"/>
      <c r="C2834" s="182"/>
      <c r="D2834" s="59"/>
      <c r="E2834" s="58"/>
      <c r="F2834" s="58"/>
      <c r="G2834" s="41"/>
      <c r="H2834"/>
      <c r="I2834" s="58"/>
      <c r="J2834"/>
      <c r="N2834" s="149"/>
      <c r="O2834" s="149"/>
      <c r="P2834" s="67"/>
      <c r="Q2834" s="67"/>
    </row>
    <row r="2835" spans="1:17" x14ac:dyDescent="0.2">
      <c r="A2835" s="313"/>
      <c r="B2835" s="182"/>
      <c r="C2835" s="182"/>
      <c r="D2835" s="59"/>
      <c r="E2835" s="58"/>
      <c r="F2835" s="58"/>
      <c r="G2835" s="41"/>
      <c r="H2835"/>
      <c r="I2835" s="58"/>
      <c r="J2835"/>
      <c r="N2835" s="149"/>
      <c r="O2835" s="149"/>
      <c r="P2835" s="67"/>
      <c r="Q2835" s="67"/>
    </row>
    <row r="2836" spans="1:17" x14ac:dyDescent="0.2">
      <c r="A2836" s="313"/>
      <c r="D2836" s="282"/>
      <c r="E2836" s="108" t="s">
        <v>55</v>
      </c>
      <c r="F2836" s="109"/>
      <c r="G2836" s="112" t="s">
        <v>58</v>
      </c>
      <c r="H2836"/>
      <c r="I2836" s="108" t="s">
        <v>61</v>
      </c>
      <c r="J2836"/>
      <c r="K2836" s="242" t="s">
        <v>178</v>
      </c>
      <c r="N2836" s="271" t="s">
        <v>324</v>
      </c>
      <c r="O2836" s="271" t="s">
        <v>325</v>
      </c>
      <c r="P2836" t="s">
        <v>326</v>
      </c>
    </row>
    <row r="2837" spans="1:17" x14ac:dyDescent="0.2">
      <c r="A2837" s="313"/>
      <c r="D2837" s="282"/>
      <c r="E2837" s="108" t="s">
        <v>146</v>
      </c>
      <c r="F2837" s="126" t="s">
        <v>118</v>
      </c>
      <c r="G2837" s="112" t="s">
        <v>146</v>
      </c>
      <c r="H2837" s="166" t="s">
        <v>118</v>
      </c>
      <c r="I2837" s="108" t="s">
        <v>146</v>
      </c>
      <c r="J2837" s="166" t="s">
        <v>118</v>
      </c>
      <c r="N2837" s="271" t="s">
        <v>146</v>
      </c>
      <c r="O2837" s="271" t="s">
        <v>146</v>
      </c>
      <c r="P2837" t="s">
        <v>146</v>
      </c>
    </row>
    <row r="2838" spans="1:17" x14ac:dyDescent="0.2">
      <c r="A2838" s="313"/>
      <c r="B2838" s="615" t="s">
        <v>412</v>
      </c>
      <c r="D2838" s="282">
        <v>2004</v>
      </c>
      <c r="E2838" s="69">
        <f>AVERAGE(M16,M77,M133)</f>
        <v>0.51666666666666672</v>
      </c>
      <c r="F2838" s="69">
        <f>AVERAGE(N16,O16,N77,O77,N133,O133)</f>
        <v>94.833333333333329</v>
      </c>
      <c r="G2838" s="69">
        <f>AVERAGE(M35,M94,M150)</f>
        <v>0.6</v>
      </c>
      <c r="H2838" s="69">
        <f>AVERAGE(N35,O35,N94,O94,N150,O150)</f>
        <v>75.45</v>
      </c>
      <c r="I2838" s="69">
        <f>AVERAGE(M51,M109,M165)</f>
        <v>0.68333333333333324</v>
      </c>
      <c r="J2838" s="69">
        <f>AVERAGE(N51,O51,N109,O109,N165,O165)</f>
        <v>75.666666666666671</v>
      </c>
      <c r="K2838" s="69">
        <f t="shared" ref="K2838:K2845" si="0">((E2838)+(G2838)+(I2838))/3</f>
        <v>0.6</v>
      </c>
      <c r="L2838" s="71">
        <f t="shared" ref="L2838:L2845" si="1">((F2838)+(H2838)+(J2838))/3</f>
        <v>81.983333333333334</v>
      </c>
      <c r="M2838" s="9">
        <v>2004</v>
      </c>
    </row>
    <row r="2839" spans="1:17" x14ac:dyDescent="0.2">
      <c r="A2839" s="313"/>
      <c r="D2839" s="282">
        <v>2005</v>
      </c>
      <c r="E2839" s="69">
        <f>AVERAGE(M189,M246,M305,M363)</f>
        <v>0.58749999999999991</v>
      </c>
      <c r="F2839" s="69">
        <f>AVERAGE(N189,O189,N246,O246,N305,O305,N363,O363)</f>
        <v>154.72896062499998</v>
      </c>
      <c r="G2839" s="69">
        <f>AVERAGE(M206,M264,M323,M381)</f>
        <v>0.5</v>
      </c>
      <c r="H2839" s="69">
        <f>AVERAGE(N206,O206,N264,O264,N323,O323,N381,O381)</f>
        <v>171.09915833333332</v>
      </c>
      <c r="I2839" s="69">
        <f>AVERAGE(M220,M279,M338,M396)</f>
        <v>0.67500000000000004</v>
      </c>
      <c r="J2839" s="69">
        <f>AVERAGE(N220,O220,N279,O279,N338,O338,N396,O396)</f>
        <v>104.313328125</v>
      </c>
      <c r="K2839" s="69">
        <f t="shared" si="0"/>
        <v>0.58750000000000002</v>
      </c>
      <c r="L2839" s="71">
        <f t="shared" si="1"/>
        <v>143.38048236111112</v>
      </c>
      <c r="M2839" s="9">
        <v>2005</v>
      </c>
    </row>
    <row r="2840" spans="1:17" x14ac:dyDescent="0.2">
      <c r="A2840" s="313"/>
      <c r="D2840" s="282">
        <v>2006</v>
      </c>
      <c r="E2840" s="69">
        <f>AVERAGE(M425,M485,M546,M608)</f>
        <v>1.3250000000000002</v>
      </c>
      <c r="F2840" s="69">
        <f>AVERAGE(N425,O425,N485,O485,N546,O546,N608,O608)</f>
        <v>41.375865000000005</v>
      </c>
      <c r="G2840" s="69">
        <f>AVERAGE(M442,M504,M567,M609)</f>
        <v>1.05</v>
      </c>
      <c r="H2840" s="69">
        <f>AVERAGE(N442,O442,N504,O504,N567,O567,N609,O609)</f>
        <v>39.268215000000005</v>
      </c>
      <c r="I2840" s="69">
        <f>AVERAGE(M456,M520,M584,M610)</f>
        <v>1.175</v>
      </c>
      <c r="J2840" s="69">
        <f>AVERAGE(N456,O456,N520,O520,N584,O584,N610,O610)</f>
        <v>40.920849999999994</v>
      </c>
      <c r="K2840" s="69">
        <f t="shared" si="0"/>
        <v>1.1833333333333333</v>
      </c>
      <c r="L2840" s="71">
        <f t="shared" si="1"/>
        <v>40.521643333333337</v>
      </c>
      <c r="M2840" s="9">
        <v>2006</v>
      </c>
    </row>
    <row r="2841" spans="1:17" x14ac:dyDescent="0.2">
      <c r="A2841" s="313"/>
      <c r="D2841" s="282">
        <v>2007</v>
      </c>
      <c r="E2841" s="69">
        <f>AVERAGE(M619,M678,M736,M795)</f>
        <v>0.86250000000000004</v>
      </c>
      <c r="F2841" s="69">
        <f>AVERAGE(N619,O619,N620,O620,N678,N678,O678,O678,N736,N736,O736,O736,N795,N795,N795,N795)</f>
        <v>194.02338394230765</v>
      </c>
      <c r="G2841" s="69">
        <f>AVERAGE(M636,M695,M754,M812)</f>
        <v>1.1000000000000001</v>
      </c>
      <c r="H2841" s="69">
        <f>AVERAGE(N636,O636,N637,O637,N695,N695,O695,O695,N754,N754,O754,O754,N812,N812,N812,N812)</f>
        <v>66.832013269230771</v>
      </c>
      <c r="I2841" s="69">
        <f>AVERAGE(M651,M710,M769,M827)</f>
        <v>1</v>
      </c>
      <c r="J2841" s="69">
        <f>AVERAGE(N651,O651,N652,O652,N710,N710,O710,O710,N769,N769,O769,O769,N827,N827,N827,N827)</f>
        <v>53.036000961538434</v>
      </c>
      <c r="K2841" s="69">
        <f t="shared" si="0"/>
        <v>0.98750000000000016</v>
      </c>
      <c r="L2841" s="71">
        <f t="shared" si="1"/>
        <v>104.63046605769227</v>
      </c>
      <c r="M2841" s="9">
        <v>2007</v>
      </c>
    </row>
    <row r="2842" spans="1:17" x14ac:dyDescent="0.2">
      <c r="A2842" s="313"/>
      <c r="D2842" s="282">
        <v>2008</v>
      </c>
      <c r="E2842" s="69">
        <f>AVERAGE(M853,M911,M967,M1024)</f>
        <v>1.6</v>
      </c>
      <c r="F2842" s="69">
        <f>AVERAGE(N853,O853,N911,O911,N967,N967,N1024,O1024)</f>
        <v>35.487368611111116</v>
      </c>
      <c r="G2842" s="69">
        <f>AVERAGE(M870,M928,M985,M1040)</f>
        <v>1.3250000000000002</v>
      </c>
      <c r="H2842" s="69">
        <f>AVERAGE(N870,O870,N928,O928,N985,N985,N1040,O1040)</f>
        <v>34.252406666666666</v>
      </c>
      <c r="I2842" s="69">
        <f>AVERAGE(M885,M943,M1000,M1054)</f>
        <v>1.4000000000000001</v>
      </c>
      <c r="J2842" s="69">
        <f>AVERAGE(N885,O885,N943,O943,N1000,N1000,N1054,O1054)</f>
        <v>28.311819999999997</v>
      </c>
      <c r="K2842" s="69">
        <f t="shared" si="0"/>
        <v>1.4416666666666667</v>
      </c>
      <c r="L2842" s="71">
        <f t="shared" si="1"/>
        <v>32.68386509259259</v>
      </c>
      <c r="M2842" s="9">
        <v>2008</v>
      </c>
    </row>
    <row r="2843" spans="1:17" x14ac:dyDescent="0.2">
      <c r="A2843" s="313"/>
      <c r="D2843" s="282">
        <v>2009</v>
      </c>
      <c r="E2843" s="69">
        <f>AVERAGE(M1083,M1138,M1192,M1200)</f>
        <v>1.9750000000000001</v>
      </c>
      <c r="F2843" s="69">
        <f>AVERAGE(N1083,N1083,N1138,O1138,N1192,O1192,N1200,O1200)</f>
        <v>13.322410796703295</v>
      </c>
      <c r="G2843" s="69">
        <f>AVERAGE(M1099,M1155,M1193,M1201)</f>
        <v>1.5249999999999999</v>
      </c>
      <c r="H2843" s="69">
        <f>AVERAGE(N1099,N1099,N1155,O1155,N1193,O1193,N1201,O1201)</f>
        <v>27.278866098901098</v>
      </c>
      <c r="I2843" s="69">
        <f>AVERAGE(M1115,M1171,M1194,M1202)</f>
        <v>1.95</v>
      </c>
      <c r="J2843" s="69">
        <f>AVERAGE(N1115,N1115,N1171,O1171,N1194,O1194,N1202,O1202)</f>
        <v>12.977628846153848</v>
      </c>
      <c r="K2843" s="69">
        <f t="shared" si="0"/>
        <v>1.8166666666666667</v>
      </c>
      <c r="L2843" s="71">
        <f t="shared" si="1"/>
        <v>17.859635247252747</v>
      </c>
      <c r="M2843" s="9">
        <v>2009</v>
      </c>
      <c r="N2843" s="69">
        <f>AVERAGE(M1077,M1132,M1189,M1197)</f>
        <v>0.15</v>
      </c>
      <c r="O2843" s="69">
        <f>AVERAGE(M1079,M1134,M1190,M1198)</f>
        <v>0.15</v>
      </c>
      <c r="P2843" s="69">
        <f>AVERAGE(M1081,M1136,M1191,M1199)</f>
        <v>0.4375</v>
      </c>
    </row>
    <row r="2844" spans="1:17" x14ac:dyDescent="0.2">
      <c r="A2844" s="313"/>
      <c r="D2844" s="282">
        <v>2010</v>
      </c>
      <c r="E2844" s="69">
        <f>AVERAGE(M1211,M1265,M1325,M1378)</f>
        <v>1.75</v>
      </c>
      <c r="F2844" s="69">
        <f>AVERAGE(N1211,O1211,N1265,O1265,N1325,O1325,N1378,O1378)</f>
        <v>16.831724999999999</v>
      </c>
      <c r="G2844" s="69">
        <f>AVERAGE(M1227,M1281,M1341,M1394)</f>
        <v>2.125</v>
      </c>
      <c r="H2844" s="69">
        <f>AVERAGE(N1227,O1227,N1281,O1281,N1341,O1341,N1394,O1394)</f>
        <v>16.473905000000002</v>
      </c>
      <c r="I2844" s="69">
        <f>AVERAGE(M1242,M1295,M1355,M1408)</f>
        <v>1.625</v>
      </c>
      <c r="J2844" s="69">
        <f>AVERAGE(N1242,O1242,N1295,O1295,N1355,O1355,N1408,O1408)</f>
        <v>30.013483333333333</v>
      </c>
      <c r="K2844" s="69">
        <f t="shared" si="0"/>
        <v>1.8333333333333333</v>
      </c>
      <c r="L2844" s="71">
        <f t="shared" si="1"/>
        <v>21.106371111111113</v>
      </c>
      <c r="M2844" s="9">
        <v>2010</v>
      </c>
      <c r="N2844" s="69">
        <f>AVERAGE(M1205,M1259,M1313,M1372)</f>
        <v>0.13750000000000001</v>
      </c>
      <c r="O2844" s="69">
        <f>AVERAGE(M1207,M1261,M1319,M1374)</f>
        <v>0.18750000000000003</v>
      </c>
      <c r="P2844" s="69">
        <f>AVERAGE(M1209,M1263,M1322,M1376)</f>
        <v>0.32499999999999996</v>
      </c>
    </row>
    <row r="2845" spans="1:17" x14ac:dyDescent="0.2">
      <c r="A2845" s="313"/>
      <c r="D2845" s="286">
        <v>2011</v>
      </c>
      <c r="E2845" s="69">
        <f>AVERAGE(M1432,M1486,M1538,M1597)</f>
        <v>1.8250000000000002</v>
      </c>
      <c r="F2845" s="69">
        <f>AVERAGE(N1432,O1432,N1486,O1486,N1538,O1538,N1597,O1597)</f>
        <v>18.867694166666666</v>
      </c>
      <c r="G2845" s="69">
        <f>AVERAGE(M1448,M1502,M1554,M1613)</f>
        <v>1.45</v>
      </c>
      <c r="H2845" s="69">
        <f>AVERAGE(N1448,O1448,N1502,O1502,N1554,O1554,N1613,O1613)</f>
        <v>23.117318333333333</v>
      </c>
      <c r="I2845" s="69">
        <f>AVERAGE(M1462,M1515,M1568,M1627)</f>
        <v>1.9000000000000001</v>
      </c>
      <c r="J2845" s="69">
        <f>AVERAGE(N1462,O1462,N1515,O1515,N1568,O1568,N1627,O1627)</f>
        <v>14.511812499999998</v>
      </c>
      <c r="K2845" s="69">
        <f t="shared" si="0"/>
        <v>1.7250000000000003</v>
      </c>
      <c r="L2845" s="71">
        <f t="shared" si="1"/>
        <v>18.832274999999999</v>
      </c>
      <c r="M2845" s="208">
        <v>2011</v>
      </c>
      <c r="N2845" s="69">
        <f>AVERAGE(M1425,M1480,M1532,M1585)</f>
        <v>0.11249999999999999</v>
      </c>
      <c r="O2845" s="69">
        <f>AVERAGE(M1427,M1482,M1534,M1591)</f>
        <v>0.17499999999999999</v>
      </c>
      <c r="P2845" s="69">
        <f>AVERAGE(M1429,M1484,M1536,M1594)</f>
        <v>0.36249999999999999</v>
      </c>
    </row>
    <row r="2846" spans="1:17" x14ac:dyDescent="0.2">
      <c r="A2846" s="313"/>
      <c r="D2846" s="286">
        <v>2012</v>
      </c>
      <c r="E2846" s="69">
        <f>AVERAGE(M1656,M1721,M1781,M1838)</f>
        <v>1.1749999999999998</v>
      </c>
      <c r="F2846" s="69">
        <f>AVERAGE(N1656,O1656,N1721,O1721,N1781,O1781,N1838,O1838)</f>
        <v>50.046381071428577</v>
      </c>
      <c r="G2846" s="69">
        <f>AVERAGE(M1672,M1737,M1797,M1854)</f>
        <v>1.4749999999999999</v>
      </c>
      <c r="H2846" s="69">
        <f>AVERAGE(N1672,O1672,N1737,O1737,N1797,O1797,N1854,O1854)</f>
        <v>28.247445000000003</v>
      </c>
      <c r="I2846" s="69">
        <f>AVERAGE(M1686,M1751,M1811,M1867)</f>
        <v>1.2749999999999999</v>
      </c>
      <c r="J2846" s="69">
        <f>AVERAGE(N1686,O1686,N1751,O1751,N1811,O1811,N1867,O1867)</f>
        <v>33.237010833333336</v>
      </c>
      <c r="K2846" s="69">
        <f t="shared" ref="K2846:L2848" si="2">((E2846)+(G2846)+(I2846))/3</f>
        <v>1.3083333333333331</v>
      </c>
      <c r="L2846" s="71">
        <f t="shared" si="2"/>
        <v>37.176945634920635</v>
      </c>
      <c r="M2846" s="208">
        <v>2012</v>
      </c>
      <c r="N2846" s="69">
        <f>AVERAGE(M1644,M1703,M1769,M1828)</f>
        <v>8.7499999999999994E-2</v>
      </c>
      <c r="O2846" s="69">
        <f>AVERAGE(M1650,M1710,M1774,M1832)</f>
        <v>0.1</v>
      </c>
      <c r="P2846" s="69">
        <f>AVERAGE(M1653,M1717,M1778,M1835)</f>
        <v>0.3125</v>
      </c>
    </row>
    <row r="2847" spans="1:17" x14ac:dyDescent="0.2">
      <c r="A2847" s="313"/>
      <c r="B2847" s="216"/>
      <c r="C2847" s="216"/>
      <c r="D2847" s="286">
        <v>2013</v>
      </c>
      <c r="E2847" s="69">
        <f>AVERAGE(M1895,M1953,M2010,M2069)</f>
        <v>1.2</v>
      </c>
      <c r="F2847" s="69">
        <f>AVERAGE(N1895,O1895,N1953,O1953,N2010,O2010,N2069,O2069)</f>
        <v>24.336927499999998</v>
      </c>
      <c r="G2847" s="69">
        <f>AVERAGE(M1911,M1969,M2026,M2085)</f>
        <v>0.77499999999999991</v>
      </c>
      <c r="H2847" s="69">
        <f>AVERAGE(N1911,O1911,N1969,O1969,N2026,O2026,N2085,O2085)</f>
        <v>30.037458333333333</v>
      </c>
      <c r="I2847" s="69">
        <f>AVERAGE(M1925,M1983,M2040,M2100,)</f>
        <v>0.8</v>
      </c>
      <c r="J2847" s="69">
        <f>AVERAGE(N1925,O1925,N1983,O1983,N2040,O2040,N2100,O2100)</f>
        <v>29.5681425</v>
      </c>
      <c r="K2847" s="69">
        <f t="shared" si="2"/>
        <v>0.92499999999999993</v>
      </c>
      <c r="L2847" s="71">
        <f t="shared" si="2"/>
        <v>27.980842777777781</v>
      </c>
      <c r="M2847" s="208">
        <v>2013</v>
      </c>
      <c r="N2847" s="69">
        <f>AVERAGE(M1884,M1942,M1769,M1828)</f>
        <v>8.7499999999999994E-2</v>
      </c>
      <c r="O2847" s="69">
        <f>AVERAGE(M1889,M1947,M2005,M2064)</f>
        <v>0.16250000000000001</v>
      </c>
      <c r="P2847" s="69">
        <f>AVERAGE(M1892,M1950,M2007,M2067)</f>
        <v>0.31249999999999994</v>
      </c>
    </row>
    <row r="2848" spans="1:17" x14ac:dyDescent="0.2">
      <c r="A2848" s="313"/>
      <c r="B2848" s="216"/>
      <c r="C2848" s="216"/>
      <c r="D2848" s="286">
        <v>2014</v>
      </c>
      <c r="E2848" s="69">
        <f>AVERAGE(M2129,M2186,M2245,M2300)</f>
        <v>1.075</v>
      </c>
      <c r="F2848" s="69">
        <f>AVERAGE(N2129,O2129,N2186,O2186,N2245,O2245,N2300,O2300)</f>
        <v>54.902633333333334</v>
      </c>
      <c r="G2848" s="69">
        <f>AVERAGE(M2145,M2202,M2261,M2315)</f>
        <v>1.2250000000000001</v>
      </c>
      <c r="H2848" s="69">
        <f>AVERAGE(N2145,O2145,N2202,O2202,N2261,O2261,N2315,O2315)</f>
        <v>27.429174999999997</v>
      </c>
      <c r="I2848" s="69">
        <f>AVERAGE(M2159,M2216,M2274,M2328)</f>
        <v>1.4249999999999998</v>
      </c>
      <c r="J2848" s="69">
        <f>AVERAGE(N2159,O2159,N2216,O2216,N2274,O2274,N2328,O2328)</f>
        <v>31.465158333333335</v>
      </c>
      <c r="K2848" s="69">
        <f t="shared" si="2"/>
        <v>1.2416666666666665</v>
      </c>
      <c r="L2848" s="71">
        <f t="shared" si="2"/>
        <v>37.932322222222218</v>
      </c>
      <c r="M2848" s="208">
        <v>2014</v>
      </c>
      <c r="N2848" s="69">
        <f>AVERAGE(M2117,M2176,M2233,M2288)</f>
        <v>0.1</v>
      </c>
      <c r="O2848" s="69">
        <f>AVERAGE(M2123,M2181,M2239,M2294)</f>
        <v>0.13750000000000001</v>
      </c>
      <c r="P2848" s="69">
        <f>AVERAGE(M2125,M2183,M2242,M2297)</f>
        <v>0.23749999999999999</v>
      </c>
    </row>
    <row r="2849" spans="1:12" x14ac:dyDescent="0.2">
      <c r="A2849" s="313"/>
    </row>
    <row r="2850" spans="1:12" x14ac:dyDescent="0.2">
      <c r="A2850" s="313"/>
      <c r="E2850" s="69">
        <f t="shared" ref="E2850:L2850" si="3">AVERAGE(E2838:E2849)</f>
        <v>1.2628787878787877</v>
      </c>
      <c r="F2850" s="69">
        <f t="shared" si="3"/>
        <v>63.523334852716722</v>
      </c>
      <c r="G2850" s="69">
        <f t="shared" si="3"/>
        <v>1.1954545454545455</v>
      </c>
      <c r="H2850" s="69">
        <f t="shared" si="3"/>
        <v>49.044178275890772</v>
      </c>
      <c r="I2850" s="69">
        <f t="shared" si="3"/>
        <v>1.2643939393939396</v>
      </c>
      <c r="J2850" s="109">
        <f t="shared" si="3"/>
        <v>41.274718372669007</v>
      </c>
      <c r="K2850" s="69">
        <f t="shared" si="3"/>
        <v>1.2409090909090912</v>
      </c>
      <c r="L2850" s="70">
        <f t="shared" si="3"/>
        <v>51.280743833758827</v>
      </c>
    </row>
    <row r="2851" spans="1:12" x14ac:dyDescent="0.2">
      <c r="A2851" s="313"/>
    </row>
    <row r="2852" spans="1:12" x14ac:dyDescent="0.2">
      <c r="A2852" s="313"/>
    </row>
    <row r="2853" spans="1:12" x14ac:dyDescent="0.2">
      <c r="A2853" s="313"/>
    </row>
    <row r="2854" spans="1:12" x14ac:dyDescent="0.2">
      <c r="A2854" s="313"/>
    </row>
    <row r="2855" spans="1:12" x14ac:dyDescent="0.2">
      <c r="A2855" s="313"/>
    </row>
    <row r="2856" spans="1:12" x14ac:dyDescent="0.2">
      <c r="A2856" s="125"/>
    </row>
  </sheetData>
  <sortState ref="B2732:K2745">
    <sortCondition ref="E2732:E2745"/>
  </sortState>
  <phoneticPr fontId="0" type="noConversion"/>
  <pageMargins left="0.75" right="0.75" top="1" bottom="1" header="0.5" footer="0.5"/>
  <pageSetup scale="60" orientation="landscape" r:id="rId1"/>
  <headerFooter alignWithMargins="0"/>
  <ignoredErrors>
    <ignoredError sqref="E2846:F2846 H2846:J2846 G284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915"/>
  <sheetViews>
    <sheetView zoomScale="115" zoomScaleNormal="115" workbookViewId="0">
      <pane xSplit="2" ySplit="4" topLeftCell="E5" activePane="bottomRight" state="frozen"/>
      <selection pane="topRight" activeCell="C1" sqref="C1"/>
      <selection pane="bottomLeft" activeCell="A5" sqref="A5"/>
      <selection pane="bottomRight" activeCell="E412" sqref="E412"/>
    </sheetView>
  </sheetViews>
  <sheetFormatPr defaultRowHeight="12.75" x14ac:dyDescent="0.2"/>
  <cols>
    <col min="1" max="1" width="21.7109375" customWidth="1"/>
    <col min="2" max="2" width="16" style="45" customWidth="1"/>
    <col min="3" max="3" width="9.42578125" customWidth="1"/>
    <col min="4" max="4" width="9.42578125" style="323" customWidth="1"/>
    <col min="5" max="5" width="9.28515625" customWidth="1"/>
    <col min="6" max="6" width="11.7109375" bestFit="1" customWidth="1"/>
    <col min="7" max="7" width="10.140625" customWidth="1"/>
    <col min="8" max="8" width="10.140625" style="510" customWidth="1"/>
    <col min="9" max="9" width="11.42578125" style="510" customWidth="1"/>
    <col min="10" max="10" width="12.42578125" style="510" customWidth="1"/>
    <col min="11" max="11" width="11" style="510" customWidth="1"/>
    <col min="12" max="14" width="11.5703125" style="510" customWidth="1"/>
    <col min="15" max="16" width="12.42578125" style="510" customWidth="1"/>
    <col min="17" max="17" width="10.28515625" style="510" bestFit="1" customWidth="1"/>
    <col min="18" max="18" width="9.28515625" style="510" bestFit="1" customWidth="1"/>
  </cols>
  <sheetData>
    <row r="1" spans="1:18" x14ac:dyDescent="0.2">
      <c r="A1" s="5" t="s">
        <v>153</v>
      </c>
    </row>
    <row r="2" spans="1:18" ht="13.5" thickBot="1" x14ac:dyDescent="0.25">
      <c r="A2" s="10"/>
      <c r="B2" s="46"/>
      <c r="C2" s="8"/>
      <c r="N2" s="511"/>
    </row>
    <row r="3" spans="1:18" x14ac:dyDescent="0.2">
      <c r="A3" s="33"/>
      <c r="B3" s="47"/>
      <c r="C3" s="39" t="s">
        <v>27</v>
      </c>
      <c r="D3" s="39"/>
      <c r="E3" s="39" t="s">
        <v>65</v>
      </c>
      <c r="F3" s="39" t="s">
        <v>65</v>
      </c>
      <c r="G3" s="39" t="s">
        <v>68</v>
      </c>
      <c r="H3" s="512" t="s">
        <v>12</v>
      </c>
      <c r="I3" s="512" t="s">
        <v>31</v>
      </c>
      <c r="J3" s="512" t="s">
        <v>35</v>
      </c>
      <c r="K3" s="512" t="s">
        <v>26</v>
      </c>
      <c r="L3" s="512" t="s">
        <v>9</v>
      </c>
      <c r="M3" s="512" t="s">
        <v>24</v>
      </c>
      <c r="N3" s="512" t="s">
        <v>16</v>
      </c>
      <c r="O3" s="512" t="s">
        <v>53</v>
      </c>
      <c r="P3" s="512" t="s">
        <v>15</v>
      </c>
      <c r="Q3" s="513" t="s">
        <v>107</v>
      </c>
      <c r="R3" s="514" t="s">
        <v>108</v>
      </c>
    </row>
    <row r="4" spans="1:18" ht="13.5" thickBot="1" x14ac:dyDescent="0.25">
      <c r="A4" s="34" t="s">
        <v>49</v>
      </c>
      <c r="B4" s="48" t="s">
        <v>48</v>
      </c>
      <c r="C4" s="40" t="s">
        <v>4</v>
      </c>
      <c r="D4" s="498" t="s">
        <v>43</v>
      </c>
      <c r="E4" s="40" t="s">
        <v>32</v>
      </c>
      <c r="F4" s="40" t="s">
        <v>98</v>
      </c>
      <c r="G4" s="40" t="s">
        <v>32</v>
      </c>
      <c r="H4" s="515" t="s">
        <v>32</v>
      </c>
      <c r="I4" s="515" t="s">
        <v>32</v>
      </c>
      <c r="J4" s="515" t="s">
        <v>32</v>
      </c>
      <c r="K4" s="515" t="s">
        <v>32</v>
      </c>
      <c r="L4" s="515" t="s">
        <v>109</v>
      </c>
      <c r="M4" s="515" t="s">
        <v>109</v>
      </c>
      <c r="N4" s="515" t="s">
        <v>109</v>
      </c>
      <c r="O4" s="515" t="s">
        <v>109</v>
      </c>
      <c r="P4" s="515" t="s">
        <v>109</v>
      </c>
      <c r="Q4" s="516" t="s">
        <v>109</v>
      </c>
      <c r="R4" s="517" t="s">
        <v>109</v>
      </c>
    </row>
    <row r="5" spans="1:18" x14ac:dyDescent="0.2">
      <c r="A5" s="30" t="s">
        <v>7</v>
      </c>
      <c r="B5" s="45">
        <v>38076</v>
      </c>
      <c r="C5" s="75">
        <v>2760</v>
      </c>
      <c r="D5" s="28">
        <v>8.08</v>
      </c>
      <c r="E5" s="75">
        <v>1860</v>
      </c>
      <c r="F5" s="54">
        <v>1600</v>
      </c>
      <c r="G5" s="76">
        <v>381.1</v>
      </c>
      <c r="H5" s="518">
        <v>140</v>
      </c>
      <c r="I5" s="518">
        <v>72.900000000000006</v>
      </c>
      <c r="J5" s="518">
        <v>321</v>
      </c>
      <c r="K5" s="518">
        <v>9.14</v>
      </c>
      <c r="L5" s="518">
        <v>189.8</v>
      </c>
      <c r="M5" s="518">
        <v>231.6</v>
      </c>
      <c r="N5" s="518" t="s">
        <v>3</v>
      </c>
      <c r="O5" s="519">
        <v>582.37</v>
      </c>
      <c r="P5" s="520">
        <v>357.86</v>
      </c>
    </row>
    <row r="6" spans="1:18" x14ac:dyDescent="0.2">
      <c r="A6" s="30" t="s">
        <v>36</v>
      </c>
      <c r="B6" s="45">
        <v>38076</v>
      </c>
      <c r="C6" s="75">
        <v>4090</v>
      </c>
      <c r="D6" s="28">
        <v>8.02</v>
      </c>
      <c r="E6" s="75">
        <v>2676</v>
      </c>
      <c r="F6" s="54">
        <v>2300</v>
      </c>
      <c r="G6" s="76">
        <v>283.60000000000002</v>
      </c>
      <c r="H6" s="518">
        <v>167</v>
      </c>
      <c r="I6" s="518">
        <v>83.4</v>
      </c>
      <c r="J6" s="518">
        <v>547</v>
      </c>
      <c r="K6" s="518">
        <v>14.1</v>
      </c>
      <c r="L6" s="518">
        <v>227.5</v>
      </c>
      <c r="M6" s="518">
        <v>277.60000000000002</v>
      </c>
      <c r="N6" s="518" t="s">
        <v>3</v>
      </c>
      <c r="O6" s="521">
        <v>626.48</v>
      </c>
      <c r="P6" s="522">
        <v>727.35</v>
      </c>
    </row>
    <row r="7" spans="1:18" x14ac:dyDescent="0.2">
      <c r="A7" s="30" t="s">
        <v>72</v>
      </c>
      <c r="B7" s="45">
        <v>38076</v>
      </c>
      <c r="C7" s="75">
        <v>1820</v>
      </c>
      <c r="D7" s="28">
        <v>8.06</v>
      </c>
      <c r="E7" s="75">
        <v>1192</v>
      </c>
      <c r="F7" s="54">
        <v>950</v>
      </c>
      <c r="G7" s="76">
        <v>69.7</v>
      </c>
      <c r="H7" s="518">
        <v>89.5</v>
      </c>
      <c r="I7" s="518">
        <v>24.3</v>
      </c>
      <c r="J7" s="518">
        <v>224</v>
      </c>
      <c r="K7" s="518">
        <v>9.26</v>
      </c>
      <c r="L7" s="518">
        <v>174.3</v>
      </c>
      <c r="M7" s="518">
        <v>212.7</v>
      </c>
      <c r="N7" s="518" t="s">
        <v>3</v>
      </c>
      <c r="O7" s="521">
        <v>327.91</v>
      </c>
      <c r="P7" s="522">
        <v>168.86</v>
      </c>
    </row>
    <row r="8" spans="1:18" x14ac:dyDescent="0.2">
      <c r="A8" s="30" t="s">
        <v>57</v>
      </c>
      <c r="B8" s="45">
        <v>38076</v>
      </c>
      <c r="C8" s="75">
        <v>56300</v>
      </c>
      <c r="D8" s="28">
        <v>8.25</v>
      </c>
      <c r="E8" s="75">
        <v>43858</v>
      </c>
      <c r="F8" s="54">
        <v>44500</v>
      </c>
      <c r="G8" s="76">
        <v>76.2</v>
      </c>
      <c r="H8" s="518">
        <v>965</v>
      </c>
      <c r="I8" s="518">
        <v>1460</v>
      </c>
      <c r="J8" s="518">
        <v>12400</v>
      </c>
      <c r="K8" s="518">
        <v>246</v>
      </c>
      <c r="L8" s="518">
        <v>186.1</v>
      </c>
      <c r="M8" s="518">
        <v>227.1</v>
      </c>
      <c r="N8" s="518" t="s">
        <v>3</v>
      </c>
      <c r="O8" s="521">
        <v>10900</v>
      </c>
      <c r="P8" s="522">
        <v>18400</v>
      </c>
    </row>
    <row r="9" spans="1:18" x14ac:dyDescent="0.2">
      <c r="A9" s="30" t="s">
        <v>56</v>
      </c>
      <c r="B9" s="45">
        <v>38076</v>
      </c>
      <c r="C9" s="75">
        <v>58000</v>
      </c>
      <c r="D9" s="28">
        <v>7.99</v>
      </c>
      <c r="E9" s="75">
        <v>46808</v>
      </c>
      <c r="F9" s="54">
        <v>45500</v>
      </c>
      <c r="G9" s="76">
        <v>26.7</v>
      </c>
      <c r="H9" s="518">
        <v>970</v>
      </c>
      <c r="I9" s="518">
        <v>1480</v>
      </c>
      <c r="J9" s="518">
        <v>12500</v>
      </c>
      <c r="K9" s="518">
        <v>250</v>
      </c>
      <c r="L9" s="518">
        <v>214.7</v>
      </c>
      <c r="M9" s="518">
        <v>261.99</v>
      </c>
      <c r="N9" s="518" t="s">
        <v>3</v>
      </c>
      <c r="O9" s="521">
        <v>11200</v>
      </c>
      <c r="P9" s="522">
        <v>19000</v>
      </c>
    </row>
    <row r="10" spans="1:18" x14ac:dyDescent="0.2">
      <c r="A10" s="30" t="s">
        <v>60</v>
      </c>
      <c r="B10" s="45">
        <v>38076</v>
      </c>
      <c r="C10" s="75">
        <v>56800</v>
      </c>
      <c r="D10" s="28">
        <v>8.48</v>
      </c>
      <c r="E10" s="75">
        <v>45256</v>
      </c>
      <c r="F10" s="54">
        <v>44200</v>
      </c>
      <c r="G10" s="76">
        <v>46.7</v>
      </c>
      <c r="H10" s="518">
        <v>951</v>
      </c>
      <c r="I10" s="518">
        <v>1430</v>
      </c>
      <c r="J10" s="518">
        <v>12100</v>
      </c>
      <c r="K10" s="518">
        <v>248</v>
      </c>
      <c r="L10" s="518">
        <v>215.6</v>
      </c>
      <c r="M10" s="518">
        <v>263.10000000000002</v>
      </c>
      <c r="N10" s="518" t="s">
        <v>3</v>
      </c>
      <c r="O10" s="521">
        <v>10790</v>
      </c>
      <c r="P10" s="522">
        <v>18500</v>
      </c>
    </row>
    <row r="11" spans="1:18" x14ac:dyDescent="0.2">
      <c r="A11" s="30" t="s">
        <v>59</v>
      </c>
      <c r="B11" s="45">
        <v>38076</v>
      </c>
      <c r="C11" s="75">
        <v>57300</v>
      </c>
      <c r="D11" s="28">
        <v>8.35</v>
      </c>
      <c r="E11" s="75">
        <v>45902</v>
      </c>
      <c r="F11" s="54">
        <v>45500</v>
      </c>
      <c r="G11" s="76">
        <v>26.5</v>
      </c>
      <c r="H11" s="518">
        <v>955</v>
      </c>
      <c r="I11" s="518">
        <v>1440</v>
      </c>
      <c r="J11" s="518">
        <v>12200</v>
      </c>
      <c r="K11" s="518">
        <v>265</v>
      </c>
      <c r="L11" s="518">
        <v>204.4</v>
      </c>
      <c r="M11" s="518">
        <v>232.1</v>
      </c>
      <c r="N11" s="510">
        <v>8.5</v>
      </c>
      <c r="O11" s="521">
        <v>11190</v>
      </c>
      <c r="P11" s="522">
        <v>19300</v>
      </c>
    </row>
    <row r="12" spans="1:18" x14ac:dyDescent="0.2">
      <c r="A12" s="30" t="s">
        <v>63</v>
      </c>
      <c r="B12" s="45">
        <v>38076</v>
      </c>
      <c r="C12" s="75">
        <v>57200</v>
      </c>
      <c r="D12" s="28">
        <v>8.56</v>
      </c>
      <c r="E12" s="75">
        <v>46332</v>
      </c>
      <c r="F12" s="54">
        <v>44500</v>
      </c>
      <c r="G12" s="76">
        <v>23.1</v>
      </c>
      <c r="H12" s="518">
        <v>934</v>
      </c>
      <c r="I12" s="518">
        <v>1410</v>
      </c>
      <c r="J12" s="518">
        <v>12000</v>
      </c>
      <c r="K12" s="518">
        <v>242</v>
      </c>
      <c r="L12" s="518">
        <v>204.2</v>
      </c>
      <c r="M12" s="518">
        <v>186.9</v>
      </c>
      <c r="N12" s="518">
        <v>30.7</v>
      </c>
      <c r="O12" s="521">
        <v>11040.24</v>
      </c>
      <c r="P12" s="522">
        <v>18700</v>
      </c>
    </row>
    <row r="13" spans="1:18" x14ac:dyDescent="0.2">
      <c r="A13" s="30" t="s">
        <v>62</v>
      </c>
      <c r="B13" s="45">
        <v>38076</v>
      </c>
      <c r="C13" s="75">
        <v>58000</v>
      </c>
      <c r="D13" s="28">
        <v>8.0399999999999991</v>
      </c>
      <c r="E13" s="75">
        <v>46180</v>
      </c>
      <c r="F13" s="54">
        <v>45300</v>
      </c>
      <c r="G13" s="76">
        <v>25.9</v>
      </c>
      <c r="H13" s="518">
        <v>973</v>
      </c>
      <c r="I13" s="518">
        <v>1470</v>
      </c>
      <c r="J13" s="518">
        <v>12500</v>
      </c>
      <c r="K13" s="518">
        <v>242</v>
      </c>
      <c r="L13" s="518">
        <v>207.9</v>
      </c>
      <c r="M13" s="518">
        <v>253.7</v>
      </c>
      <c r="N13" s="518" t="s">
        <v>3</v>
      </c>
      <c r="O13" s="521">
        <v>11070</v>
      </c>
      <c r="P13" s="522">
        <v>18900</v>
      </c>
    </row>
    <row r="14" spans="1:18" x14ac:dyDescent="0.2">
      <c r="A14" s="31"/>
      <c r="E14" s="42">
        <f>AVERAGE(E8:E13)</f>
        <v>45722.666666666664</v>
      </c>
      <c r="F14" s="42">
        <f>AVERAGE(F8:F13)</f>
        <v>44916.666666666664</v>
      </c>
      <c r="G14" s="42">
        <f>AVERAGE(E14:F14)</f>
        <v>45319.666666666664</v>
      </c>
      <c r="H14" s="523"/>
      <c r="I14" s="523"/>
      <c r="J14" s="523"/>
      <c r="K14" s="524"/>
      <c r="L14" s="518"/>
      <c r="M14" s="518"/>
      <c r="N14" s="525"/>
      <c r="O14" s="526"/>
      <c r="P14" s="527"/>
    </row>
    <row r="15" spans="1:18" ht="13.5" thickBot="1" x14ac:dyDescent="0.25">
      <c r="A15" s="31" t="s">
        <v>20</v>
      </c>
      <c r="C15" s="20">
        <v>2</v>
      </c>
      <c r="D15" s="20"/>
      <c r="E15" s="17">
        <v>10</v>
      </c>
      <c r="F15" s="54"/>
      <c r="G15" s="29">
        <v>4</v>
      </c>
      <c r="H15" s="528">
        <v>0.03</v>
      </c>
      <c r="I15" s="528">
        <v>0.03</v>
      </c>
      <c r="J15" s="528">
        <v>0.03</v>
      </c>
      <c r="K15" s="528">
        <v>1</v>
      </c>
      <c r="L15" s="528">
        <v>1</v>
      </c>
      <c r="M15" s="525">
        <v>1</v>
      </c>
      <c r="N15" s="528">
        <v>1</v>
      </c>
      <c r="O15" s="526">
        <v>0.15</v>
      </c>
      <c r="P15" s="529">
        <v>0.04</v>
      </c>
    </row>
    <row r="16" spans="1:18" x14ac:dyDescent="0.2">
      <c r="A16" s="25" t="s">
        <v>18</v>
      </c>
      <c r="B16" s="49"/>
      <c r="C16" s="53">
        <v>38079</v>
      </c>
      <c r="D16" s="499">
        <v>38079</v>
      </c>
      <c r="E16" s="53">
        <v>38079</v>
      </c>
      <c r="F16" s="53"/>
      <c r="G16" s="53">
        <v>38079</v>
      </c>
      <c r="H16" s="530">
        <v>38089</v>
      </c>
      <c r="I16" s="530">
        <v>38089</v>
      </c>
      <c r="J16" s="530">
        <v>38089</v>
      </c>
      <c r="K16" s="530">
        <v>38089</v>
      </c>
      <c r="L16" s="530">
        <v>38079</v>
      </c>
      <c r="M16" s="530">
        <v>38079</v>
      </c>
      <c r="N16" s="530">
        <v>38079</v>
      </c>
      <c r="O16" s="530">
        <v>38084</v>
      </c>
      <c r="P16" s="531">
        <v>38084</v>
      </c>
    </row>
    <row r="17" spans="1:16" x14ac:dyDescent="0.2">
      <c r="A17" s="26" t="s">
        <v>10</v>
      </c>
      <c r="B17" s="50"/>
      <c r="C17" s="14" t="s">
        <v>25</v>
      </c>
      <c r="D17" s="500" t="s">
        <v>25</v>
      </c>
      <c r="E17" s="14" t="s">
        <v>25</v>
      </c>
      <c r="F17" s="14"/>
      <c r="G17" s="14" t="s">
        <v>25</v>
      </c>
      <c r="H17" s="532" t="s">
        <v>11</v>
      </c>
      <c r="I17" s="532" t="s">
        <v>11</v>
      </c>
      <c r="J17" s="532" t="s">
        <v>11</v>
      </c>
      <c r="K17" s="532" t="s">
        <v>11</v>
      </c>
      <c r="L17" s="532" t="s">
        <v>25</v>
      </c>
      <c r="M17" s="532" t="s">
        <v>25</v>
      </c>
      <c r="N17" s="532" t="s">
        <v>25</v>
      </c>
      <c r="O17" s="532" t="s">
        <v>29</v>
      </c>
      <c r="P17" s="533" t="s">
        <v>29</v>
      </c>
    </row>
    <row r="18" spans="1:16" ht="13.5" thickBot="1" x14ac:dyDescent="0.25">
      <c r="A18" s="27" t="s">
        <v>23</v>
      </c>
      <c r="B18" s="51"/>
      <c r="C18" s="16">
        <v>120.1</v>
      </c>
      <c r="D18" s="501">
        <v>150.1</v>
      </c>
      <c r="E18" s="16">
        <v>160.1</v>
      </c>
      <c r="F18" s="16"/>
      <c r="G18" s="16">
        <v>160.19999999999999</v>
      </c>
      <c r="H18" s="534">
        <v>200.7</v>
      </c>
      <c r="I18" s="534">
        <v>200.7</v>
      </c>
      <c r="J18" s="534">
        <v>200.7</v>
      </c>
      <c r="K18" s="534">
        <v>200.7</v>
      </c>
      <c r="L18" s="534">
        <v>310.10000000000002</v>
      </c>
      <c r="M18" s="534">
        <v>310.10000000000002</v>
      </c>
      <c r="N18" s="534">
        <v>310.10000000000002</v>
      </c>
      <c r="O18" s="534">
        <v>300</v>
      </c>
      <c r="P18" s="535">
        <v>300</v>
      </c>
    </row>
    <row r="19" spans="1:16" x14ac:dyDescent="0.2">
      <c r="A19" s="9"/>
      <c r="B19" s="52"/>
      <c r="C19" s="18"/>
      <c r="D19" s="502"/>
      <c r="E19" s="18"/>
      <c r="G19" s="18"/>
      <c r="H19" s="524"/>
      <c r="I19" s="524"/>
      <c r="J19" s="524"/>
      <c r="K19" s="524"/>
      <c r="L19" s="524"/>
      <c r="M19" s="524"/>
      <c r="N19" s="524"/>
      <c r="O19" s="524"/>
      <c r="P19" s="524"/>
    </row>
    <row r="20" spans="1:16" ht="13.5" thickBot="1" x14ac:dyDescent="0.25"/>
    <row r="21" spans="1:16" x14ac:dyDescent="0.2">
      <c r="A21" s="33"/>
      <c r="B21" s="47"/>
      <c r="C21" s="39" t="s">
        <v>27</v>
      </c>
      <c r="D21" s="39"/>
      <c r="E21" s="39" t="s">
        <v>65</v>
      </c>
      <c r="F21" s="64" t="s">
        <v>65</v>
      </c>
      <c r="G21" s="39" t="s">
        <v>68</v>
      </c>
      <c r="H21" s="512" t="s">
        <v>12</v>
      </c>
      <c r="I21" s="512" t="s">
        <v>31</v>
      </c>
      <c r="J21" s="512" t="s">
        <v>35</v>
      </c>
      <c r="K21" s="512" t="s">
        <v>26</v>
      </c>
      <c r="L21" s="512" t="s">
        <v>159</v>
      </c>
      <c r="M21" s="512" t="s">
        <v>24</v>
      </c>
      <c r="N21" s="512" t="s">
        <v>16</v>
      </c>
      <c r="O21" s="512" t="s">
        <v>53</v>
      </c>
      <c r="P21" s="536" t="s">
        <v>160</v>
      </c>
    </row>
    <row r="22" spans="1:16" ht="13.5" thickBot="1" x14ac:dyDescent="0.25">
      <c r="A22" s="34" t="s">
        <v>49</v>
      </c>
      <c r="B22" s="48" t="s">
        <v>48</v>
      </c>
      <c r="C22" s="40" t="s">
        <v>4</v>
      </c>
      <c r="D22" s="498" t="s">
        <v>43</v>
      </c>
      <c r="E22" s="40" t="s">
        <v>0</v>
      </c>
      <c r="F22" s="65" t="s">
        <v>98</v>
      </c>
      <c r="G22" s="40" t="s">
        <v>32</v>
      </c>
      <c r="H22" s="515" t="s">
        <v>32</v>
      </c>
      <c r="I22" s="515" t="s">
        <v>32</v>
      </c>
      <c r="J22" s="515" t="s">
        <v>32</v>
      </c>
      <c r="K22" s="515" t="s">
        <v>32</v>
      </c>
      <c r="L22" s="515" t="s">
        <v>109</v>
      </c>
      <c r="M22" s="515" t="s">
        <v>109</v>
      </c>
      <c r="N22" s="515" t="s">
        <v>109</v>
      </c>
      <c r="O22" s="515" t="s">
        <v>109</v>
      </c>
      <c r="P22" s="537" t="s">
        <v>109</v>
      </c>
    </row>
    <row r="23" spans="1:16" x14ac:dyDescent="0.2">
      <c r="A23" s="30" t="s">
        <v>7</v>
      </c>
      <c r="B23" s="45">
        <v>38153</v>
      </c>
      <c r="C23" s="75">
        <v>2770</v>
      </c>
      <c r="D23" s="28">
        <v>7.94</v>
      </c>
      <c r="E23" s="75">
        <v>1750</v>
      </c>
      <c r="F23">
        <v>1660</v>
      </c>
      <c r="G23" s="76">
        <v>359.29</v>
      </c>
      <c r="H23" s="518">
        <v>142</v>
      </c>
      <c r="I23" s="518">
        <v>75</v>
      </c>
      <c r="J23" s="518">
        <v>342</v>
      </c>
      <c r="K23" s="518">
        <v>10.3</v>
      </c>
      <c r="L23" s="518">
        <v>201.2</v>
      </c>
      <c r="M23" s="518">
        <v>245.6</v>
      </c>
      <c r="N23" s="518" t="s">
        <v>3</v>
      </c>
      <c r="O23" s="521">
        <v>584</v>
      </c>
      <c r="P23" s="522">
        <v>382</v>
      </c>
    </row>
    <row r="24" spans="1:16" x14ac:dyDescent="0.2">
      <c r="A24" s="30" t="s">
        <v>36</v>
      </c>
      <c r="B24" s="45">
        <v>38153</v>
      </c>
      <c r="C24" s="75">
        <v>3330</v>
      </c>
      <c r="D24" s="28">
        <v>7.92</v>
      </c>
      <c r="E24" s="75">
        <v>2060</v>
      </c>
      <c r="F24">
        <v>1930</v>
      </c>
      <c r="G24" s="76">
        <v>200.9</v>
      </c>
      <c r="H24" s="518">
        <v>146</v>
      </c>
      <c r="I24" s="518">
        <v>72.099999999999994</v>
      </c>
      <c r="J24" s="518">
        <v>433</v>
      </c>
      <c r="K24" s="518">
        <v>13.5</v>
      </c>
      <c r="L24" s="518">
        <v>214.5</v>
      </c>
      <c r="M24" s="518">
        <v>261.8</v>
      </c>
      <c r="N24" s="518" t="s">
        <v>3</v>
      </c>
      <c r="O24" s="521">
        <v>539</v>
      </c>
      <c r="P24" s="522">
        <v>594</v>
      </c>
    </row>
    <row r="25" spans="1:16" x14ac:dyDescent="0.2">
      <c r="A25" s="30" t="s">
        <v>72</v>
      </c>
      <c r="B25" s="45">
        <v>38153</v>
      </c>
      <c r="C25" s="75">
        <v>1890</v>
      </c>
      <c r="D25" s="28">
        <v>7.78</v>
      </c>
      <c r="E25" s="75">
        <v>1250</v>
      </c>
      <c r="F25">
        <v>1050</v>
      </c>
      <c r="G25" s="76">
        <v>80.5</v>
      </c>
      <c r="H25" s="518">
        <v>97.4</v>
      </c>
      <c r="I25" s="518">
        <v>26.6</v>
      </c>
      <c r="J25" s="518">
        <v>247</v>
      </c>
      <c r="K25" s="518">
        <v>10.1</v>
      </c>
      <c r="L25" s="518">
        <v>180.04</v>
      </c>
      <c r="M25" s="518">
        <v>219.7</v>
      </c>
      <c r="N25" s="518" t="s">
        <v>3</v>
      </c>
      <c r="O25" s="521">
        <v>378</v>
      </c>
      <c r="P25" s="522">
        <v>184</v>
      </c>
    </row>
    <row r="26" spans="1:16" x14ac:dyDescent="0.2">
      <c r="A26" s="30" t="s">
        <v>57</v>
      </c>
      <c r="B26" s="45">
        <v>38153</v>
      </c>
      <c r="C26" s="75">
        <v>55700</v>
      </c>
      <c r="D26" s="28">
        <v>8.84</v>
      </c>
      <c r="E26" s="75">
        <v>43550</v>
      </c>
      <c r="F26">
        <v>44100</v>
      </c>
      <c r="G26" s="76">
        <v>53.98</v>
      </c>
      <c r="H26" s="518">
        <v>979</v>
      </c>
      <c r="I26" s="518">
        <v>1510</v>
      </c>
      <c r="J26" s="518">
        <v>12800</v>
      </c>
      <c r="K26" s="518">
        <v>271</v>
      </c>
      <c r="L26" s="518">
        <v>204.1</v>
      </c>
      <c r="M26" s="518">
        <v>119.6</v>
      </c>
      <c r="N26" s="518">
        <v>63.7</v>
      </c>
      <c r="O26" s="521">
        <v>10170</v>
      </c>
      <c r="P26" s="522">
        <v>18200</v>
      </c>
    </row>
    <row r="27" spans="1:16" x14ac:dyDescent="0.2">
      <c r="A27" s="30" t="s">
        <v>56</v>
      </c>
      <c r="B27" s="45">
        <v>38153</v>
      </c>
      <c r="C27" s="75">
        <v>57000</v>
      </c>
      <c r="D27" s="28">
        <v>8.08</v>
      </c>
      <c r="E27" s="75">
        <v>44880</v>
      </c>
      <c r="F27">
        <v>45000</v>
      </c>
      <c r="G27" s="76">
        <v>80.55</v>
      </c>
      <c r="H27" s="518">
        <v>996</v>
      </c>
      <c r="I27" s="518">
        <v>1520</v>
      </c>
      <c r="J27" s="518">
        <v>12900</v>
      </c>
      <c r="K27" s="518">
        <v>272</v>
      </c>
      <c r="L27" s="518">
        <v>217.7</v>
      </c>
      <c r="M27" s="518">
        <v>265.7</v>
      </c>
      <c r="N27" s="518" t="s">
        <v>3</v>
      </c>
      <c r="O27" s="521">
        <v>10250</v>
      </c>
      <c r="P27" s="522">
        <v>18900</v>
      </c>
    </row>
    <row r="28" spans="1:16" x14ac:dyDescent="0.2">
      <c r="A28" s="30" t="s">
        <v>60</v>
      </c>
      <c r="B28" s="45">
        <v>38153</v>
      </c>
      <c r="C28" s="75">
        <v>57900</v>
      </c>
      <c r="D28" s="28">
        <v>8.76</v>
      </c>
      <c r="E28" s="75">
        <v>46020</v>
      </c>
      <c r="F28">
        <v>44900</v>
      </c>
      <c r="G28" s="76">
        <v>31.8</v>
      </c>
      <c r="H28" s="518">
        <v>1010</v>
      </c>
      <c r="I28" s="518">
        <v>1530</v>
      </c>
      <c r="J28" s="518">
        <v>13000</v>
      </c>
      <c r="K28" s="518">
        <v>276</v>
      </c>
      <c r="L28" s="518">
        <v>207.98</v>
      </c>
      <c r="M28" s="518">
        <v>141.80000000000001</v>
      </c>
      <c r="N28" s="518">
        <v>55.1</v>
      </c>
      <c r="O28" s="521">
        <v>10360</v>
      </c>
      <c r="P28" s="522">
        <v>18600</v>
      </c>
    </row>
    <row r="29" spans="1:16" x14ac:dyDescent="0.2">
      <c r="A29" s="30" t="s">
        <v>59</v>
      </c>
      <c r="B29" s="45">
        <v>38153</v>
      </c>
      <c r="C29" s="75">
        <v>57700</v>
      </c>
      <c r="D29" s="28">
        <v>8.32</v>
      </c>
      <c r="E29" s="75">
        <v>46010</v>
      </c>
      <c r="F29">
        <v>44600</v>
      </c>
      <c r="G29" s="76">
        <v>70.599999999999994</v>
      </c>
      <c r="H29" s="518">
        <v>998</v>
      </c>
      <c r="I29" s="518">
        <v>1520</v>
      </c>
      <c r="J29" s="518">
        <v>12900</v>
      </c>
      <c r="K29" s="518">
        <v>273</v>
      </c>
      <c r="L29" s="518">
        <v>211.5</v>
      </c>
      <c r="M29" s="518">
        <v>258.12</v>
      </c>
      <c r="N29" s="518" t="s">
        <v>3</v>
      </c>
      <c r="O29" s="521">
        <v>10290</v>
      </c>
      <c r="P29" s="522">
        <v>18500</v>
      </c>
    </row>
    <row r="30" spans="1:16" x14ac:dyDescent="0.2">
      <c r="A30" s="30" t="s">
        <v>63</v>
      </c>
      <c r="B30" s="45">
        <v>38153</v>
      </c>
      <c r="C30" s="75">
        <v>57900</v>
      </c>
      <c r="D30" s="28">
        <v>8.57</v>
      </c>
      <c r="E30" s="75">
        <v>45230</v>
      </c>
      <c r="F30">
        <v>44600</v>
      </c>
      <c r="G30" s="76">
        <v>26.69</v>
      </c>
      <c r="H30" s="518">
        <v>1010</v>
      </c>
      <c r="I30" s="518">
        <v>1520</v>
      </c>
      <c r="J30" s="518">
        <v>12900</v>
      </c>
      <c r="K30" s="518">
        <v>272</v>
      </c>
      <c r="L30" s="518">
        <v>206.52</v>
      </c>
      <c r="M30" s="518">
        <v>181.6</v>
      </c>
      <c r="N30" s="518">
        <v>34.6</v>
      </c>
      <c r="O30" s="521">
        <v>10310</v>
      </c>
      <c r="P30" s="522">
        <v>18500</v>
      </c>
    </row>
    <row r="31" spans="1:16" x14ac:dyDescent="0.2">
      <c r="A31" s="30" t="s">
        <v>62</v>
      </c>
      <c r="B31" s="45">
        <v>38153</v>
      </c>
      <c r="C31" s="75">
        <v>57600</v>
      </c>
      <c r="D31" s="28">
        <v>8.23</v>
      </c>
      <c r="E31" s="75">
        <v>46930</v>
      </c>
      <c r="F31">
        <v>44700</v>
      </c>
      <c r="G31" s="76">
        <v>271.25</v>
      </c>
      <c r="H31" s="518">
        <v>1000</v>
      </c>
      <c r="I31" s="518">
        <v>1520</v>
      </c>
      <c r="J31" s="518">
        <v>12900</v>
      </c>
      <c r="K31" s="518">
        <v>273</v>
      </c>
      <c r="L31" s="518">
        <v>215.04</v>
      </c>
      <c r="M31" s="518">
        <v>262.43</v>
      </c>
      <c r="N31" s="518" t="s">
        <v>3</v>
      </c>
      <c r="O31" s="521">
        <v>10360</v>
      </c>
      <c r="P31" s="522">
        <v>18500</v>
      </c>
    </row>
    <row r="32" spans="1:16" x14ac:dyDescent="0.2">
      <c r="A32" s="31"/>
      <c r="E32" s="42">
        <f>AVERAGE(E26:E31)</f>
        <v>45436.666666666664</v>
      </c>
      <c r="F32" s="42">
        <f>AVERAGE(F26:F31)</f>
        <v>44650</v>
      </c>
      <c r="G32" s="42">
        <f>AVERAGE(E32:F32)</f>
        <v>45043.333333333328</v>
      </c>
      <c r="H32" s="523"/>
      <c r="I32" s="523"/>
      <c r="J32" s="523"/>
      <c r="K32" s="524"/>
      <c r="L32" s="518"/>
      <c r="M32" s="518"/>
      <c r="N32" s="525"/>
      <c r="O32" s="525"/>
      <c r="P32" s="522"/>
    </row>
    <row r="33" spans="1:16" ht="13.5" thickBot="1" x14ac:dyDescent="0.25">
      <c r="A33" s="31" t="s">
        <v>20</v>
      </c>
      <c r="C33" s="20">
        <v>2</v>
      </c>
      <c r="D33" s="20"/>
      <c r="E33" s="17">
        <v>10</v>
      </c>
      <c r="G33" s="29">
        <v>4</v>
      </c>
      <c r="H33" s="528">
        <v>0.03</v>
      </c>
      <c r="I33" s="528">
        <v>0.03</v>
      </c>
      <c r="J33" s="528">
        <v>0.03</v>
      </c>
      <c r="K33" s="528">
        <v>1</v>
      </c>
      <c r="L33" s="528">
        <v>1</v>
      </c>
      <c r="M33" s="525">
        <v>1</v>
      </c>
      <c r="N33" s="528">
        <v>1</v>
      </c>
      <c r="O33" s="525">
        <v>0.15</v>
      </c>
      <c r="P33" s="527">
        <v>0.04</v>
      </c>
    </row>
    <row r="34" spans="1:16" x14ac:dyDescent="0.2">
      <c r="A34" s="25" t="s">
        <v>18</v>
      </c>
      <c r="B34" s="49"/>
      <c r="C34" s="53">
        <v>38156</v>
      </c>
      <c r="D34" s="499">
        <v>38156</v>
      </c>
      <c r="E34" s="53">
        <v>38156</v>
      </c>
      <c r="F34" s="53"/>
      <c r="G34" s="53">
        <v>38156</v>
      </c>
      <c r="H34" s="530">
        <v>38176</v>
      </c>
      <c r="I34" s="530">
        <v>38176</v>
      </c>
      <c r="J34" s="530">
        <v>38176</v>
      </c>
      <c r="K34" s="530">
        <v>38176</v>
      </c>
      <c r="L34" s="530">
        <v>38156</v>
      </c>
      <c r="M34" s="530">
        <v>38156</v>
      </c>
      <c r="N34" s="530">
        <v>38156</v>
      </c>
      <c r="O34" s="530">
        <v>38169</v>
      </c>
      <c r="P34" s="531">
        <v>38169</v>
      </c>
    </row>
    <row r="35" spans="1:16" x14ac:dyDescent="0.2">
      <c r="A35" s="26" t="s">
        <v>10</v>
      </c>
      <c r="B35" s="50"/>
      <c r="C35" s="14" t="s">
        <v>25</v>
      </c>
      <c r="D35" s="500" t="s">
        <v>25</v>
      </c>
      <c r="E35" s="14" t="s">
        <v>25</v>
      </c>
      <c r="F35" s="14"/>
      <c r="G35" s="14" t="s">
        <v>25</v>
      </c>
      <c r="H35" s="532" t="s">
        <v>11</v>
      </c>
      <c r="I35" s="532" t="s">
        <v>11</v>
      </c>
      <c r="J35" s="532" t="s">
        <v>11</v>
      </c>
      <c r="K35" s="532" t="s">
        <v>11</v>
      </c>
      <c r="L35" s="532" t="s">
        <v>25</v>
      </c>
      <c r="M35" s="532" t="s">
        <v>25</v>
      </c>
      <c r="N35" s="532" t="s">
        <v>25</v>
      </c>
      <c r="O35" s="532" t="s">
        <v>29</v>
      </c>
      <c r="P35" s="533" t="s">
        <v>29</v>
      </c>
    </row>
    <row r="36" spans="1:16" ht="13.5" thickBot="1" x14ac:dyDescent="0.25">
      <c r="A36" s="27" t="s">
        <v>23</v>
      </c>
      <c r="B36" s="51"/>
      <c r="C36" s="16">
        <v>120.1</v>
      </c>
      <c r="D36" s="501">
        <v>150.1</v>
      </c>
      <c r="E36" s="16">
        <v>160.1</v>
      </c>
      <c r="F36" s="16"/>
      <c r="G36" s="16">
        <v>160.19999999999999</v>
      </c>
      <c r="H36" s="534">
        <v>200.7</v>
      </c>
      <c r="I36" s="534">
        <v>200.7</v>
      </c>
      <c r="J36" s="534">
        <v>200.7</v>
      </c>
      <c r="K36" s="534">
        <v>200.7</v>
      </c>
      <c r="L36" s="534">
        <v>310.10000000000002</v>
      </c>
      <c r="M36" s="534">
        <v>310.10000000000002</v>
      </c>
      <c r="N36" s="534">
        <v>310.10000000000002</v>
      </c>
      <c r="O36" s="534">
        <v>300</v>
      </c>
      <c r="P36" s="535">
        <v>300</v>
      </c>
    </row>
    <row r="37" spans="1:16" x14ac:dyDescent="0.2">
      <c r="A37" s="9"/>
      <c r="B37" s="52"/>
      <c r="C37" s="9"/>
      <c r="D37" s="109"/>
      <c r="E37" s="9"/>
      <c r="G37" s="9"/>
      <c r="H37" s="511"/>
      <c r="I37" s="511"/>
      <c r="J37" s="511"/>
      <c r="K37" s="511"/>
      <c r="L37" s="511"/>
      <c r="M37" s="511"/>
      <c r="N37" s="511"/>
      <c r="O37" s="511"/>
      <c r="P37" s="511"/>
    </row>
    <row r="38" spans="1:16" ht="13.5" thickBot="1" x14ac:dyDescent="0.25"/>
    <row r="39" spans="1:16" x14ac:dyDescent="0.2">
      <c r="A39" s="33"/>
      <c r="B39" s="47"/>
      <c r="C39" s="39" t="s">
        <v>27</v>
      </c>
      <c r="D39" s="39"/>
      <c r="E39" s="39" t="s">
        <v>65</v>
      </c>
      <c r="F39" s="64" t="s">
        <v>65</v>
      </c>
      <c r="G39" s="39" t="s">
        <v>68</v>
      </c>
      <c r="H39" s="512" t="s">
        <v>12</v>
      </c>
      <c r="I39" s="512" t="s">
        <v>31</v>
      </c>
      <c r="J39" s="512" t="s">
        <v>35</v>
      </c>
      <c r="K39" s="512" t="s">
        <v>26</v>
      </c>
      <c r="L39" s="512" t="s">
        <v>159</v>
      </c>
      <c r="M39" s="512" t="s">
        <v>24</v>
      </c>
      <c r="N39" s="512" t="s">
        <v>16</v>
      </c>
      <c r="O39" s="512" t="s">
        <v>53</v>
      </c>
      <c r="P39" s="536" t="s">
        <v>160</v>
      </c>
    </row>
    <row r="40" spans="1:16" ht="13.5" thickBot="1" x14ac:dyDescent="0.25">
      <c r="A40" s="34" t="s">
        <v>49</v>
      </c>
      <c r="B40" s="48" t="s">
        <v>48</v>
      </c>
      <c r="C40" s="40" t="s">
        <v>4</v>
      </c>
      <c r="D40" s="498" t="s">
        <v>43</v>
      </c>
      <c r="E40" s="40" t="s">
        <v>32</v>
      </c>
      <c r="F40" s="65" t="s">
        <v>98</v>
      </c>
      <c r="G40" s="40" t="s">
        <v>32</v>
      </c>
      <c r="H40" s="515" t="s">
        <v>32</v>
      </c>
      <c r="I40" s="515" t="s">
        <v>32</v>
      </c>
      <c r="J40" s="515" t="s">
        <v>32</v>
      </c>
      <c r="K40" s="515" t="s">
        <v>32</v>
      </c>
      <c r="L40" s="515" t="s">
        <v>109</v>
      </c>
      <c r="M40" s="515" t="s">
        <v>109</v>
      </c>
      <c r="N40" s="515" t="s">
        <v>109</v>
      </c>
      <c r="O40" s="515" t="s">
        <v>109</v>
      </c>
      <c r="P40" s="537" t="s">
        <v>109</v>
      </c>
    </row>
    <row r="41" spans="1:16" x14ac:dyDescent="0.2">
      <c r="A41" s="30" t="s">
        <v>7</v>
      </c>
      <c r="B41" s="45">
        <v>38257</v>
      </c>
      <c r="C41" s="75">
        <v>3110</v>
      </c>
      <c r="D41" s="28">
        <v>8.17</v>
      </c>
      <c r="E41" s="75">
        <v>1882</v>
      </c>
      <c r="F41">
        <v>1920</v>
      </c>
      <c r="G41" s="76">
        <v>374.7</v>
      </c>
      <c r="H41" s="518">
        <v>173</v>
      </c>
      <c r="I41" s="518">
        <v>76.5</v>
      </c>
      <c r="J41" s="518">
        <v>427</v>
      </c>
      <c r="K41" s="518">
        <v>10.7</v>
      </c>
      <c r="L41" s="518">
        <v>202</v>
      </c>
      <c r="M41" s="538">
        <v>246.9</v>
      </c>
      <c r="N41" s="518" t="s">
        <v>3</v>
      </c>
      <c r="O41" s="521">
        <v>670</v>
      </c>
      <c r="P41" s="522">
        <v>440</v>
      </c>
    </row>
    <row r="42" spans="1:16" x14ac:dyDescent="0.2">
      <c r="A42" s="30" t="s">
        <v>36</v>
      </c>
      <c r="B42" s="45">
        <v>38257</v>
      </c>
      <c r="C42" s="75">
        <v>4170</v>
      </c>
      <c r="D42" s="28">
        <v>7.8</v>
      </c>
      <c r="E42" s="75">
        <v>2690</v>
      </c>
      <c r="F42">
        <v>2500</v>
      </c>
      <c r="G42" s="76">
        <v>273.7</v>
      </c>
      <c r="H42" s="518">
        <v>187</v>
      </c>
      <c r="I42" s="518">
        <v>73.900000000000006</v>
      </c>
      <c r="J42" s="518">
        <v>636</v>
      </c>
      <c r="K42" s="518">
        <v>18.2</v>
      </c>
      <c r="L42" s="518">
        <v>230</v>
      </c>
      <c r="M42" s="518">
        <v>279.10000000000002</v>
      </c>
      <c r="N42" s="518" t="s">
        <v>3</v>
      </c>
      <c r="O42" s="521">
        <v>630</v>
      </c>
      <c r="P42" s="522">
        <v>820</v>
      </c>
    </row>
    <row r="43" spans="1:16" x14ac:dyDescent="0.2">
      <c r="A43" s="30" t="s">
        <v>72</v>
      </c>
      <c r="B43" s="45">
        <v>38257</v>
      </c>
      <c r="C43" s="75">
        <v>2040</v>
      </c>
      <c r="D43" s="28">
        <v>7.92</v>
      </c>
      <c r="E43" s="75">
        <v>1212</v>
      </c>
      <c r="F43">
        <v>1140</v>
      </c>
      <c r="G43" s="76">
        <v>72.7</v>
      </c>
      <c r="H43" s="518">
        <v>115</v>
      </c>
      <c r="I43" s="518">
        <v>26.2</v>
      </c>
      <c r="J43" s="518">
        <v>253</v>
      </c>
      <c r="K43" s="518">
        <v>11.4</v>
      </c>
      <c r="L43" s="518">
        <v>173</v>
      </c>
      <c r="M43" s="518">
        <v>211.2</v>
      </c>
      <c r="N43" s="518" t="s">
        <v>3</v>
      </c>
      <c r="O43" s="521">
        <v>430</v>
      </c>
      <c r="P43" s="522">
        <v>200</v>
      </c>
    </row>
    <row r="44" spans="1:16" x14ac:dyDescent="0.2">
      <c r="A44" s="30" t="s">
        <v>57</v>
      </c>
      <c r="B44" s="45">
        <v>38257</v>
      </c>
      <c r="C44" s="75">
        <v>59000</v>
      </c>
      <c r="D44" s="28">
        <v>8.31</v>
      </c>
      <c r="E44" s="75">
        <v>46210</v>
      </c>
      <c r="F44">
        <v>47500</v>
      </c>
      <c r="G44" s="76">
        <v>75.5</v>
      </c>
      <c r="H44" s="518">
        <v>1100</v>
      </c>
      <c r="I44" s="518">
        <v>1350</v>
      </c>
      <c r="J44" s="518">
        <v>14300</v>
      </c>
      <c r="K44" s="518">
        <v>308</v>
      </c>
      <c r="L44" s="518">
        <v>210</v>
      </c>
      <c r="M44" s="518">
        <v>255.9</v>
      </c>
      <c r="N44" s="518" t="s">
        <v>3</v>
      </c>
      <c r="O44" s="521">
        <v>10770</v>
      </c>
      <c r="P44" s="522">
        <v>19510</v>
      </c>
    </row>
    <row r="45" spans="1:16" x14ac:dyDescent="0.2">
      <c r="A45" s="30" t="s">
        <v>56</v>
      </c>
      <c r="B45" s="45">
        <v>38257</v>
      </c>
      <c r="C45" s="75">
        <v>59300</v>
      </c>
      <c r="D45" s="28">
        <v>8.33</v>
      </c>
      <c r="E45" s="75">
        <v>46230</v>
      </c>
      <c r="F45">
        <v>47500</v>
      </c>
      <c r="G45" s="76">
        <v>25.5</v>
      </c>
      <c r="H45" s="518">
        <v>1110</v>
      </c>
      <c r="I45" s="518">
        <v>1350</v>
      </c>
      <c r="J45" s="518">
        <v>14400</v>
      </c>
      <c r="K45" s="518">
        <v>310</v>
      </c>
      <c r="L45" s="518">
        <v>211</v>
      </c>
      <c r="M45" s="518">
        <v>243.5</v>
      </c>
      <c r="N45" s="510">
        <v>6.78</v>
      </c>
      <c r="O45" s="521">
        <v>10660</v>
      </c>
      <c r="P45" s="522">
        <v>19530</v>
      </c>
    </row>
    <row r="46" spans="1:16" x14ac:dyDescent="0.2">
      <c r="A46" s="30" t="s">
        <v>60</v>
      </c>
      <c r="B46" s="45">
        <v>38257</v>
      </c>
      <c r="C46" s="75">
        <v>59400</v>
      </c>
      <c r="D46" s="28">
        <v>8.24</v>
      </c>
      <c r="E46" s="75">
        <v>46250</v>
      </c>
      <c r="F46">
        <v>47300</v>
      </c>
      <c r="G46" s="76">
        <v>48.3</v>
      </c>
      <c r="H46" s="518">
        <v>1100</v>
      </c>
      <c r="I46" s="518">
        <v>1340</v>
      </c>
      <c r="J46" s="518">
        <v>14300</v>
      </c>
      <c r="K46" s="518">
        <v>312</v>
      </c>
      <c r="L46" s="518">
        <v>213</v>
      </c>
      <c r="M46" s="518">
        <v>259.3</v>
      </c>
      <c r="N46" s="518" t="s">
        <v>3</v>
      </c>
      <c r="O46" s="521">
        <v>10660</v>
      </c>
      <c r="P46" s="522">
        <v>19460</v>
      </c>
    </row>
    <row r="47" spans="1:16" x14ac:dyDescent="0.2">
      <c r="A47" s="30" t="s">
        <v>59</v>
      </c>
      <c r="B47" s="45">
        <v>38257</v>
      </c>
      <c r="C47" s="75">
        <v>59500</v>
      </c>
      <c r="D47" s="28">
        <v>8.34</v>
      </c>
      <c r="E47" s="75">
        <v>46260</v>
      </c>
      <c r="F47">
        <v>47500</v>
      </c>
      <c r="G47" s="76">
        <v>26.7</v>
      </c>
      <c r="H47" s="518">
        <v>1100</v>
      </c>
      <c r="I47" s="518">
        <v>1340</v>
      </c>
      <c r="J47" s="518">
        <v>14300</v>
      </c>
      <c r="K47" s="518">
        <v>311</v>
      </c>
      <c r="L47" s="518">
        <v>209</v>
      </c>
      <c r="M47" s="518">
        <v>238.4</v>
      </c>
      <c r="N47" s="510">
        <v>8.1300000000000008</v>
      </c>
      <c r="O47" s="521">
        <v>10720</v>
      </c>
      <c r="P47" s="522">
        <v>19570</v>
      </c>
    </row>
    <row r="48" spans="1:16" x14ac:dyDescent="0.2">
      <c r="A48" s="30" t="s">
        <v>63</v>
      </c>
      <c r="B48" s="45">
        <v>38257</v>
      </c>
      <c r="C48" s="75">
        <v>59500</v>
      </c>
      <c r="D48" s="28">
        <v>8.39</v>
      </c>
      <c r="E48" s="75">
        <v>46270</v>
      </c>
      <c r="F48">
        <v>47300</v>
      </c>
      <c r="G48" s="76">
        <v>23.8</v>
      </c>
      <c r="H48" s="518">
        <v>1090</v>
      </c>
      <c r="I48" s="518">
        <v>1340</v>
      </c>
      <c r="J48" s="518">
        <v>14400</v>
      </c>
      <c r="K48" s="518">
        <v>308</v>
      </c>
      <c r="L48" s="518">
        <v>209.4</v>
      </c>
      <c r="M48" s="518">
        <v>227.4</v>
      </c>
      <c r="N48" s="518">
        <v>13.87</v>
      </c>
      <c r="O48" s="521">
        <v>10700</v>
      </c>
      <c r="P48" s="522">
        <v>19340</v>
      </c>
    </row>
    <row r="49" spans="1:16" x14ac:dyDescent="0.2">
      <c r="A49" s="30" t="s">
        <v>62</v>
      </c>
      <c r="B49" s="45">
        <v>38257</v>
      </c>
      <c r="C49" s="75">
        <v>59600</v>
      </c>
      <c r="D49" s="28">
        <v>8.35</v>
      </c>
      <c r="E49" s="75">
        <v>46290</v>
      </c>
      <c r="F49">
        <v>47300</v>
      </c>
      <c r="G49" s="76">
        <v>25.3</v>
      </c>
      <c r="H49" s="518">
        <v>1040</v>
      </c>
      <c r="I49" s="518">
        <v>1340</v>
      </c>
      <c r="J49" s="518">
        <v>14400</v>
      </c>
      <c r="K49" s="518">
        <v>311</v>
      </c>
      <c r="L49" s="518">
        <v>209.6</v>
      </c>
      <c r="M49" s="518">
        <v>237.7</v>
      </c>
      <c r="N49" s="510">
        <v>8.9</v>
      </c>
      <c r="O49" s="521">
        <v>10660</v>
      </c>
      <c r="P49" s="522">
        <v>19400</v>
      </c>
    </row>
    <row r="50" spans="1:16" x14ac:dyDescent="0.2">
      <c r="A50" s="31"/>
      <c r="C50" s="21"/>
      <c r="D50" s="503"/>
      <c r="E50" s="42">
        <f>AVERAGE(E44:E49)</f>
        <v>46251.666666666664</v>
      </c>
      <c r="F50" s="42">
        <f>AVERAGE(F44:F49)</f>
        <v>47400</v>
      </c>
      <c r="G50" s="42">
        <f>AVERAGE(E50:F50)</f>
        <v>46825.833333333328</v>
      </c>
      <c r="H50" s="525"/>
      <c r="I50" s="539"/>
      <c r="J50" s="539"/>
      <c r="K50" s="539"/>
      <c r="L50" s="539"/>
      <c r="M50" s="525"/>
      <c r="N50" s="539"/>
      <c r="O50" s="525"/>
      <c r="P50" s="522"/>
    </row>
    <row r="51" spans="1:16" ht="13.5" thickBot="1" x14ac:dyDescent="0.25">
      <c r="A51" s="31" t="s">
        <v>20</v>
      </c>
      <c r="C51" s="20">
        <v>2</v>
      </c>
      <c r="D51" s="20"/>
      <c r="E51" s="17">
        <v>10</v>
      </c>
      <c r="G51" s="29">
        <v>4</v>
      </c>
      <c r="H51" s="528">
        <v>0.03</v>
      </c>
      <c r="I51" s="528">
        <v>0.03</v>
      </c>
      <c r="J51" s="528">
        <v>0.03</v>
      </c>
      <c r="K51" s="528">
        <v>1</v>
      </c>
      <c r="L51" s="528">
        <v>1</v>
      </c>
      <c r="M51" s="525">
        <v>1</v>
      </c>
      <c r="N51" s="528">
        <v>1</v>
      </c>
      <c r="O51" s="525">
        <v>0.15</v>
      </c>
      <c r="P51" s="527">
        <v>0.04</v>
      </c>
    </row>
    <row r="52" spans="1:16" x14ac:dyDescent="0.2">
      <c r="A52" s="25" t="s">
        <v>18</v>
      </c>
      <c r="B52" s="49"/>
      <c r="C52" s="13">
        <v>38264</v>
      </c>
      <c r="D52" s="499">
        <v>38264</v>
      </c>
      <c r="E52" s="13">
        <v>38264</v>
      </c>
      <c r="F52" s="53"/>
      <c r="G52" s="13">
        <v>38264</v>
      </c>
      <c r="H52" s="530">
        <v>38278</v>
      </c>
      <c r="I52" s="530">
        <v>38278</v>
      </c>
      <c r="J52" s="530">
        <v>38278</v>
      </c>
      <c r="K52" s="530">
        <v>38278</v>
      </c>
      <c r="L52" s="530">
        <v>38264</v>
      </c>
      <c r="M52" s="530">
        <v>38264</v>
      </c>
      <c r="N52" s="530">
        <v>38264</v>
      </c>
      <c r="O52" s="530">
        <v>38264</v>
      </c>
      <c r="P52" s="531">
        <v>38264</v>
      </c>
    </row>
    <row r="53" spans="1:16" x14ac:dyDescent="0.2">
      <c r="A53" s="26" t="s">
        <v>10</v>
      </c>
      <c r="B53" s="50"/>
      <c r="C53" s="14" t="s">
        <v>25</v>
      </c>
      <c r="D53" s="500" t="s">
        <v>25</v>
      </c>
      <c r="E53" s="14" t="s">
        <v>25</v>
      </c>
      <c r="F53" s="14"/>
      <c r="G53" s="14" t="s">
        <v>25</v>
      </c>
      <c r="H53" s="532" t="s">
        <v>11</v>
      </c>
      <c r="I53" s="532" t="s">
        <v>11</v>
      </c>
      <c r="J53" s="532" t="s">
        <v>11</v>
      </c>
      <c r="K53" s="532" t="s">
        <v>11</v>
      </c>
      <c r="L53" s="532" t="s">
        <v>25</v>
      </c>
      <c r="M53" s="532" t="s">
        <v>25</v>
      </c>
      <c r="N53" s="532" t="s">
        <v>25</v>
      </c>
      <c r="O53" s="532" t="s">
        <v>29</v>
      </c>
      <c r="P53" s="533" t="s">
        <v>29</v>
      </c>
    </row>
    <row r="54" spans="1:16" ht="13.5" thickBot="1" x14ac:dyDescent="0.25">
      <c r="A54" s="27" t="s">
        <v>23</v>
      </c>
      <c r="B54" s="51"/>
      <c r="C54" s="16">
        <v>120.1</v>
      </c>
      <c r="D54" s="501">
        <v>150.1</v>
      </c>
      <c r="E54" s="16">
        <v>160.1</v>
      </c>
      <c r="F54" s="16"/>
      <c r="G54" s="16">
        <v>160.19999999999999</v>
      </c>
      <c r="H54" s="534">
        <v>200.7</v>
      </c>
      <c r="I54" s="534">
        <v>200.7</v>
      </c>
      <c r="J54" s="534">
        <v>200.7</v>
      </c>
      <c r="K54" s="534">
        <v>200.7</v>
      </c>
      <c r="L54" s="534">
        <v>310.10000000000002</v>
      </c>
      <c r="M54" s="534">
        <v>310.10000000000002</v>
      </c>
      <c r="N54" s="534">
        <v>310.10000000000002</v>
      </c>
      <c r="O54" s="534">
        <v>300</v>
      </c>
      <c r="P54" s="535">
        <v>300</v>
      </c>
    </row>
    <row r="55" spans="1:16" x14ac:dyDescent="0.2">
      <c r="B55"/>
    </row>
    <row r="57" spans="1:16" ht="13.5" thickBot="1" x14ac:dyDescent="0.25"/>
    <row r="58" spans="1:16" x14ac:dyDescent="0.2">
      <c r="A58" s="33" t="s">
        <v>79</v>
      </c>
      <c r="B58" s="47"/>
      <c r="C58" s="39" t="s">
        <v>27</v>
      </c>
      <c r="D58" s="39"/>
      <c r="E58" s="39" t="s">
        <v>65</v>
      </c>
      <c r="F58" s="64" t="s">
        <v>65</v>
      </c>
      <c r="G58" s="39" t="s">
        <v>68</v>
      </c>
      <c r="H58" s="512" t="s">
        <v>12</v>
      </c>
      <c r="I58" s="512" t="s">
        <v>31</v>
      </c>
      <c r="J58" s="512" t="s">
        <v>35</v>
      </c>
      <c r="K58" s="512" t="s">
        <v>26</v>
      </c>
      <c r="L58" s="512" t="s">
        <v>159</v>
      </c>
      <c r="M58" s="512" t="s">
        <v>24</v>
      </c>
      <c r="N58" s="512" t="s">
        <v>16</v>
      </c>
      <c r="O58" s="512" t="s">
        <v>53</v>
      </c>
      <c r="P58" s="536" t="s">
        <v>160</v>
      </c>
    </row>
    <row r="59" spans="1:16" ht="13.5" thickBot="1" x14ac:dyDescent="0.25">
      <c r="A59" s="34" t="s">
        <v>49</v>
      </c>
      <c r="B59" s="48" t="s">
        <v>48</v>
      </c>
      <c r="C59" s="40" t="s">
        <v>4</v>
      </c>
      <c r="D59" s="498" t="s">
        <v>43</v>
      </c>
      <c r="E59" s="40" t="s">
        <v>32</v>
      </c>
      <c r="F59" s="65" t="s">
        <v>98</v>
      </c>
      <c r="G59" s="40" t="s">
        <v>32</v>
      </c>
      <c r="H59" s="515" t="s">
        <v>32</v>
      </c>
      <c r="I59" s="515" t="s">
        <v>32</v>
      </c>
      <c r="J59" s="515" t="s">
        <v>32</v>
      </c>
      <c r="K59" s="515" t="s">
        <v>32</v>
      </c>
      <c r="L59" s="515" t="s">
        <v>109</v>
      </c>
      <c r="M59" s="515" t="s">
        <v>109</v>
      </c>
      <c r="N59" s="515" t="s">
        <v>109</v>
      </c>
      <c r="O59" s="515" t="s">
        <v>109</v>
      </c>
      <c r="P59" s="537" t="s">
        <v>109</v>
      </c>
    </row>
    <row r="60" spans="1:16" x14ac:dyDescent="0.2">
      <c r="A60" s="93" t="s">
        <v>7</v>
      </c>
      <c r="B60" s="82">
        <v>38392</v>
      </c>
      <c r="C60">
        <v>3020</v>
      </c>
      <c r="D60" s="323">
        <v>8.1</v>
      </c>
      <c r="E60">
        <v>2050</v>
      </c>
      <c r="F60">
        <v>1920</v>
      </c>
      <c r="G60" s="95">
        <v>55.999999999999943</v>
      </c>
      <c r="H60" s="510">
        <v>152</v>
      </c>
      <c r="I60" s="510">
        <v>82</v>
      </c>
      <c r="J60" s="510">
        <v>374</v>
      </c>
      <c r="K60" s="510">
        <v>8.6</v>
      </c>
      <c r="L60" s="510">
        <v>207</v>
      </c>
      <c r="M60" s="510">
        <v>252</v>
      </c>
      <c r="N60" s="518" t="s">
        <v>3</v>
      </c>
      <c r="O60" s="510">
        <v>705</v>
      </c>
      <c r="P60" s="540">
        <v>474</v>
      </c>
    </row>
    <row r="61" spans="1:16" x14ac:dyDescent="0.2">
      <c r="A61" s="85" t="s">
        <v>36</v>
      </c>
      <c r="B61" s="82">
        <v>38392</v>
      </c>
      <c r="C61">
        <v>4130</v>
      </c>
      <c r="D61" s="323">
        <v>8.1</v>
      </c>
      <c r="E61">
        <v>2680</v>
      </c>
      <c r="F61">
        <v>2510</v>
      </c>
      <c r="G61" s="95">
        <v>136</v>
      </c>
      <c r="H61" s="510">
        <v>173</v>
      </c>
      <c r="I61" s="510">
        <v>86.8</v>
      </c>
      <c r="J61" s="510">
        <v>584</v>
      </c>
      <c r="K61" s="510">
        <v>15.1</v>
      </c>
      <c r="L61" s="510">
        <v>230</v>
      </c>
      <c r="M61" s="510">
        <v>280</v>
      </c>
      <c r="N61" s="518" t="s">
        <v>3</v>
      </c>
      <c r="O61" s="510">
        <v>702.3</v>
      </c>
      <c r="P61" s="540">
        <v>812</v>
      </c>
    </row>
    <row r="62" spans="1:16" x14ac:dyDescent="0.2">
      <c r="A62" s="85" t="s">
        <v>72</v>
      </c>
      <c r="B62" s="82">
        <v>38392</v>
      </c>
      <c r="C62">
        <v>2600</v>
      </c>
      <c r="D62" s="323">
        <v>8.1</v>
      </c>
      <c r="E62">
        <v>1680</v>
      </c>
      <c r="F62">
        <v>1580</v>
      </c>
      <c r="G62" s="95">
        <v>85</v>
      </c>
      <c r="H62" s="510">
        <v>98.2</v>
      </c>
      <c r="I62" s="510">
        <v>27.2</v>
      </c>
      <c r="J62" s="510">
        <v>418</v>
      </c>
      <c r="K62" s="510">
        <v>11</v>
      </c>
      <c r="L62" s="510">
        <v>242</v>
      </c>
      <c r="M62" s="510">
        <v>295</v>
      </c>
      <c r="N62" s="518" t="s">
        <v>3</v>
      </c>
      <c r="O62" s="510">
        <v>527.70000000000005</v>
      </c>
      <c r="P62" s="540">
        <v>349</v>
      </c>
    </row>
    <row r="63" spans="1:16" x14ac:dyDescent="0.2">
      <c r="A63" s="85" t="s">
        <v>57</v>
      </c>
      <c r="B63" s="82">
        <v>38392</v>
      </c>
      <c r="C63">
        <v>58050</v>
      </c>
      <c r="D63" s="323">
        <v>7.6</v>
      </c>
      <c r="E63">
        <v>47700</v>
      </c>
      <c r="F63">
        <v>46900</v>
      </c>
      <c r="G63" s="95">
        <v>109</v>
      </c>
      <c r="H63" s="510">
        <v>992</v>
      </c>
      <c r="I63" s="510">
        <v>1540</v>
      </c>
      <c r="J63" s="510">
        <v>13500</v>
      </c>
      <c r="K63" s="510">
        <v>258</v>
      </c>
      <c r="L63" s="510">
        <v>222</v>
      </c>
      <c r="M63" s="510">
        <v>271</v>
      </c>
      <c r="N63" s="518" t="s">
        <v>3</v>
      </c>
      <c r="O63" s="510">
        <v>11360</v>
      </c>
      <c r="P63" s="540">
        <v>19100</v>
      </c>
    </row>
    <row r="64" spans="1:16" x14ac:dyDescent="0.2">
      <c r="A64" s="85" t="s">
        <v>56</v>
      </c>
      <c r="B64" s="82">
        <v>38392</v>
      </c>
      <c r="C64">
        <v>58050</v>
      </c>
      <c r="D64" s="323">
        <v>7.7</v>
      </c>
      <c r="E64">
        <v>47200</v>
      </c>
      <c r="F64">
        <v>46900</v>
      </c>
      <c r="G64" s="95">
        <v>87</v>
      </c>
      <c r="H64" s="510">
        <v>996</v>
      </c>
      <c r="I64" s="510">
        <v>1560</v>
      </c>
      <c r="J64" s="510">
        <v>13500</v>
      </c>
      <c r="K64" s="510">
        <v>258</v>
      </c>
      <c r="L64" s="510">
        <v>230</v>
      </c>
      <c r="M64" s="510">
        <v>281</v>
      </c>
      <c r="N64" s="518" t="s">
        <v>3</v>
      </c>
      <c r="O64" s="510">
        <v>12050</v>
      </c>
      <c r="P64" s="540">
        <v>19700</v>
      </c>
    </row>
    <row r="65" spans="1:19" x14ac:dyDescent="0.2">
      <c r="A65" s="85" t="s">
        <v>60</v>
      </c>
      <c r="B65" s="82">
        <v>38392</v>
      </c>
      <c r="C65">
        <v>56200</v>
      </c>
      <c r="D65" s="323">
        <v>7.5</v>
      </c>
      <c r="E65">
        <v>45400</v>
      </c>
      <c r="F65">
        <v>46200</v>
      </c>
      <c r="G65" s="95">
        <v>85</v>
      </c>
      <c r="H65" s="510">
        <v>952</v>
      </c>
      <c r="I65" s="510">
        <v>1520</v>
      </c>
      <c r="J65" s="510">
        <v>12900</v>
      </c>
      <c r="K65" s="510">
        <v>250</v>
      </c>
      <c r="L65" s="510">
        <v>219</v>
      </c>
      <c r="M65" s="510">
        <v>267</v>
      </c>
      <c r="N65" s="518" t="s">
        <v>3</v>
      </c>
      <c r="O65" s="510">
        <v>11530</v>
      </c>
      <c r="P65" s="540">
        <v>18900</v>
      </c>
    </row>
    <row r="66" spans="1:19" x14ac:dyDescent="0.2">
      <c r="A66" s="85" t="s">
        <v>59</v>
      </c>
      <c r="B66" s="82">
        <v>38392</v>
      </c>
      <c r="C66">
        <v>56200</v>
      </c>
      <c r="D66" s="323">
        <v>7.5</v>
      </c>
      <c r="E66">
        <v>45800</v>
      </c>
      <c r="F66">
        <v>44600</v>
      </c>
      <c r="G66" s="95">
        <v>87</v>
      </c>
      <c r="H66" s="510">
        <v>948</v>
      </c>
      <c r="I66" s="510">
        <v>1500</v>
      </c>
      <c r="J66" s="510">
        <v>12900</v>
      </c>
      <c r="K66" s="510">
        <v>246</v>
      </c>
      <c r="L66" s="510">
        <v>220</v>
      </c>
      <c r="M66" s="510">
        <v>268</v>
      </c>
      <c r="N66" s="518" t="s">
        <v>3</v>
      </c>
      <c r="O66" s="510">
        <v>10980</v>
      </c>
      <c r="P66" s="540">
        <v>17900</v>
      </c>
    </row>
    <row r="67" spans="1:19" x14ac:dyDescent="0.2">
      <c r="A67" s="85" t="s">
        <v>63</v>
      </c>
      <c r="B67" s="82">
        <v>38392</v>
      </c>
      <c r="C67">
        <v>57600</v>
      </c>
      <c r="D67" s="323">
        <v>7.6</v>
      </c>
      <c r="E67">
        <v>46700</v>
      </c>
      <c r="F67">
        <v>47800</v>
      </c>
      <c r="G67" s="95">
        <v>76.999999999999886</v>
      </c>
      <c r="H67" s="510">
        <v>990</v>
      </c>
      <c r="I67" s="510">
        <v>1540</v>
      </c>
      <c r="J67" s="510">
        <v>13400</v>
      </c>
      <c r="K67" s="510">
        <v>254</v>
      </c>
      <c r="L67" s="510">
        <v>224</v>
      </c>
      <c r="M67" s="510">
        <v>273</v>
      </c>
      <c r="N67" s="518" t="s">
        <v>3</v>
      </c>
      <c r="O67" s="510">
        <v>11890</v>
      </c>
      <c r="P67" s="540">
        <v>19600</v>
      </c>
    </row>
    <row r="68" spans="1:19" ht="13.5" thickBot="1" x14ac:dyDescent="0.25">
      <c r="A68" s="86" t="s">
        <v>62</v>
      </c>
      <c r="B68" s="83">
        <v>38392</v>
      </c>
      <c r="C68" s="92">
        <v>58050</v>
      </c>
      <c r="D68" s="504">
        <v>7.7</v>
      </c>
      <c r="E68" s="92">
        <v>47000</v>
      </c>
      <c r="F68" s="92">
        <v>48100</v>
      </c>
      <c r="G68" s="92">
        <v>48</v>
      </c>
      <c r="H68" s="541">
        <v>998</v>
      </c>
      <c r="I68" s="541">
        <v>1570</v>
      </c>
      <c r="J68" s="541">
        <v>13400</v>
      </c>
      <c r="K68" s="541">
        <v>262</v>
      </c>
      <c r="L68" s="541">
        <v>229</v>
      </c>
      <c r="M68" s="541">
        <v>279</v>
      </c>
      <c r="N68" s="542" t="s">
        <v>3</v>
      </c>
      <c r="O68" s="541">
        <v>11990</v>
      </c>
      <c r="P68" s="543">
        <v>19700</v>
      </c>
    </row>
    <row r="69" spans="1:19" x14ac:dyDescent="0.2">
      <c r="A69" s="54"/>
      <c r="B69" s="82"/>
      <c r="C69" s="54"/>
      <c r="D69" s="505"/>
      <c r="E69" s="42">
        <f>AVERAGE(E63:E68)</f>
        <v>46633.333333333336</v>
      </c>
      <c r="F69" s="42">
        <f>AVERAGE(F63:F68)</f>
        <v>46750</v>
      </c>
      <c r="G69" s="42">
        <f>AVERAGE(E69:F69)</f>
        <v>46691.666666666672</v>
      </c>
      <c r="H69" s="544"/>
      <c r="I69" s="544"/>
      <c r="J69" s="544"/>
      <c r="K69" s="544"/>
      <c r="L69" s="544"/>
      <c r="M69" s="544"/>
      <c r="N69" s="544"/>
      <c r="O69" s="544"/>
      <c r="P69" s="544"/>
    </row>
    <row r="71" spans="1:19" ht="13.5" thickBot="1" x14ac:dyDescent="0.25"/>
    <row r="72" spans="1:19" x14ac:dyDescent="0.2">
      <c r="A72" s="33" t="s">
        <v>79</v>
      </c>
      <c r="B72" s="47"/>
      <c r="C72" s="39" t="s">
        <v>27</v>
      </c>
      <c r="D72" s="39"/>
      <c r="E72" s="39" t="s">
        <v>65</v>
      </c>
      <c r="F72" s="64" t="s">
        <v>65</v>
      </c>
      <c r="G72" s="39" t="s">
        <v>68</v>
      </c>
      <c r="H72" s="512" t="s">
        <v>12</v>
      </c>
      <c r="I72" s="512" t="s">
        <v>31</v>
      </c>
      <c r="J72" s="512" t="s">
        <v>35</v>
      </c>
      <c r="K72" s="512" t="s">
        <v>26</v>
      </c>
      <c r="L72" s="512" t="s">
        <v>159</v>
      </c>
      <c r="M72" s="512" t="s">
        <v>24</v>
      </c>
      <c r="N72" s="512" t="s">
        <v>16</v>
      </c>
      <c r="O72" s="512" t="s">
        <v>53</v>
      </c>
      <c r="P72" s="536" t="s">
        <v>160</v>
      </c>
    </row>
    <row r="73" spans="1:19" ht="13.5" thickBot="1" x14ac:dyDescent="0.25">
      <c r="A73" s="34" t="s">
        <v>49</v>
      </c>
      <c r="B73" s="48" t="s">
        <v>48</v>
      </c>
      <c r="C73" s="40" t="s">
        <v>4</v>
      </c>
      <c r="D73" s="498" t="s">
        <v>43</v>
      </c>
      <c r="E73" s="40" t="s">
        <v>32</v>
      </c>
      <c r="F73" s="65" t="s">
        <v>98</v>
      </c>
      <c r="G73" s="40" t="s">
        <v>32</v>
      </c>
      <c r="H73" s="515" t="s">
        <v>32</v>
      </c>
      <c r="I73" s="515" t="s">
        <v>32</v>
      </c>
      <c r="J73" s="515" t="s">
        <v>32</v>
      </c>
      <c r="K73" s="515" t="s">
        <v>32</v>
      </c>
      <c r="L73" s="515" t="s">
        <v>109</v>
      </c>
      <c r="M73" s="515" t="s">
        <v>109</v>
      </c>
      <c r="N73" s="515" t="s">
        <v>109</v>
      </c>
      <c r="O73" s="515" t="s">
        <v>109</v>
      </c>
      <c r="P73" s="537" t="s">
        <v>109</v>
      </c>
    </row>
    <row r="74" spans="1:19" x14ac:dyDescent="0.2">
      <c r="A74" s="93" t="s">
        <v>7</v>
      </c>
      <c r="B74" s="82">
        <v>38455</v>
      </c>
      <c r="C74">
        <v>2890</v>
      </c>
      <c r="D74" s="323">
        <v>8.6999999999999993</v>
      </c>
      <c r="E74">
        <v>1960</v>
      </c>
      <c r="F74">
        <v>1850</v>
      </c>
      <c r="G74" s="96" t="s">
        <v>97</v>
      </c>
      <c r="H74" s="510">
        <v>140</v>
      </c>
      <c r="I74" s="510">
        <v>80.2</v>
      </c>
      <c r="J74" s="510">
        <v>360</v>
      </c>
      <c r="K74" s="510">
        <v>10.6</v>
      </c>
      <c r="L74" s="510">
        <v>191</v>
      </c>
      <c r="M74" s="510">
        <v>212</v>
      </c>
      <c r="N74" s="510">
        <v>10.5</v>
      </c>
      <c r="O74" s="510">
        <v>715.4</v>
      </c>
      <c r="P74" s="540">
        <v>427</v>
      </c>
      <c r="R74" s="544"/>
      <c r="S74" s="54"/>
    </row>
    <row r="75" spans="1:19" x14ac:dyDescent="0.2">
      <c r="A75" s="85" t="s">
        <v>36</v>
      </c>
      <c r="B75" s="82">
        <v>38455</v>
      </c>
      <c r="C75">
        <v>3800</v>
      </c>
      <c r="D75" s="323">
        <v>8.6999999999999993</v>
      </c>
      <c r="E75">
        <v>2450</v>
      </c>
      <c r="F75">
        <v>2340</v>
      </c>
      <c r="G75" s="96" t="s">
        <v>97</v>
      </c>
      <c r="H75" s="510">
        <v>169</v>
      </c>
      <c r="I75" s="510">
        <v>84.3</v>
      </c>
      <c r="J75" s="510">
        <v>540</v>
      </c>
      <c r="K75" s="510">
        <v>14</v>
      </c>
      <c r="L75" s="510">
        <v>234</v>
      </c>
      <c r="M75" s="510">
        <v>259</v>
      </c>
      <c r="N75" s="510">
        <v>12.9</v>
      </c>
      <c r="O75" s="510">
        <v>681.1</v>
      </c>
      <c r="P75" s="540">
        <v>713</v>
      </c>
      <c r="R75" s="544"/>
      <c r="S75" s="54"/>
    </row>
    <row r="76" spans="1:19" x14ac:dyDescent="0.2">
      <c r="A76" s="85" t="s">
        <v>100</v>
      </c>
      <c r="B76" s="82">
        <v>38455</v>
      </c>
      <c r="C76">
        <v>4390</v>
      </c>
      <c r="D76" s="323">
        <v>8.3000000000000007</v>
      </c>
      <c r="E76">
        <v>2830</v>
      </c>
      <c r="F76">
        <v>2670</v>
      </c>
      <c r="G76" s="96" t="s">
        <v>97</v>
      </c>
      <c r="H76" s="510">
        <v>174</v>
      </c>
      <c r="I76" s="510">
        <v>88.9</v>
      </c>
      <c r="J76" s="510">
        <v>635</v>
      </c>
      <c r="K76" s="510">
        <v>16.100000000000001</v>
      </c>
      <c r="L76" s="510">
        <v>249</v>
      </c>
      <c r="M76" s="510">
        <v>304</v>
      </c>
      <c r="N76" s="518" t="s">
        <v>3</v>
      </c>
      <c r="O76" s="510">
        <v>728.3</v>
      </c>
      <c r="P76" s="540">
        <v>879</v>
      </c>
      <c r="R76" s="544"/>
      <c r="S76" s="54"/>
    </row>
    <row r="77" spans="1:19" x14ac:dyDescent="0.2">
      <c r="A77" s="85" t="s">
        <v>72</v>
      </c>
      <c r="B77" s="82">
        <v>38455</v>
      </c>
      <c r="C77">
        <v>1840</v>
      </c>
      <c r="D77" s="323">
        <v>9.4</v>
      </c>
      <c r="E77">
        <v>1190</v>
      </c>
      <c r="F77">
        <v>1120</v>
      </c>
      <c r="G77" s="96" t="s">
        <v>97</v>
      </c>
      <c r="H77" s="510">
        <v>95.6</v>
      </c>
      <c r="I77" s="510">
        <v>27.5</v>
      </c>
      <c r="J77" s="510">
        <v>245</v>
      </c>
      <c r="K77" s="510">
        <v>10.8</v>
      </c>
      <c r="L77" s="510">
        <v>174</v>
      </c>
      <c r="M77" s="510">
        <v>143</v>
      </c>
      <c r="N77" s="510">
        <v>33.9</v>
      </c>
      <c r="O77" s="510">
        <v>422.4</v>
      </c>
      <c r="P77" s="540">
        <v>215</v>
      </c>
      <c r="R77" s="544"/>
      <c r="S77" s="54"/>
    </row>
    <row r="78" spans="1:19" x14ac:dyDescent="0.2">
      <c r="A78" s="85" t="s">
        <v>57</v>
      </c>
      <c r="B78" s="82">
        <v>38455</v>
      </c>
      <c r="C78">
        <v>57200</v>
      </c>
      <c r="D78" s="323">
        <v>8.3000000000000007</v>
      </c>
      <c r="E78">
        <v>46500</v>
      </c>
      <c r="F78">
        <v>46000</v>
      </c>
      <c r="G78" s="96" t="s">
        <v>97</v>
      </c>
      <c r="H78" s="510">
        <v>956</v>
      </c>
      <c r="I78" s="510">
        <v>1530</v>
      </c>
      <c r="J78" s="510">
        <v>13400</v>
      </c>
      <c r="K78" s="510">
        <v>254</v>
      </c>
      <c r="L78" s="510">
        <v>225</v>
      </c>
      <c r="M78" s="510">
        <v>274</v>
      </c>
      <c r="N78" s="518" t="s">
        <v>3</v>
      </c>
      <c r="O78" s="510">
        <v>11220</v>
      </c>
      <c r="P78" s="540">
        <v>18500</v>
      </c>
      <c r="R78" s="544"/>
      <c r="S78" s="54"/>
    </row>
    <row r="79" spans="1:19" x14ac:dyDescent="0.2">
      <c r="A79" s="85" t="s">
        <v>56</v>
      </c>
      <c r="B79" s="82">
        <v>38455</v>
      </c>
      <c r="C79">
        <v>57200</v>
      </c>
      <c r="D79" s="323">
        <v>8.4</v>
      </c>
      <c r="E79">
        <v>45800</v>
      </c>
      <c r="F79">
        <v>47100</v>
      </c>
      <c r="G79" s="96" t="s">
        <v>97</v>
      </c>
      <c r="H79" s="510">
        <v>966</v>
      </c>
      <c r="I79" s="510">
        <v>1540</v>
      </c>
      <c r="J79" s="510">
        <v>13200</v>
      </c>
      <c r="K79" s="510">
        <v>254</v>
      </c>
      <c r="L79" s="510">
        <v>234</v>
      </c>
      <c r="M79" s="510">
        <v>271</v>
      </c>
      <c r="N79" s="510">
        <v>7.16</v>
      </c>
      <c r="O79" s="510">
        <v>11710</v>
      </c>
      <c r="P79" s="540">
        <v>19300</v>
      </c>
      <c r="R79" s="544"/>
      <c r="S79" s="54"/>
    </row>
    <row r="80" spans="1:19" x14ac:dyDescent="0.2">
      <c r="A80" s="85" t="s">
        <v>60</v>
      </c>
      <c r="B80" s="82">
        <v>38455</v>
      </c>
      <c r="C80">
        <v>57100</v>
      </c>
      <c r="D80" s="323">
        <v>7.8</v>
      </c>
      <c r="E80">
        <v>45600</v>
      </c>
      <c r="F80">
        <v>46400</v>
      </c>
      <c r="G80" s="96" t="s">
        <v>97</v>
      </c>
      <c r="H80" s="510">
        <v>952</v>
      </c>
      <c r="I80" s="510">
        <v>1520</v>
      </c>
      <c r="J80" s="510">
        <v>13000</v>
      </c>
      <c r="K80" s="510">
        <v>250</v>
      </c>
      <c r="L80" s="510">
        <v>218</v>
      </c>
      <c r="M80" s="510">
        <v>266</v>
      </c>
      <c r="N80" s="518" t="s">
        <v>3</v>
      </c>
      <c r="O80" s="510">
        <v>11540</v>
      </c>
      <c r="P80" s="540">
        <v>19000</v>
      </c>
      <c r="R80" s="544"/>
      <c r="S80" s="54"/>
    </row>
    <row r="81" spans="1:19" x14ac:dyDescent="0.2">
      <c r="A81" s="85" t="s">
        <v>59</v>
      </c>
      <c r="B81" s="82">
        <v>38455</v>
      </c>
      <c r="C81">
        <v>57500</v>
      </c>
      <c r="D81" s="323">
        <v>8.3000000000000007</v>
      </c>
      <c r="E81">
        <v>46200</v>
      </c>
      <c r="F81">
        <v>47000</v>
      </c>
      <c r="G81" s="96" t="s">
        <v>97</v>
      </c>
      <c r="H81" s="510">
        <v>962</v>
      </c>
      <c r="I81" s="510">
        <v>1520</v>
      </c>
      <c r="J81" s="510">
        <v>13200</v>
      </c>
      <c r="K81" s="510">
        <v>258</v>
      </c>
      <c r="L81" s="510">
        <v>206</v>
      </c>
      <c r="M81" s="510">
        <v>251</v>
      </c>
      <c r="N81" s="518" t="s">
        <v>3</v>
      </c>
      <c r="O81" s="510">
        <v>11720</v>
      </c>
      <c r="P81" s="540">
        <v>19200</v>
      </c>
      <c r="R81" s="544"/>
      <c r="S81" s="54"/>
    </row>
    <row r="82" spans="1:19" x14ac:dyDescent="0.2">
      <c r="A82" s="85" t="s">
        <v>80</v>
      </c>
      <c r="B82" s="82">
        <v>38455</v>
      </c>
      <c r="C82">
        <v>57400</v>
      </c>
      <c r="D82" s="323">
        <v>8.1999999999999993</v>
      </c>
      <c r="E82">
        <v>46200</v>
      </c>
      <c r="F82">
        <v>45800</v>
      </c>
      <c r="G82" s="96" t="s">
        <v>97</v>
      </c>
      <c r="H82" s="510">
        <v>966</v>
      </c>
      <c r="I82" s="510">
        <v>1530</v>
      </c>
      <c r="J82" s="510">
        <v>13300</v>
      </c>
      <c r="K82" s="510">
        <v>254</v>
      </c>
      <c r="L82" s="510">
        <v>230</v>
      </c>
      <c r="M82" s="510">
        <v>281</v>
      </c>
      <c r="N82" s="518" t="s">
        <v>3</v>
      </c>
      <c r="O82" s="510">
        <v>11220</v>
      </c>
      <c r="P82" s="540">
        <v>18400</v>
      </c>
      <c r="R82" s="544"/>
      <c r="S82" s="54"/>
    </row>
    <row r="83" spans="1:19" x14ac:dyDescent="0.2">
      <c r="A83" s="85" t="s">
        <v>63</v>
      </c>
      <c r="B83" s="82">
        <v>38455</v>
      </c>
      <c r="C83">
        <v>57200</v>
      </c>
      <c r="D83" s="323">
        <v>8.1999999999999993</v>
      </c>
      <c r="E83">
        <v>45600</v>
      </c>
      <c r="F83">
        <v>46600</v>
      </c>
      <c r="G83" s="96" t="s">
        <v>97</v>
      </c>
      <c r="H83" s="510">
        <v>958</v>
      </c>
      <c r="I83" s="510">
        <v>1510</v>
      </c>
      <c r="J83" s="510">
        <v>13000</v>
      </c>
      <c r="K83" s="510">
        <v>258</v>
      </c>
      <c r="L83" s="510">
        <v>222</v>
      </c>
      <c r="M83" s="510">
        <v>271</v>
      </c>
      <c r="N83" s="518" t="s">
        <v>3</v>
      </c>
      <c r="O83" s="510">
        <v>11600</v>
      </c>
      <c r="P83" s="540">
        <v>19100</v>
      </c>
      <c r="R83" s="544"/>
      <c r="S83" s="54"/>
    </row>
    <row r="84" spans="1:19" ht="13.5" thickBot="1" x14ac:dyDescent="0.25">
      <c r="A84" s="86" t="s">
        <v>62</v>
      </c>
      <c r="B84" s="83">
        <v>38455</v>
      </c>
      <c r="C84" s="92">
        <v>57200</v>
      </c>
      <c r="D84" s="504">
        <v>8.1999999999999993</v>
      </c>
      <c r="E84" s="92">
        <v>45800</v>
      </c>
      <c r="F84" s="92">
        <v>46700</v>
      </c>
      <c r="G84" s="97" t="s">
        <v>97</v>
      </c>
      <c r="H84" s="541">
        <v>954</v>
      </c>
      <c r="I84" s="541">
        <v>1540</v>
      </c>
      <c r="J84" s="541">
        <v>13100</v>
      </c>
      <c r="K84" s="541">
        <v>254</v>
      </c>
      <c r="L84" s="541">
        <v>226</v>
      </c>
      <c r="M84" s="541">
        <v>276</v>
      </c>
      <c r="N84" s="542" t="s">
        <v>3</v>
      </c>
      <c r="O84" s="541">
        <v>11640</v>
      </c>
      <c r="P84" s="543">
        <v>19100</v>
      </c>
      <c r="R84" s="544"/>
      <c r="S84" s="54"/>
    </row>
    <row r="85" spans="1:19" x14ac:dyDescent="0.2">
      <c r="A85" s="54"/>
      <c r="B85" s="82"/>
      <c r="C85" s="54"/>
      <c r="D85" s="505"/>
      <c r="E85" s="42">
        <f>AVERAGE(E79:E84)</f>
        <v>45866.666666666664</v>
      </c>
      <c r="F85" s="42">
        <f>AVERAGE(F79:F84)</f>
        <v>46600</v>
      </c>
      <c r="G85" s="42">
        <f>AVERAGE(E85:F85)</f>
        <v>46233.333333333328</v>
      </c>
      <c r="H85" s="544"/>
      <c r="I85" s="544"/>
      <c r="J85" s="544"/>
      <c r="K85" s="544"/>
      <c r="L85" s="544"/>
      <c r="M85" s="544"/>
      <c r="N85" s="544"/>
      <c r="O85" s="544"/>
      <c r="P85" s="544"/>
    </row>
    <row r="87" spans="1:19" ht="13.5" thickBot="1" x14ac:dyDescent="0.25"/>
    <row r="88" spans="1:19" x14ac:dyDescent="0.2">
      <c r="A88" s="33" t="s">
        <v>79</v>
      </c>
      <c r="B88" s="47"/>
      <c r="C88" s="39" t="s">
        <v>27</v>
      </c>
      <c r="D88" s="39"/>
      <c r="E88" s="39" t="s">
        <v>65</v>
      </c>
      <c r="F88" s="39" t="s">
        <v>65</v>
      </c>
      <c r="G88" s="39" t="s">
        <v>68</v>
      </c>
      <c r="H88" s="512" t="s">
        <v>12</v>
      </c>
      <c r="I88" s="512" t="s">
        <v>31</v>
      </c>
      <c r="J88" s="512" t="s">
        <v>35</v>
      </c>
      <c r="K88" s="512" t="s">
        <v>26</v>
      </c>
      <c r="L88" s="512" t="s">
        <v>159</v>
      </c>
      <c r="M88" s="512" t="s">
        <v>24</v>
      </c>
      <c r="N88" s="512" t="s">
        <v>16</v>
      </c>
      <c r="O88" s="512" t="s">
        <v>53</v>
      </c>
      <c r="P88" s="536" t="s">
        <v>160</v>
      </c>
    </row>
    <row r="89" spans="1:19" ht="13.5" thickBot="1" x14ac:dyDescent="0.25">
      <c r="A89" s="34" t="s">
        <v>49</v>
      </c>
      <c r="B89" s="48" t="s">
        <v>48</v>
      </c>
      <c r="C89" s="40" t="s">
        <v>4</v>
      </c>
      <c r="D89" s="498" t="s">
        <v>43</v>
      </c>
      <c r="E89" s="40" t="s">
        <v>32</v>
      </c>
      <c r="F89" s="40" t="s">
        <v>98</v>
      </c>
      <c r="G89" s="40" t="s">
        <v>32</v>
      </c>
      <c r="H89" s="515" t="s">
        <v>32</v>
      </c>
      <c r="I89" s="515" t="s">
        <v>32</v>
      </c>
      <c r="J89" s="515" t="s">
        <v>32</v>
      </c>
      <c r="K89" s="515" t="s">
        <v>32</v>
      </c>
      <c r="L89" s="515" t="s">
        <v>109</v>
      </c>
      <c r="M89" s="515" t="s">
        <v>109</v>
      </c>
      <c r="N89" s="515" t="s">
        <v>109</v>
      </c>
      <c r="O89" s="515" t="s">
        <v>109</v>
      </c>
      <c r="P89" s="537" t="s">
        <v>109</v>
      </c>
    </row>
    <row r="90" spans="1:19" x14ac:dyDescent="0.2">
      <c r="A90" s="93" t="s">
        <v>7</v>
      </c>
      <c r="B90" s="82">
        <v>38524</v>
      </c>
      <c r="C90">
        <v>2700</v>
      </c>
      <c r="D90" s="323">
        <v>7.9</v>
      </c>
      <c r="E90">
        <v>1660</v>
      </c>
      <c r="F90" s="118">
        <v>1700</v>
      </c>
      <c r="G90" s="73">
        <v>271</v>
      </c>
      <c r="H90" s="510">
        <v>142</v>
      </c>
      <c r="I90" s="510">
        <v>74.2</v>
      </c>
      <c r="J90" s="510">
        <v>325</v>
      </c>
      <c r="K90" s="510">
        <v>12</v>
      </c>
      <c r="L90" s="510">
        <v>212</v>
      </c>
      <c r="M90" s="510">
        <v>258</v>
      </c>
      <c r="N90" s="518" t="s">
        <v>3</v>
      </c>
      <c r="O90" s="510">
        <v>644.1</v>
      </c>
      <c r="P90" s="540">
        <v>375</v>
      </c>
      <c r="S90" s="54"/>
    </row>
    <row r="91" spans="1:19" x14ac:dyDescent="0.2">
      <c r="A91" s="85" t="s">
        <v>36</v>
      </c>
      <c r="B91" s="82">
        <v>38524</v>
      </c>
      <c r="C91">
        <v>3920</v>
      </c>
      <c r="D91" s="323">
        <v>7.5</v>
      </c>
      <c r="E91">
        <v>2530</v>
      </c>
      <c r="F91" s="54">
        <v>2430</v>
      </c>
      <c r="G91" s="73">
        <v>228</v>
      </c>
      <c r="H91" s="510">
        <v>169</v>
      </c>
      <c r="I91" s="510">
        <v>85</v>
      </c>
      <c r="J91" s="510">
        <v>549</v>
      </c>
      <c r="K91" s="510">
        <v>17.100000000000001</v>
      </c>
      <c r="L91" s="510">
        <v>230</v>
      </c>
      <c r="M91" s="510">
        <v>280</v>
      </c>
      <c r="N91" s="518" t="s">
        <v>3</v>
      </c>
      <c r="O91" s="510">
        <v>698.8</v>
      </c>
      <c r="P91" s="540">
        <v>765</v>
      </c>
      <c r="S91" s="54"/>
    </row>
    <row r="92" spans="1:19" x14ac:dyDescent="0.2">
      <c r="A92" s="85" t="s">
        <v>100</v>
      </c>
      <c r="B92" s="82">
        <v>38524</v>
      </c>
      <c r="C92">
        <v>4420</v>
      </c>
      <c r="D92" s="323">
        <v>7.6</v>
      </c>
      <c r="E92">
        <v>2810</v>
      </c>
      <c r="F92" s="54">
        <v>2710</v>
      </c>
      <c r="G92" s="74">
        <v>15.764018</v>
      </c>
      <c r="H92" s="510">
        <v>169</v>
      </c>
      <c r="I92" s="510">
        <v>88</v>
      </c>
      <c r="J92" s="510">
        <v>641</v>
      </c>
      <c r="K92" s="510">
        <v>16.899999999999999</v>
      </c>
      <c r="L92" s="510">
        <v>258</v>
      </c>
      <c r="M92" s="510">
        <v>315</v>
      </c>
      <c r="N92" s="518" t="s">
        <v>3</v>
      </c>
      <c r="O92" s="510">
        <v>732.4</v>
      </c>
      <c r="P92" s="540">
        <v>898</v>
      </c>
      <c r="S92" s="54"/>
    </row>
    <row r="93" spans="1:19" x14ac:dyDescent="0.2">
      <c r="A93" s="85" t="s">
        <v>72</v>
      </c>
      <c r="B93" s="82">
        <v>38524</v>
      </c>
      <c r="C93">
        <v>2870</v>
      </c>
      <c r="D93" s="323">
        <v>7.5</v>
      </c>
      <c r="E93">
        <v>1840</v>
      </c>
      <c r="F93" s="54">
        <v>1680</v>
      </c>
      <c r="G93" s="73">
        <v>51.999999999999886</v>
      </c>
      <c r="H93" s="510">
        <v>106</v>
      </c>
      <c r="I93" s="510">
        <v>34.4</v>
      </c>
      <c r="J93" s="510">
        <v>432</v>
      </c>
      <c r="K93" s="510">
        <v>13.3</v>
      </c>
      <c r="L93" s="510">
        <v>184</v>
      </c>
      <c r="M93" s="510">
        <v>224</v>
      </c>
      <c r="N93" s="518" t="s">
        <v>3</v>
      </c>
      <c r="O93" s="510">
        <v>556.79999999999995</v>
      </c>
      <c r="P93" s="540">
        <v>424</v>
      </c>
      <c r="S93" s="54"/>
    </row>
    <row r="94" spans="1:19" x14ac:dyDescent="0.2">
      <c r="A94" s="85" t="s">
        <v>57</v>
      </c>
      <c r="B94" s="82">
        <v>38524</v>
      </c>
      <c r="C94">
        <v>56800</v>
      </c>
      <c r="D94" s="323">
        <v>8.6999999999999993</v>
      </c>
      <c r="E94">
        <v>46300</v>
      </c>
      <c r="F94" s="54">
        <v>45500</v>
      </c>
      <c r="G94" s="73">
        <v>17</v>
      </c>
      <c r="H94" s="510">
        <v>930</v>
      </c>
      <c r="I94" s="510">
        <v>1520</v>
      </c>
      <c r="J94" s="510">
        <v>13200</v>
      </c>
      <c r="K94" s="510">
        <v>254</v>
      </c>
      <c r="L94" s="510">
        <v>194</v>
      </c>
      <c r="M94" s="510">
        <v>173</v>
      </c>
      <c r="N94" s="510">
        <v>31</v>
      </c>
      <c r="O94" s="510">
        <v>11220</v>
      </c>
      <c r="P94" s="540">
        <v>18300</v>
      </c>
      <c r="S94" s="54"/>
    </row>
    <row r="95" spans="1:19" x14ac:dyDescent="0.2">
      <c r="A95" s="85" t="s">
        <v>56</v>
      </c>
      <c r="B95" s="82">
        <v>38524</v>
      </c>
      <c r="C95">
        <v>56800</v>
      </c>
      <c r="D95" s="323">
        <v>8.6999999999999993</v>
      </c>
      <c r="E95">
        <v>46300</v>
      </c>
      <c r="F95" s="54">
        <v>45400</v>
      </c>
      <c r="G95" s="73">
        <v>120</v>
      </c>
      <c r="H95" s="510">
        <v>960</v>
      </c>
      <c r="I95" s="510">
        <v>1540</v>
      </c>
      <c r="J95" s="510">
        <v>13100</v>
      </c>
      <c r="K95" s="510">
        <v>254</v>
      </c>
      <c r="L95" s="510">
        <v>206</v>
      </c>
      <c r="M95" s="510">
        <v>180</v>
      </c>
      <c r="N95" s="510">
        <v>35.299999999999997</v>
      </c>
      <c r="O95" s="510">
        <v>11110</v>
      </c>
      <c r="P95" s="540">
        <v>18300</v>
      </c>
      <c r="S95" s="54"/>
    </row>
    <row r="96" spans="1:19" x14ac:dyDescent="0.2">
      <c r="A96" s="85" t="s">
        <v>60</v>
      </c>
      <c r="B96" s="82">
        <v>38524</v>
      </c>
      <c r="C96">
        <v>56500</v>
      </c>
      <c r="D96" s="323">
        <v>8.3000000000000007</v>
      </c>
      <c r="E96">
        <v>46000</v>
      </c>
      <c r="F96" s="54">
        <v>45300</v>
      </c>
      <c r="G96" s="73">
        <v>18</v>
      </c>
      <c r="H96" s="510">
        <v>968</v>
      </c>
      <c r="I96" s="510">
        <v>1540</v>
      </c>
      <c r="J96" s="510">
        <v>13100</v>
      </c>
      <c r="K96" s="510">
        <v>254</v>
      </c>
      <c r="L96" s="510">
        <v>196</v>
      </c>
      <c r="M96" s="510">
        <v>239</v>
      </c>
      <c r="N96" s="518" t="s">
        <v>3</v>
      </c>
      <c r="O96" s="510">
        <v>11070</v>
      </c>
      <c r="P96" s="540">
        <v>18200</v>
      </c>
      <c r="S96" s="54"/>
    </row>
    <row r="97" spans="1:19" x14ac:dyDescent="0.2">
      <c r="A97" s="85" t="s">
        <v>59</v>
      </c>
      <c r="B97" s="82">
        <v>38524</v>
      </c>
      <c r="C97">
        <v>56800</v>
      </c>
      <c r="D97" s="323">
        <v>8.6</v>
      </c>
      <c r="E97">
        <v>46600</v>
      </c>
      <c r="F97" s="54">
        <v>45700</v>
      </c>
      <c r="G97" s="73">
        <v>45</v>
      </c>
      <c r="H97" s="510">
        <v>956</v>
      </c>
      <c r="I97" s="510">
        <v>1550</v>
      </c>
      <c r="J97" s="510">
        <v>13000</v>
      </c>
      <c r="K97" s="510">
        <v>258</v>
      </c>
      <c r="L97" s="510">
        <v>206</v>
      </c>
      <c r="M97" s="510">
        <v>203</v>
      </c>
      <c r="N97" s="510">
        <v>23.9</v>
      </c>
      <c r="O97" s="510">
        <v>11280</v>
      </c>
      <c r="P97" s="540">
        <v>18500</v>
      </c>
      <c r="S97" s="54"/>
    </row>
    <row r="98" spans="1:19" x14ac:dyDescent="0.2">
      <c r="A98" s="85" t="s">
        <v>63</v>
      </c>
      <c r="B98" s="82">
        <v>38524</v>
      </c>
      <c r="C98">
        <v>56900</v>
      </c>
      <c r="D98" s="323">
        <v>8.6</v>
      </c>
      <c r="E98">
        <v>45900</v>
      </c>
      <c r="F98" s="54">
        <v>45800</v>
      </c>
      <c r="G98" s="73">
        <v>62</v>
      </c>
      <c r="H98" s="510">
        <v>958</v>
      </c>
      <c r="I98" s="510">
        <v>1550</v>
      </c>
      <c r="J98" s="510">
        <v>13100</v>
      </c>
      <c r="K98" s="510">
        <v>262</v>
      </c>
      <c r="L98" s="510">
        <v>207</v>
      </c>
      <c r="M98" s="510">
        <v>195</v>
      </c>
      <c r="N98" s="510">
        <v>28.2</v>
      </c>
      <c r="O98" s="510">
        <v>11270</v>
      </c>
      <c r="P98" s="540">
        <v>18500</v>
      </c>
      <c r="S98" s="54"/>
    </row>
    <row r="99" spans="1:19" ht="13.5" thickBot="1" x14ac:dyDescent="0.25">
      <c r="A99" s="86" t="s">
        <v>62</v>
      </c>
      <c r="B99" s="83">
        <v>38524</v>
      </c>
      <c r="C99" s="92">
        <v>56980</v>
      </c>
      <c r="D99" s="504">
        <v>7.2</v>
      </c>
      <c r="E99" s="92">
        <v>45700</v>
      </c>
      <c r="F99" s="92">
        <v>47600</v>
      </c>
      <c r="G99" s="94">
        <v>121</v>
      </c>
      <c r="H99" s="541">
        <v>950</v>
      </c>
      <c r="I99" s="541">
        <v>1550</v>
      </c>
      <c r="J99" s="541">
        <v>12400</v>
      </c>
      <c r="K99" s="541">
        <v>254</v>
      </c>
      <c r="L99" s="541">
        <v>198</v>
      </c>
      <c r="M99" s="541">
        <v>242</v>
      </c>
      <c r="N99" s="542" t="s">
        <v>3</v>
      </c>
      <c r="O99" s="541">
        <v>11270</v>
      </c>
      <c r="P99" s="543">
        <v>18400</v>
      </c>
      <c r="S99" s="54"/>
    </row>
    <row r="100" spans="1:19" x14ac:dyDescent="0.2">
      <c r="E100" s="42">
        <f>AVERAGE(E94:E99)</f>
        <v>46133.333333333336</v>
      </c>
      <c r="F100" s="42">
        <f>AVERAGE(F94:F99)</f>
        <v>45883.333333333336</v>
      </c>
      <c r="G100" s="42">
        <f>AVERAGE(E100:F100)</f>
        <v>46008.333333333336</v>
      </c>
    </row>
    <row r="101" spans="1:19" ht="13.5" thickBot="1" x14ac:dyDescent="0.25"/>
    <row r="102" spans="1:19" x14ac:dyDescent="0.2">
      <c r="A102" s="33" t="s">
        <v>79</v>
      </c>
      <c r="B102" s="47"/>
      <c r="C102" s="39" t="s">
        <v>27</v>
      </c>
      <c r="D102" s="39"/>
      <c r="E102" s="39" t="s">
        <v>65</v>
      </c>
      <c r="F102" s="39" t="s">
        <v>65</v>
      </c>
      <c r="G102" s="39" t="s">
        <v>68</v>
      </c>
      <c r="H102" s="512" t="s">
        <v>12</v>
      </c>
      <c r="I102" s="512" t="s">
        <v>31</v>
      </c>
      <c r="J102" s="512" t="s">
        <v>35</v>
      </c>
      <c r="K102" s="512" t="s">
        <v>26</v>
      </c>
      <c r="L102" s="512" t="s">
        <v>159</v>
      </c>
      <c r="M102" s="512" t="s">
        <v>24</v>
      </c>
      <c r="N102" s="512" t="s">
        <v>16</v>
      </c>
      <c r="O102" s="512" t="s">
        <v>53</v>
      </c>
      <c r="P102" s="536" t="s">
        <v>160</v>
      </c>
    </row>
    <row r="103" spans="1:19" ht="13.5" thickBot="1" x14ac:dyDescent="0.25">
      <c r="A103" s="34" t="s">
        <v>49</v>
      </c>
      <c r="B103" s="48" t="s">
        <v>48</v>
      </c>
      <c r="C103" s="40" t="s">
        <v>4</v>
      </c>
      <c r="D103" s="498" t="s">
        <v>43</v>
      </c>
      <c r="E103" s="40" t="s">
        <v>32</v>
      </c>
      <c r="F103" s="40" t="s">
        <v>98</v>
      </c>
      <c r="G103" s="40" t="s">
        <v>32</v>
      </c>
      <c r="H103" s="515" t="s">
        <v>32</v>
      </c>
      <c r="I103" s="515" t="s">
        <v>32</v>
      </c>
      <c r="J103" s="515" t="s">
        <v>32</v>
      </c>
      <c r="K103" s="515" t="s">
        <v>32</v>
      </c>
      <c r="L103" s="515" t="s">
        <v>109</v>
      </c>
      <c r="M103" s="515" t="s">
        <v>109</v>
      </c>
      <c r="N103" s="515" t="s">
        <v>109</v>
      </c>
      <c r="O103" s="515" t="s">
        <v>109</v>
      </c>
      <c r="P103" s="537" t="s">
        <v>109</v>
      </c>
    </row>
    <row r="104" spans="1:19" x14ac:dyDescent="0.2">
      <c r="A104" s="93" t="s">
        <v>7</v>
      </c>
      <c r="B104" s="82">
        <v>38622</v>
      </c>
      <c r="C104">
        <v>3190</v>
      </c>
      <c r="D104" s="323">
        <v>7.9</v>
      </c>
      <c r="E104">
        <v>2180</v>
      </c>
      <c r="F104" s="118">
        <v>2060</v>
      </c>
      <c r="G104">
        <v>235</v>
      </c>
      <c r="H104" s="510">
        <v>168</v>
      </c>
      <c r="I104" s="510">
        <v>90.4</v>
      </c>
      <c r="J104" s="510">
        <v>402</v>
      </c>
      <c r="K104" s="510">
        <v>9.9</v>
      </c>
      <c r="L104" s="510">
        <v>220</v>
      </c>
      <c r="M104" s="510">
        <v>268</v>
      </c>
      <c r="N104" s="518" t="s">
        <v>3</v>
      </c>
      <c r="O104" s="510">
        <v>802.4</v>
      </c>
      <c r="P104" s="540">
        <v>452</v>
      </c>
      <c r="S104" s="54"/>
    </row>
    <row r="105" spans="1:19" x14ac:dyDescent="0.2">
      <c r="A105" s="85" t="s">
        <v>36</v>
      </c>
      <c r="B105" s="82">
        <v>38622</v>
      </c>
      <c r="C105">
        <v>3980</v>
      </c>
      <c r="D105" s="323">
        <v>7.5</v>
      </c>
      <c r="E105">
        <v>2500</v>
      </c>
      <c r="F105" s="54">
        <v>2470</v>
      </c>
      <c r="G105">
        <v>277</v>
      </c>
      <c r="H105" s="510">
        <v>173</v>
      </c>
      <c r="I105" s="510">
        <v>83.7</v>
      </c>
      <c r="J105" s="510">
        <v>577</v>
      </c>
      <c r="K105" s="510">
        <v>15.5</v>
      </c>
      <c r="L105" s="510">
        <v>244</v>
      </c>
      <c r="M105" s="510">
        <v>298</v>
      </c>
      <c r="N105" s="518" t="s">
        <v>3</v>
      </c>
      <c r="O105" s="510">
        <v>708.6</v>
      </c>
      <c r="P105" s="540">
        <v>758</v>
      </c>
      <c r="S105" s="54"/>
    </row>
    <row r="106" spans="1:19" x14ac:dyDescent="0.2">
      <c r="A106" s="85" t="s">
        <v>100</v>
      </c>
      <c r="B106" s="82">
        <v>38622</v>
      </c>
      <c r="C106">
        <v>4380</v>
      </c>
      <c r="D106" s="323">
        <v>7.7</v>
      </c>
      <c r="E106">
        <v>2740</v>
      </c>
      <c r="F106" s="54">
        <v>2690</v>
      </c>
      <c r="G106">
        <v>171</v>
      </c>
      <c r="H106" s="510">
        <v>173</v>
      </c>
      <c r="I106" s="510">
        <v>84</v>
      </c>
      <c r="J106" s="510">
        <v>641</v>
      </c>
      <c r="K106" s="510">
        <v>17.100000000000001</v>
      </c>
      <c r="L106" s="510">
        <v>268</v>
      </c>
      <c r="M106" s="510">
        <v>327</v>
      </c>
      <c r="N106" s="518" t="s">
        <v>3</v>
      </c>
      <c r="O106" s="510">
        <v>714.9</v>
      </c>
      <c r="P106" s="540">
        <v>890</v>
      </c>
      <c r="S106" s="54"/>
    </row>
    <row r="107" spans="1:19" x14ac:dyDescent="0.2">
      <c r="A107" s="85" t="s">
        <v>72</v>
      </c>
      <c r="B107" s="82">
        <v>38622</v>
      </c>
      <c r="C107">
        <v>1760</v>
      </c>
      <c r="D107" s="323">
        <v>7.6</v>
      </c>
      <c r="E107">
        <v>1130</v>
      </c>
      <c r="F107" s="54">
        <v>1070</v>
      </c>
      <c r="G107">
        <v>52</v>
      </c>
      <c r="H107" s="510">
        <v>98.4</v>
      </c>
      <c r="I107" s="510">
        <v>28.6</v>
      </c>
      <c r="J107" s="510">
        <v>225</v>
      </c>
      <c r="K107" s="510">
        <v>10.4</v>
      </c>
      <c r="L107" s="510">
        <v>198</v>
      </c>
      <c r="M107" s="510">
        <v>241</v>
      </c>
      <c r="N107" s="518" t="s">
        <v>3</v>
      </c>
      <c r="O107" s="510">
        <v>396.3</v>
      </c>
      <c r="P107" s="540">
        <v>193</v>
      </c>
      <c r="S107" s="54"/>
    </row>
    <row r="108" spans="1:19" x14ac:dyDescent="0.2">
      <c r="A108" s="85" t="s">
        <v>57</v>
      </c>
      <c r="B108" s="82">
        <v>38622</v>
      </c>
      <c r="C108">
        <v>58400</v>
      </c>
      <c r="D108" s="323">
        <v>8.1999999999999993</v>
      </c>
      <c r="E108">
        <v>46800</v>
      </c>
      <c r="F108" s="54">
        <v>47200</v>
      </c>
      <c r="G108">
        <v>44</v>
      </c>
      <c r="H108" s="510">
        <v>1010</v>
      </c>
      <c r="I108" s="510">
        <v>1570</v>
      </c>
      <c r="J108" s="510">
        <v>13400</v>
      </c>
      <c r="K108" s="510">
        <v>258</v>
      </c>
      <c r="L108" s="510">
        <v>220</v>
      </c>
      <c r="M108" s="510">
        <v>268</v>
      </c>
      <c r="N108" s="518" t="s">
        <v>3</v>
      </c>
      <c r="O108" s="510">
        <v>11670</v>
      </c>
      <c r="P108" s="540">
        <v>19200</v>
      </c>
      <c r="Q108" s="510">
        <f t="shared" ref="Q108:Q113" si="0">SUM(H108:P108)-(0.5*(M108))-(L108)</f>
        <v>47242</v>
      </c>
      <c r="S108" s="54"/>
    </row>
    <row r="109" spans="1:19" x14ac:dyDescent="0.2">
      <c r="A109" s="85" t="s">
        <v>56</v>
      </c>
      <c r="B109" s="82">
        <v>38622</v>
      </c>
      <c r="C109">
        <v>58500</v>
      </c>
      <c r="D109" s="323">
        <v>8.3000000000000007</v>
      </c>
      <c r="E109">
        <v>46600</v>
      </c>
      <c r="F109" s="54">
        <v>47400</v>
      </c>
      <c r="G109">
        <v>46</v>
      </c>
      <c r="H109" s="510">
        <v>1010</v>
      </c>
      <c r="I109" s="510">
        <v>1600</v>
      </c>
      <c r="J109" s="510">
        <v>13400</v>
      </c>
      <c r="K109" s="510">
        <v>258</v>
      </c>
      <c r="L109" s="510">
        <v>218</v>
      </c>
      <c r="M109" s="510">
        <v>266</v>
      </c>
      <c r="N109" s="518" t="s">
        <v>3</v>
      </c>
      <c r="O109" s="510">
        <v>11680</v>
      </c>
      <c r="P109" s="540">
        <v>19300</v>
      </c>
      <c r="Q109" s="510">
        <f t="shared" si="0"/>
        <v>47381</v>
      </c>
      <c r="S109" s="54"/>
    </row>
    <row r="110" spans="1:19" x14ac:dyDescent="0.2">
      <c r="A110" s="85" t="s">
        <v>60</v>
      </c>
      <c r="B110" s="82">
        <v>38622</v>
      </c>
      <c r="C110">
        <v>58200</v>
      </c>
      <c r="D110" s="323">
        <v>8.4</v>
      </c>
      <c r="E110">
        <v>46300</v>
      </c>
      <c r="F110" s="54">
        <v>46600</v>
      </c>
      <c r="G110">
        <v>44</v>
      </c>
      <c r="H110" s="510">
        <v>998</v>
      </c>
      <c r="I110" s="510">
        <v>1570</v>
      </c>
      <c r="J110" s="510">
        <v>13100</v>
      </c>
      <c r="K110" s="510">
        <v>258</v>
      </c>
      <c r="L110" s="510">
        <v>221</v>
      </c>
      <c r="M110" s="510">
        <v>262</v>
      </c>
      <c r="N110" s="510">
        <v>3.83</v>
      </c>
      <c r="O110" s="510">
        <v>11560</v>
      </c>
      <c r="P110" s="540">
        <v>19000</v>
      </c>
      <c r="Q110" s="510">
        <f t="shared" si="0"/>
        <v>46620.83</v>
      </c>
      <c r="S110" s="54"/>
    </row>
    <row r="111" spans="1:19" x14ac:dyDescent="0.2">
      <c r="A111" s="85" t="s">
        <v>59</v>
      </c>
      <c r="B111" s="82">
        <v>38622</v>
      </c>
      <c r="C111">
        <v>58600</v>
      </c>
      <c r="D111" s="323">
        <v>8.1999999999999993</v>
      </c>
      <c r="E111">
        <v>46300</v>
      </c>
      <c r="F111" s="54">
        <v>47600</v>
      </c>
      <c r="G111">
        <v>51</v>
      </c>
      <c r="H111" s="510">
        <v>1010</v>
      </c>
      <c r="I111" s="510">
        <v>1590</v>
      </c>
      <c r="J111" s="510">
        <v>13500</v>
      </c>
      <c r="K111" s="510">
        <v>262</v>
      </c>
      <c r="L111" s="510">
        <v>220</v>
      </c>
      <c r="M111" s="510">
        <v>268</v>
      </c>
      <c r="N111" s="518" t="s">
        <v>3</v>
      </c>
      <c r="O111" s="510">
        <v>11730</v>
      </c>
      <c r="P111" s="540">
        <v>19400</v>
      </c>
      <c r="Q111" s="510">
        <f t="shared" si="0"/>
        <v>47626</v>
      </c>
      <c r="S111" s="54"/>
    </row>
    <row r="112" spans="1:19" x14ac:dyDescent="0.2">
      <c r="A112" s="85" t="s">
        <v>63</v>
      </c>
      <c r="B112" s="82">
        <v>38622</v>
      </c>
      <c r="C112">
        <v>58700</v>
      </c>
      <c r="D112" s="323">
        <v>8.3000000000000007</v>
      </c>
      <c r="E112">
        <v>46600</v>
      </c>
      <c r="F112" s="54">
        <v>47600</v>
      </c>
      <c r="G112">
        <v>32</v>
      </c>
      <c r="H112" s="510">
        <v>1000</v>
      </c>
      <c r="I112" s="510">
        <v>1610</v>
      </c>
      <c r="J112" s="510">
        <v>13400</v>
      </c>
      <c r="K112" s="510">
        <v>266</v>
      </c>
      <c r="L112" s="510">
        <v>221</v>
      </c>
      <c r="M112" s="510">
        <v>269</v>
      </c>
      <c r="N112" s="518" t="s">
        <v>3</v>
      </c>
      <c r="O112" s="510">
        <v>11750</v>
      </c>
      <c r="P112" s="540">
        <v>19400</v>
      </c>
      <c r="Q112" s="510">
        <f t="shared" si="0"/>
        <v>47560.5</v>
      </c>
      <c r="S112" s="54"/>
    </row>
    <row r="113" spans="1:19" ht="13.5" thickBot="1" x14ac:dyDescent="0.25">
      <c r="A113" s="86" t="s">
        <v>62</v>
      </c>
      <c r="B113" s="83">
        <v>38622</v>
      </c>
      <c r="C113" s="92">
        <v>58700</v>
      </c>
      <c r="D113" s="504">
        <v>8.3000000000000007</v>
      </c>
      <c r="E113" s="92">
        <v>46700</v>
      </c>
      <c r="F113" s="92">
        <v>47400</v>
      </c>
      <c r="G113" s="92">
        <v>46</v>
      </c>
      <c r="H113" s="541">
        <v>1010</v>
      </c>
      <c r="I113" s="541">
        <v>1590</v>
      </c>
      <c r="J113" s="541">
        <v>13400</v>
      </c>
      <c r="K113" s="541">
        <v>262</v>
      </c>
      <c r="L113" s="541">
        <v>221</v>
      </c>
      <c r="M113" s="541">
        <v>269</v>
      </c>
      <c r="N113" s="542" t="s">
        <v>3</v>
      </c>
      <c r="O113" s="541">
        <v>11730</v>
      </c>
      <c r="P113" s="543">
        <v>19300</v>
      </c>
      <c r="Q113" s="510">
        <f t="shared" si="0"/>
        <v>47426.5</v>
      </c>
      <c r="S113" s="54"/>
    </row>
    <row r="114" spans="1:19" x14ac:dyDescent="0.2">
      <c r="E114">
        <f>AVERAGE(E108:E113)</f>
        <v>46550</v>
      </c>
      <c r="F114">
        <f>AVERAGE(F108:F113)</f>
        <v>47300</v>
      </c>
      <c r="G114">
        <f>AVERAGE(E114:F114)</f>
        <v>46925</v>
      </c>
    </row>
    <row r="115" spans="1:19" ht="13.5" thickBot="1" x14ac:dyDescent="0.25"/>
    <row r="116" spans="1:19" x14ac:dyDescent="0.2">
      <c r="A116" s="33" t="s">
        <v>79</v>
      </c>
      <c r="B116" s="47"/>
      <c r="C116" s="39" t="s">
        <v>27</v>
      </c>
      <c r="D116" s="39"/>
      <c r="E116" s="39" t="s">
        <v>65</v>
      </c>
      <c r="F116" s="39" t="s">
        <v>65</v>
      </c>
      <c r="G116" s="39" t="s">
        <v>68</v>
      </c>
      <c r="H116" s="512" t="s">
        <v>12</v>
      </c>
      <c r="I116" s="512" t="s">
        <v>31</v>
      </c>
      <c r="J116" s="512" t="s">
        <v>35</v>
      </c>
      <c r="K116" s="512" t="s">
        <v>26</v>
      </c>
      <c r="L116" s="512" t="s">
        <v>159</v>
      </c>
      <c r="M116" s="512" t="s">
        <v>24</v>
      </c>
      <c r="N116" s="512" t="s">
        <v>16</v>
      </c>
      <c r="O116" s="512" t="s">
        <v>53</v>
      </c>
      <c r="P116" s="536" t="s">
        <v>160</v>
      </c>
    </row>
    <row r="117" spans="1:19" ht="13.5" thickBot="1" x14ac:dyDescent="0.25">
      <c r="A117" s="34" t="s">
        <v>49</v>
      </c>
      <c r="B117" s="48" t="s">
        <v>48</v>
      </c>
      <c r="C117" s="40" t="s">
        <v>4</v>
      </c>
      <c r="D117" s="498" t="s">
        <v>43</v>
      </c>
      <c r="E117" s="40" t="s">
        <v>32</v>
      </c>
      <c r="F117" s="40" t="s">
        <v>98</v>
      </c>
      <c r="G117" s="40" t="s">
        <v>32</v>
      </c>
      <c r="H117" s="515" t="s">
        <v>32</v>
      </c>
      <c r="I117" s="515" t="s">
        <v>32</v>
      </c>
      <c r="J117" s="515" t="s">
        <v>32</v>
      </c>
      <c r="K117" s="515" t="s">
        <v>32</v>
      </c>
      <c r="L117" s="515" t="s">
        <v>109</v>
      </c>
      <c r="M117" s="515" t="s">
        <v>109</v>
      </c>
      <c r="N117" s="515" t="s">
        <v>109</v>
      </c>
      <c r="O117" s="515" t="s">
        <v>109</v>
      </c>
      <c r="P117" s="537" t="s">
        <v>109</v>
      </c>
    </row>
    <row r="118" spans="1:19" x14ac:dyDescent="0.2">
      <c r="A118" s="93" t="s">
        <v>7</v>
      </c>
      <c r="B118" s="82">
        <v>38729</v>
      </c>
      <c r="C118">
        <v>3250</v>
      </c>
      <c r="D118" s="323">
        <v>7.8</v>
      </c>
      <c r="E118">
        <v>2190</v>
      </c>
      <c r="F118" s="118">
        <v>2120</v>
      </c>
      <c r="G118">
        <v>248</v>
      </c>
      <c r="H118" s="510">
        <v>174</v>
      </c>
      <c r="I118" s="510">
        <v>88.3</v>
      </c>
      <c r="J118" s="510">
        <v>413</v>
      </c>
      <c r="K118" s="510">
        <v>9.1999999999999993</v>
      </c>
      <c r="L118" s="510">
        <v>224</v>
      </c>
      <c r="M118" s="510">
        <v>273</v>
      </c>
      <c r="N118" s="518" t="s">
        <v>3</v>
      </c>
      <c r="O118" s="510">
        <v>793.8</v>
      </c>
      <c r="P118" s="540">
        <v>501</v>
      </c>
      <c r="S118" s="54"/>
    </row>
    <row r="119" spans="1:19" x14ac:dyDescent="0.2">
      <c r="A119" s="85" t="s">
        <v>36</v>
      </c>
      <c r="B119" s="82">
        <v>38729</v>
      </c>
      <c r="C119">
        <v>4640</v>
      </c>
      <c r="D119" s="323">
        <v>7.3</v>
      </c>
      <c r="E119">
        <v>2980</v>
      </c>
      <c r="F119" s="54">
        <v>2920</v>
      </c>
      <c r="G119">
        <v>129</v>
      </c>
      <c r="H119" s="510">
        <v>200</v>
      </c>
      <c r="I119" s="510">
        <v>94.4</v>
      </c>
      <c r="J119" s="510">
        <v>676</v>
      </c>
      <c r="K119" s="510">
        <v>15.8</v>
      </c>
      <c r="L119" s="510">
        <v>271</v>
      </c>
      <c r="M119" s="510">
        <v>331</v>
      </c>
      <c r="N119" s="518" t="s">
        <v>3</v>
      </c>
      <c r="O119" s="510">
        <v>790.5</v>
      </c>
      <c r="P119" s="540">
        <v>979</v>
      </c>
      <c r="S119" s="54"/>
    </row>
    <row r="120" spans="1:19" x14ac:dyDescent="0.2">
      <c r="A120" s="85" t="s">
        <v>100</v>
      </c>
      <c r="B120" s="82">
        <v>38729</v>
      </c>
      <c r="C120">
        <v>5370</v>
      </c>
      <c r="D120" s="323">
        <v>7.7</v>
      </c>
      <c r="E120">
        <v>3390</v>
      </c>
      <c r="F120" s="54">
        <v>3280</v>
      </c>
      <c r="G120">
        <v>88</v>
      </c>
      <c r="H120" s="510">
        <v>202</v>
      </c>
      <c r="I120" s="510">
        <v>100</v>
      </c>
      <c r="J120" s="510">
        <v>811</v>
      </c>
      <c r="K120" s="510">
        <v>18.8</v>
      </c>
      <c r="L120" s="510">
        <v>314</v>
      </c>
      <c r="M120" s="510">
        <v>383</v>
      </c>
      <c r="N120" s="518" t="s">
        <v>3</v>
      </c>
      <c r="O120" s="510">
        <v>862</v>
      </c>
      <c r="P120" s="540">
        <v>1090</v>
      </c>
      <c r="S120" s="54"/>
    </row>
    <row r="121" spans="1:19" x14ac:dyDescent="0.2">
      <c r="A121" s="85" t="s">
        <v>72</v>
      </c>
      <c r="B121" s="82">
        <v>38729</v>
      </c>
      <c r="C121">
        <v>1560</v>
      </c>
      <c r="D121" s="323">
        <v>7.4</v>
      </c>
      <c r="E121">
        <v>990</v>
      </c>
      <c r="F121" s="54">
        <v>909</v>
      </c>
      <c r="G121">
        <v>50</v>
      </c>
      <c r="H121" s="510">
        <v>80.400000000000006</v>
      </c>
      <c r="I121" s="510">
        <v>20.5</v>
      </c>
      <c r="J121" s="510">
        <v>206</v>
      </c>
      <c r="K121" s="510">
        <v>9.8000000000000007</v>
      </c>
      <c r="L121" s="510">
        <v>155</v>
      </c>
      <c r="M121" s="510">
        <v>189</v>
      </c>
      <c r="N121" s="518" t="s">
        <v>3</v>
      </c>
      <c r="O121" s="510">
        <v>336.5</v>
      </c>
      <c r="P121" s="540">
        <v>160</v>
      </c>
      <c r="S121" s="54"/>
    </row>
    <row r="122" spans="1:19" x14ac:dyDescent="0.2">
      <c r="A122" s="85" t="s">
        <v>57</v>
      </c>
      <c r="B122" s="82">
        <v>38729</v>
      </c>
      <c r="C122">
        <v>58100</v>
      </c>
      <c r="D122" s="323">
        <v>8.1</v>
      </c>
      <c r="E122">
        <v>47200</v>
      </c>
      <c r="F122" s="54">
        <v>47500</v>
      </c>
      <c r="G122">
        <v>73</v>
      </c>
      <c r="H122" s="510">
        <v>1020</v>
      </c>
      <c r="I122" s="510">
        <v>1560</v>
      </c>
      <c r="J122" s="510">
        <v>13400</v>
      </c>
      <c r="K122" s="510">
        <v>262</v>
      </c>
      <c r="L122" s="510">
        <v>228</v>
      </c>
      <c r="M122" s="510">
        <v>278</v>
      </c>
      <c r="N122" s="518" t="s">
        <v>3</v>
      </c>
      <c r="O122" s="510">
        <v>11800</v>
      </c>
      <c r="P122" s="540">
        <v>19300</v>
      </c>
      <c r="S122" s="54"/>
    </row>
    <row r="123" spans="1:19" x14ac:dyDescent="0.2">
      <c r="A123" s="85" t="s">
        <v>56</v>
      </c>
      <c r="B123" s="82">
        <v>38729</v>
      </c>
      <c r="C123">
        <v>58100</v>
      </c>
      <c r="D123" s="323">
        <v>8.3000000000000007</v>
      </c>
      <c r="E123">
        <v>46400</v>
      </c>
      <c r="F123" s="54">
        <v>47600</v>
      </c>
      <c r="G123">
        <v>69</v>
      </c>
      <c r="H123" s="510">
        <v>1020</v>
      </c>
      <c r="I123" s="510">
        <v>1590</v>
      </c>
      <c r="J123" s="510">
        <v>13400</v>
      </c>
      <c r="K123" s="510">
        <v>262</v>
      </c>
      <c r="L123" s="510">
        <v>230</v>
      </c>
      <c r="M123" s="510">
        <v>280</v>
      </c>
      <c r="N123" s="518" t="s">
        <v>3</v>
      </c>
      <c r="O123" s="510">
        <v>11830</v>
      </c>
      <c r="P123" s="540">
        <v>19400</v>
      </c>
      <c r="S123" s="54"/>
    </row>
    <row r="124" spans="1:19" x14ac:dyDescent="0.2">
      <c r="A124" s="85" t="s">
        <v>60</v>
      </c>
      <c r="B124" s="82">
        <v>38729</v>
      </c>
      <c r="C124">
        <v>57900</v>
      </c>
      <c r="D124" s="323">
        <v>8.1999999999999993</v>
      </c>
      <c r="E124">
        <v>46100</v>
      </c>
      <c r="F124" s="54">
        <v>47400</v>
      </c>
      <c r="G124">
        <v>76</v>
      </c>
      <c r="H124" s="510">
        <v>1020</v>
      </c>
      <c r="I124" s="510">
        <v>1560</v>
      </c>
      <c r="J124" s="510">
        <v>13400</v>
      </c>
      <c r="K124" s="510">
        <v>258</v>
      </c>
      <c r="L124" s="510">
        <v>230</v>
      </c>
      <c r="M124" s="510">
        <v>280</v>
      </c>
      <c r="N124" s="518" t="s">
        <v>3</v>
      </c>
      <c r="O124" s="510">
        <v>11740</v>
      </c>
      <c r="P124" s="540">
        <v>19300</v>
      </c>
      <c r="S124" s="54"/>
    </row>
    <row r="125" spans="1:19" x14ac:dyDescent="0.2">
      <c r="A125" s="85" t="s">
        <v>59</v>
      </c>
      <c r="B125" s="82">
        <v>38729</v>
      </c>
      <c r="C125">
        <v>57900</v>
      </c>
      <c r="D125" s="323">
        <v>8.1999999999999993</v>
      </c>
      <c r="E125">
        <v>46500</v>
      </c>
      <c r="F125" s="54">
        <v>47200</v>
      </c>
      <c r="G125">
        <v>71</v>
      </c>
      <c r="H125" s="510">
        <v>1010</v>
      </c>
      <c r="I125" s="510">
        <v>1550</v>
      </c>
      <c r="J125" s="510">
        <v>13300</v>
      </c>
      <c r="K125" s="510">
        <v>258</v>
      </c>
      <c r="L125" s="510">
        <v>230</v>
      </c>
      <c r="M125" s="510">
        <v>280</v>
      </c>
      <c r="N125" s="518" t="s">
        <v>3</v>
      </c>
      <c r="O125" s="510">
        <v>11750</v>
      </c>
      <c r="P125" s="540">
        <v>19200</v>
      </c>
      <c r="S125" s="54"/>
    </row>
    <row r="126" spans="1:19" x14ac:dyDescent="0.2">
      <c r="A126" s="85" t="s">
        <v>63</v>
      </c>
      <c r="B126" s="82">
        <v>38729</v>
      </c>
      <c r="C126">
        <v>58400</v>
      </c>
      <c r="D126" s="323">
        <v>8.3000000000000007</v>
      </c>
      <c r="E126">
        <v>46900</v>
      </c>
      <c r="F126" s="54">
        <v>47500</v>
      </c>
      <c r="G126">
        <v>56</v>
      </c>
      <c r="H126" s="510">
        <v>1020</v>
      </c>
      <c r="I126" s="510">
        <v>1570</v>
      </c>
      <c r="J126" s="510">
        <v>13500</v>
      </c>
      <c r="K126" s="510">
        <v>262</v>
      </c>
      <c r="L126" s="510">
        <v>231</v>
      </c>
      <c r="M126" s="510">
        <v>282</v>
      </c>
      <c r="N126" s="518" t="s">
        <v>3</v>
      </c>
      <c r="O126" s="510">
        <v>11930</v>
      </c>
      <c r="P126" s="540">
        <v>19100</v>
      </c>
      <c r="S126" s="54"/>
    </row>
    <row r="127" spans="1:19" ht="13.5" thickBot="1" x14ac:dyDescent="0.25">
      <c r="A127" s="86" t="s">
        <v>62</v>
      </c>
      <c r="B127" s="83">
        <v>38729</v>
      </c>
      <c r="C127" s="92">
        <v>58500</v>
      </c>
      <c r="D127" s="504">
        <v>8.1</v>
      </c>
      <c r="E127" s="92">
        <v>46400</v>
      </c>
      <c r="F127" s="92">
        <v>47600</v>
      </c>
      <c r="G127" s="92">
        <v>62</v>
      </c>
      <c r="H127" s="541">
        <v>1020</v>
      </c>
      <c r="I127" s="541">
        <v>1560</v>
      </c>
      <c r="J127" s="541">
        <v>13400</v>
      </c>
      <c r="K127" s="541">
        <v>262</v>
      </c>
      <c r="L127" s="541">
        <v>230</v>
      </c>
      <c r="M127" s="541">
        <v>280</v>
      </c>
      <c r="N127" s="542" t="s">
        <v>3</v>
      </c>
      <c r="O127" s="541">
        <v>11830</v>
      </c>
      <c r="P127" s="543">
        <v>19400</v>
      </c>
      <c r="S127" s="54"/>
    </row>
    <row r="128" spans="1:19" x14ac:dyDescent="0.2">
      <c r="E128">
        <f>AVERAGE(E122:E127)</f>
        <v>46583.333333333336</v>
      </c>
      <c r="F128">
        <f>AVERAGE(F122:F127)</f>
        <v>47466.666666666664</v>
      </c>
      <c r="G128">
        <f>AVERAGE(E128:F128)</f>
        <v>47025</v>
      </c>
    </row>
    <row r="129" spans="1:19" ht="13.5" thickBot="1" x14ac:dyDescent="0.25">
      <c r="Q129" s="544"/>
      <c r="R129" s="544"/>
    </row>
    <row r="130" spans="1:19" x14ac:dyDescent="0.2">
      <c r="A130" s="33" t="s">
        <v>79</v>
      </c>
      <c r="B130" s="47"/>
      <c r="C130" s="39" t="s">
        <v>27</v>
      </c>
      <c r="D130" s="39"/>
      <c r="E130" s="39" t="s">
        <v>65</v>
      </c>
      <c r="F130" s="39" t="s">
        <v>65</v>
      </c>
      <c r="G130" s="39" t="s">
        <v>68</v>
      </c>
      <c r="H130" s="512" t="s">
        <v>12</v>
      </c>
      <c r="I130" s="512" t="s">
        <v>31</v>
      </c>
      <c r="J130" s="512" t="s">
        <v>35</v>
      </c>
      <c r="K130" s="512" t="s">
        <v>26</v>
      </c>
      <c r="L130" s="512" t="s">
        <v>159</v>
      </c>
      <c r="M130" s="512" t="s">
        <v>24</v>
      </c>
      <c r="N130" s="512" t="s">
        <v>16</v>
      </c>
      <c r="O130" s="512" t="s">
        <v>53</v>
      </c>
      <c r="P130" s="512" t="s">
        <v>160</v>
      </c>
      <c r="Q130" s="513" t="s">
        <v>107</v>
      </c>
      <c r="R130" s="514" t="s">
        <v>108</v>
      </c>
      <c r="S130" s="54"/>
    </row>
    <row r="131" spans="1:19" ht="13.5" thickBot="1" x14ac:dyDescent="0.25">
      <c r="A131" s="34" t="s">
        <v>49</v>
      </c>
      <c r="B131" s="48" t="s">
        <v>48</v>
      </c>
      <c r="C131" s="40" t="s">
        <v>4</v>
      </c>
      <c r="D131" s="498" t="s">
        <v>43</v>
      </c>
      <c r="E131" s="40" t="s">
        <v>32</v>
      </c>
      <c r="F131" s="40" t="s">
        <v>98</v>
      </c>
      <c r="G131" s="40" t="s">
        <v>32</v>
      </c>
      <c r="H131" s="515" t="s">
        <v>32</v>
      </c>
      <c r="I131" s="515" t="s">
        <v>32</v>
      </c>
      <c r="J131" s="515" t="s">
        <v>32</v>
      </c>
      <c r="K131" s="515" t="s">
        <v>32</v>
      </c>
      <c r="L131" s="515" t="s">
        <v>109</v>
      </c>
      <c r="M131" s="515" t="s">
        <v>109</v>
      </c>
      <c r="N131" s="515" t="s">
        <v>109</v>
      </c>
      <c r="O131" s="515" t="s">
        <v>109</v>
      </c>
      <c r="P131" s="515" t="s">
        <v>109</v>
      </c>
      <c r="Q131" s="516" t="s">
        <v>109</v>
      </c>
      <c r="R131" s="517" t="s">
        <v>109</v>
      </c>
      <c r="S131" s="54"/>
    </row>
    <row r="132" spans="1:19" x14ac:dyDescent="0.2">
      <c r="A132" s="93" t="s">
        <v>7</v>
      </c>
      <c r="B132" s="82">
        <v>38824</v>
      </c>
      <c r="C132">
        <v>2740</v>
      </c>
      <c r="D132" s="323">
        <v>7.8</v>
      </c>
      <c r="E132">
        <v>1870</v>
      </c>
      <c r="F132">
        <v>1760</v>
      </c>
      <c r="G132">
        <v>390</v>
      </c>
      <c r="H132" s="510">
        <v>159</v>
      </c>
      <c r="I132" s="510">
        <v>77.3</v>
      </c>
      <c r="J132" s="510">
        <v>337</v>
      </c>
      <c r="K132" s="510">
        <v>11.3</v>
      </c>
      <c r="L132" s="510">
        <v>217</v>
      </c>
      <c r="M132" s="510">
        <v>265</v>
      </c>
      <c r="N132" s="518" t="s">
        <v>3</v>
      </c>
      <c r="O132" s="510">
        <v>652.79999999999995</v>
      </c>
      <c r="P132" s="510">
        <v>384</v>
      </c>
      <c r="Q132" s="510">
        <v>11.3</v>
      </c>
      <c r="R132" s="540">
        <v>8.8000000000000007</v>
      </c>
      <c r="S132" s="54"/>
    </row>
    <row r="133" spans="1:19" x14ac:dyDescent="0.2">
      <c r="A133" s="85" t="s">
        <v>36</v>
      </c>
      <c r="B133" s="82">
        <v>38824</v>
      </c>
      <c r="C133">
        <v>4340</v>
      </c>
      <c r="D133" s="323">
        <v>7.8</v>
      </c>
      <c r="E133">
        <v>2820</v>
      </c>
      <c r="F133">
        <v>2730</v>
      </c>
      <c r="G133">
        <v>271</v>
      </c>
      <c r="H133" s="510">
        <v>203</v>
      </c>
      <c r="I133" s="510">
        <v>97.1</v>
      </c>
      <c r="J133" s="510">
        <v>632</v>
      </c>
      <c r="K133" s="510">
        <v>15.9</v>
      </c>
      <c r="L133" s="510">
        <v>267</v>
      </c>
      <c r="M133" s="510">
        <v>325</v>
      </c>
      <c r="N133" s="518" t="s">
        <v>3</v>
      </c>
      <c r="O133" s="510">
        <v>763</v>
      </c>
      <c r="P133" s="510">
        <v>853</v>
      </c>
      <c r="Q133" s="510">
        <v>12.7</v>
      </c>
      <c r="R133" s="540">
        <v>9.4</v>
      </c>
      <c r="S133" s="54"/>
    </row>
    <row r="134" spans="1:19" x14ac:dyDescent="0.2">
      <c r="A134" s="85" t="s">
        <v>100</v>
      </c>
      <c r="B134" s="82">
        <v>38824</v>
      </c>
      <c r="C134">
        <v>4970</v>
      </c>
      <c r="D134" s="323">
        <v>7.8</v>
      </c>
      <c r="E134">
        <v>3220</v>
      </c>
      <c r="F134">
        <v>3120</v>
      </c>
      <c r="G134">
        <v>151</v>
      </c>
      <c r="H134" s="510">
        <v>209</v>
      </c>
      <c r="I134" s="510">
        <v>104</v>
      </c>
      <c r="J134" s="510">
        <v>761</v>
      </c>
      <c r="K134" s="510">
        <v>18.3</v>
      </c>
      <c r="L134" s="510">
        <v>293</v>
      </c>
      <c r="M134" s="510">
        <v>357</v>
      </c>
      <c r="N134" s="518" t="s">
        <v>3</v>
      </c>
      <c r="O134" s="510">
        <v>811.4</v>
      </c>
      <c r="P134" s="510">
        <v>1030</v>
      </c>
      <c r="Q134" s="510">
        <v>12.4</v>
      </c>
      <c r="R134" s="540">
        <v>9.8000000000000007</v>
      </c>
      <c r="S134" s="54"/>
    </row>
    <row r="135" spans="1:19" x14ac:dyDescent="0.2">
      <c r="A135" s="85" t="s">
        <v>72</v>
      </c>
      <c r="B135" s="82">
        <v>38825</v>
      </c>
      <c r="C135">
        <v>1538</v>
      </c>
      <c r="D135" s="323">
        <v>7.9</v>
      </c>
      <c r="E135">
        <v>1040</v>
      </c>
      <c r="F135">
        <v>920</v>
      </c>
      <c r="G135">
        <v>78</v>
      </c>
      <c r="H135" s="510">
        <v>86.4</v>
      </c>
      <c r="I135" s="510">
        <v>21.9</v>
      </c>
      <c r="J135" s="510">
        <v>199</v>
      </c>
      <c r="K135" s="510">
        <v>10.1</v>
      </c>
      <c r="L135" s="510">
        <v>175</v>
      </c>
      <c r="M135" s="510">
        <v>214</v>
      </c>
      <c r="N135" s="518" t="s">
        <v>3</v>
      </c>
      <c r="O135" s="510">
        <v>328.5</v>
      </c>
      <c r="P135" s="510">
        <v>165</v>
      </c>
      <c r="Q135" s="510">
        <v>8.8000000000000007</v>
      </c>
      <c r="R135" s="540">
        <v>6.8</v>
      </c>
      <c r="S135" s="54"/>
    </row>
    <row r="136" spans="1:19" x14ac:dyDescent="0.2">
      <c r="A136" s="85" t="s">
        <v>57</v>
      </c>
      <c r="B136" s="82">
        <v>38825</v>
      </c>
      <c r="C136">
        <v>58000</v>
      </c>
      <c r="D136" s="323">
        <v>8.6</v>
      </c>
      <c r="E136">
        <v>46500</v>
      </c>
      <c r="F136">
        <v>46100</v>
      </c>
      <c r="G136">
        <v>40</v>
      </c>
      <c r="H136" s="510">
        <v>1030</v>
      </c>
      <c r="I136" s="510">
        <v>1560</v>
      </c>
      <c r="J136" s="510">
        <v>13300</v>
      </c>
      <c r="K136" s="510">
        <v>258</v>
      </c>
      <c r="L136" s="510">
        <v>222</v>
      </c>
      <c r="M136" s="510">
        <v>224</v>
      </c>
      <c r="N136" s="510">
        <v>23</v>
      </c>
      <c r="O136" s="510">
        <v>11280</v>
      </c>
      <c r="P136" s="510">
        <v>18500</v>
      </c>
      <c r="Q136" s="510">
        <v>51.3</v>
      </c>
      <c r="R136" s="540">
        <v>46.9</v>
      </c>
      <c r="S136" s="54"/>
    </row>
    <row r="137" spans="1:19" x14ac:dyDescent="0.2">
      <c r="A137" s="85" t="s">
        <v>56</v>
      </c>
      <c r="B137" s="82">
        <v>38825</v>
      </c>
      <c r="C137">
        <v>57900</v>
      </c>
      <c r="D137" s="323">
        <v>8.6</v>
      </c>
      <c r="E137">
        <v>46400</v>
      </c>
      <c r="F137">
        <v>46100</v>
      </c>
      <c r="G137">
        <v>44</v>
      </c>
      <c r="H137" s="510">
        <v>1020</v>
      </c>
      <c r="I137" s="510">
        <v>1560</v>
      </c>
      <c r="J137" s="510">
        <v>13400</v>
      </c>
      <c r="K137" s="510">
        <v>256</v>
      </c>
      <c r="L137" s="510">
        <v>221</v>
      </c>
      <c r="M137" s="510">
        <v>230</v>
      </c>
      <c r="N137" s="510">
        <v>19.2</v>
      </c>
      <c r="O137" s="510">
        <v>11250</v>
      </c>
      <c r="P137" s="510">
        <v>18500</v>
      </c>
      <c r="Q137" s="510">
        <v>50.2</v>
      </c>
      <c r="R137" s="540">
        <v>46.3</v>
      </c>
      <c r="S137" s="54"/>
    </row>
    <row r="138" spans="1:19" x14ac:dyDescent="0.2">
      <c r="A138" s="85" t="s">
        <v>60</v>
      </c>
      <c r="B138" s="82">
        <v>38825</v>
      </c>
      <c r="C138">
        <v>57800</v>
      </c>
      <c r="D138" s="323">
        <v>8.6</v>
      </c>
      <c r="E138">
        <v>46200</v>
      </c>
      <c r="F138">
        <v>45700</v>
      </c>
      <c r="G138">
        <v>31</v>
      </c>
      <c r="H138" s="510">
        <v>1030</v>
      </c>
      <c r="I138" s="510">
        <v>1560</v>
      </c>
      <c r="J138" s="510">
        <v>13100</v>
      </c>
      <c r="K138" s="510">
        <v>254</v>
      </c>
      <c r="L138" s="510">
        <v>220</v>
      </c>
      <c r="M138" s="510">
        <v>217</v>
      </c>
      <c r="N138" s="510">
        <v>25.4</v>
      </c>
      <c r="O138" s="510">
        <v>11190</v>
      </c>
      <c r="P138" s="510">
        <v>18400</v>
      </c>
      <c r="Q138" s="510">
        <v>51.5</v>
      </c>
      <c r="R138" s="540">
        <v>46.8</v>
      </c>
      <c r="S138" s="54"/>
    </row>
    <row r="139" spans="1:19" x14ac:dyDescent="0.2">
      <c r="A139" s="85" t="s">
        <v>59</v>
      </c>
      <c r="B139" s="82">
        <v>38825</v>
      </c>
      <c r="C139">
        <v>57700</v>
      </c>
      <c r="D139" s="323">
        <v>8.6</v>
      </c>
      <c r="E139">
        <v>46300</v>
      </c>
      <c r="F139">
        <v>45800</v>
      </c>
      <c r="G139">
        <v>42</v>
      </c>
      <c r="H139" s="510">
        <v>1040</v>
      </c>
      <c r="I139" s="510">
        <v>1560</v>
      </c>
      <c r="J139" s="510">
        <v>13100</v>
      </c>
      <c r="K139" s="510">
        <v>254</v>
      </c>
      <c r="L139" s="510">
        <v>222</v>
      </c>
      <c r="M139" s="510">
        <v>209</v>
      </c>
      <c r="N139" s="510">
        <v>30.2</v>
      </c>
      <c r="O139" s="510">
        <v>11200</v>
      </c>
      <c r="P139" s="510">
        <v>18500</v>
      </c>
      <c r="Q139" s="510">
        <v>51.8</v>
      </c>
      <c r="R139" s="540">
        <v>45.5</v>
      </c>
      <c r="S139" s="54"/>
    </row>
    <row r="140" spans="1:19" x14ac:dyDescent="0.2">
      <c r="A140" s="85" t="s">
        <v>63</v>
      </c>
      <c r="B140" s="82">
        <v>38825</v>
      </c>
      <c r="C140">
        <v>57700</v>
      </c>
      <c r="D140" s="323">
        <v>8.6</v>
      </c>
      <c r="E140">
        <v>45900</v>
      </c>
      <c r="F140">
        <v>45900</v>
      </c>
      <c r="G140">
        <v>41</v>
      </c>
      <c r="H140" s="510">
        <v>1040</v>
      </c>
      <c r="I140" s="510">
        <v>1570</v>
      </c>
      <c r="J140" s="510">
        <v>13300</v>
      </c>
      <c r="K140" s="510">
        <v>254</v>
      </c>
      <c r="L140" s="510">
        <v>223</v>
      </c>
      <c r="M140" s="510">
        <v>215</v>
      </c>
      <c r="N140" s="510">
        <v>28.2</v>
      </c>
      <c r="O140" s="510">
        <v>11180</v>
      </c>
      <c r="P140" s="510">
        <v>18400</v>
      </c>
      <c r="Q140" s="510">
        <v>52.7</v>
      </c>
      <c r="R140" s="540">
        <v>46.3</v>
      </c>
      <c r="S140" s="54"/>
    </row>
    <row r="141" spans="1:19" x14ac:dyDescent="0.2">
      <c r="A141" s="85" t="s">
        <v>62</v>
      </c>
      <c r="B141" s="82">
        <v>38825</v>
      </c>
      <c r="C141">
        <v>57900</v>
      </c>
      <c r="D141" s="323">
        <v>8.6</v>
      </c>
      <c r="E141">
        <v>46400</v>
      </c>
      <c r="F141">
        <v>46200</v>
      </c>
      <c r="G141">
        <v>43</v>
      </c>
      <c r="H141" s="510">
        <v>1050</v>
      </c>
      <c r="I141" s="510">
        <v>1550</v>
      </c>
      <c r="J141" s="510">
        <v>13300</v>
      </c>
      <c r="K141" s="510">
        <v>260</v>
      </c>
      <c r="L141" s="510">
        <v>224</v>
      </c>
      <c r="M141" s="510">
        <v>217</v>
      </c>
      <c r="N141" s="510">
        <v>27.8</v>
      </c>
      <c r="O141" s="510">
        <v>11330</v>
      </c>
      <c r="P141" s="510">
        <v>18600</v>
      </c>
      <c r="Q141" s="510">
        <v>52.1</v>
      </c>
      <c r="R141" s="510">
        <v>47</v>
      </c>
      <c r="S141" s="54"/>
    </row>
    <row r="142" spans="1:19" ht="13.5" thickBot="1" x14ac:dyDescent="0.25">
      <c r="A142" s="102" t="s">
        <v>99</v>
      </c>
      <c r="B142" s="83">
        <v>38825</v>
      </c>
      <c r="C142" s="97" t="s">
        <v>106</v>
      </c>
      <c r="D142" s="504">
        <v>5.9</v>
      </c>
      <c r="E142" s="148">
        <v>8</v>
      </c>
      <c r="F142" s="92">
        <v>0.7</v>
      </c>
      <c r="G142" s="97" t="s">
        <v>105</v>
      </c>
      <c r="H142" s="541">
        <v>0.2</v>
      </c>
      <c r="I142" s="545" t="s">
        <v>103</v>
      </c>
      <c r="J142" s="545" t="s">
        <v>104</v>
      </c>
      <c r="K142" s="545" t="s">
        <v>104</v>
      </c>
      <c r="L142" s="541">
        <v>0.82</v>
      </c>
      <c r="M142" s="541">
        <v>1</v>
      </c>
      <c r="N142" s="542" t="s">
        <v>3</v>
      </c>
      <c r="O142" s="545" t="s">
        <v>101</v>
      </c>
      <c r="P142" s="545" t="s">
        <v>102</v>
      </c>
      <c r="Q142" s="541">
        <v>0.2</v>
      </c>
      <c r="R142" s="546" t="s">
        <v>104</v>
      </c>
      <c r="S142" s="54"/>
    </row>
    <row r="143" spans="1:19" x14ac:dyDescent="0.2">
      <c r="A143" s="54"/>
      <c r="B143" s="82"/>
      <c r="C143" s="54"/>
      <c r="D143" s="505"/>
      <c r="E143" s="54">
        <f>AVERAGE(E136:E141)</f>
        <v>46283.333333333336</v>
      </c>
      <c r="F143" s="54">
        <f>AVERAGE(F136:F141)</f>
        <v>45966.666666666664</v>
      </c>
      <c r="G143" s="54">
        <f>AVERAGE(E143:F143)</f>
        <v>46125</v>
      </c>
      <c r="H143" s="544"/>
      <c r="I143" s="544"/>
      <c r="J143" s="544"/>
      <c r="K143" s="544"/>
      <c r="L143" s="544"/>
      <c r="M143" s="544"/>
      <c r="N143" s="544"/>
      <c r="O143" s="544"/>
      <c r="P143" s="544"/>
      <c r="Q143" s="544"/>
      <c r="R143" s="544"/>
    </row>
    <row r="144" spans="1:19" ht="13.5" thickBot="1" x14ac:dyDescent="0.25"/>
    <row r="145" spans="1:19" x14ac:dyDescent="0.2">
      <c r="A145" s="33" t="s">
        <v>79</v>
      </c>
      <c r="B145" s="47"/>
      <c r="C145" s="39" t="s">
        <v>27</v>
      </c>
      <c r="D145" s="39"/>
      <c r="E145" s="39" t="s">
        <v>65</v>
      </c>
      <c r="F145" s="39" t="s">
        <v>65</v>
      </c>
      <c r="G145" s="39" t="s">
        <v>68</v>
      </c>
      <c r="H145" s="512" t="s">
        <v>12</v>
      </c>
      <c r="I145" s="512" t="s">
        <v>31</v>
      </c>
      <c r="J145" s="512" t="s">
        <v>35</v>
      </c>
      <c r="K145" s="512" t="s">
        <v>26</v>
      </c>
      <c r="L145" s="512" t="s">
        <v>159</v>
      </c>
      <c r="M145" s="512" t="s">
        <v>24</v>
      </c>
      <c r="N145" s="512" t="s">
        <v>16</v>
      </c>
      <c r="O145" s="512" t="s">
        <v>53</v>
      </c>
      <c r="P145" s="512" t="s">
        <v>160</v>
      </c>
      <c r="Q145" s="513" t="s">
        <v>107</v>
      </c>
      <c r="R145" s="514" t="s">
        <v>108</v>
      </c>
    </row>
    <row r="146" spans="1:19" ht="13.5" thickBot="1" x14ac:dyDescent="0.25">
      <c r="A146" s="34" t="s">
        <v>49</v>
      </c>
      <c r="B146" s="48" t="s">
        <v>48</v>
      </c>
      <c r="C146" s="40" t="s">
        <v>4</v>
      </c>
      <c r="D146" s="498" t="s">
        <v>43</v>
      </c>
      <c r="E146" s="40" t="s">
        <v>32</v>
      </c>
      <c r="F146" s="40" t="s">
        <v>98</v>
      </c>
      <c r="G146" s="40" t="s">
        <v>32</v>
      </c>
      <c r="H146" s="515" t="s">
        <v>32</v>
      </c>
      <c r="I146" s="515" t="s">
        <v>32</v>
      </c>
      <c r="J146" s="515" t="s">
        <v>32</v>
      </c>
      <c r="K146" s="515" t="s">
        <v>32</v>
      </c>
      <c r="L146" s="515" t="s">
        <v>109</v>
      </c>
      <c r="M146" s="515" t="s">
        <v>109</v>
      </c>
      <c r="N146" s="515" t="s">
        <v>109</v>
      </c>
      <c r="O146" s="515" t="s">
        <v>109</v>
      </c>
      <c r="P146" s="515" t="s">
        <v>109</v>
      </c>
      <c r="Q146" s="516" t="s">
        <v>109</v>
      </c>
      <c r="R146" s="517" t="s">
        <v>109</v>
      </c>
    </row>
    <row r="147" spans="1:19" x14ac:dyDescent="0.2">
      <c r="A147" s="93" t="s">
        <v>7</v>
      </c>
      <c r="B147" s="82">
        <v>38917</v>
      </c>
      <c r="C147">
        <v>2940</v>
      </c>
      <c r="D147" s="323">
        <v>8.3000000000000007</v>
      </c>
      <c r="E147">
        <v>2010</v>
      </c>
      <c r="F147">
        <v>1890</v>
      </c>
      <c r="G147">
        <v>271</v>
      </c>
      <c r="H147" s="510">
        <v>155</v>
      </c>
      <c r="I147" s="510">
        <v>82.7</v>
      </c>
      <c r="J147" s="510">
        <v>361</v>
      </c>
      <c r="K147" s="510">
        <v>12.3</v>
      </c>
      <c r="L147" s="510">
        <v>221</v>
      </c>
      <c r="M147" s="510">
        <v>270</v>
      </c>
      <c r="N147" s="518" t="s">
        <v>3</v>
      </c>
      <c r="O147" s="510">
        <v>717.5</v>
      </c>
      <c r="P147" s="510">
        <v>421</v>
      </c>
      <c r="Q147" s="510">
        <v>11.7</v>
      </c>
      <c r="R147" s="547">
        <v>9.6999999999999993</v>
      </c>
      <c r="S147" s="54"/>
    </row>
    <row r="148" spans="1:19" x14ac:dyDescent="0.2">
      <c r="A148" s="85" t="s">
        <v>36</v>
      </c>
      <c r="B148" s="82">
        <v>38917</v>
      </c>
      <c r="C148">
        <v>4390</v>
      </c>
      <c r="D148" s="323">
        <v>8</v>
      </c>
      <c r="E148">
        <v>2850</v>
      </c>
      <c r="F148">
        <v>2750</v>
      </c>
      <c r="G148">
        <v>260</v>
      </c>
      <c r="H148" s="510">
        <v>189</v>
      </c>
      <c r="I148" s="510">
        <v>93.4</v>
      </c>
      <c r="J148" s="510">
        <v>635</v>
      </c>
      <c r="K148" s="510">
        <v>18.8</v>
      </c>
      <c r="L148" s="510">
        <v>265</v>
      </c>
      <c r="M148" s="510">
        <v>323</v>
      </c>
      <c r="N148" s="518" t="s">
        <v>3</v>
      </c>
      <c r="O148" s="510">
        <v>752.6</v>
      </c>
      <c r="P148" s="510">
        <v>896</v>
      </c>
      <c r="Q148" s="510">
        <v>12.7</v>
      </c>
      <c r="R148" s="540">
        <v>9.6999999999999993</v>
      </c>
      <c r="S148" s="54"/>
    </row>
    <row r="149" spans="1:19" x14ac:dyDescent="0.2">
      <c r="A149" s="85" t="s">
        <v>100</v>
      </c>
      <c r="B149" s="82">
        <v>38917</v>
      </c>
      <c r="C149">
        <v>4440</v>
      </c>
      <c r="D149" s="323">
        <v>8.1999999999999993</v>
      </c>
      <c r="E149">
        <v>2840</v>
      </c>
      <c r="F149">
        <v>2720</v>
      </c>
      <c r="G149">
        <v>156</v>
      </c>
      <c r="H149" s="510">
        <v>175</v>
      </c>
      <c r="I149" s="510">
        <v>86.4</v>
      </c>
      <c r="J149" s="510">
        <v>660</v>
      </c>
      <c r="K149" s="540">
        <v>20</v>
      </c>
      <c r="L149" s="510">
        <v>294</v>
      </c>
      <c r="M149" s="510">
        <v>359</v>
      </c>
      <c r="N149" s="518" t="s">
        <v>3</v>
      </c>
      <c r="O149" s="510">
        <v>702.2</v>
      </c>
      <c r="P149" s="510">
        <v>897</v>
      </c>
      <c r="Q149" s="510">
        <v>14.2</v>
      </c>
      <c r="R149" s="540">
        <v>11.4</v>
      </c>
      <c r="S149" s="54"/>
    </row>
    <row r="150" spans="1:19" x14ac:dyDescent="0.2">
      <c r="A150" s="85" t="s">
        <v>72</v>
      </c>
      <c r="B150" s="82">
        <v>38917</v>
      </c>
      <c r="C150" s="117">
        <v>2440</v>
      </c>
      <c r="D150" s="323">
        <v>8.1</v>
      </c>
      <c r="E150">
        <v>1610</v>
      </c>
      <c r="F150">
        <v>1490</v>
      </c>
      <c r="G150">
        <v>93</v>
      </c>
      <c r="H150" s="510">
        <v>116</v>
      </c>
      <c r="I150" s="510">
        <v>36.1</v>
      </c>
      <c r="J150" s="510">
        <v>354</v>
      </c>
      <c r="K150" s="510">
        <v>12.1</v>
      </c>
      <c r="L150" s="510">
        <v>175</v>
      </c>
      <c r="M150" s="510">
        <v>213</v>
      </c>
      <c r="N150" s="518" t="s">
        <v>3</v>
      </c>
      <c r="O150" s="510">
        <v>551.29999999999995</v>
      </c>
      <c r="P150" s="510">
        <v>316</v>
      </c>
      <c r="Q150" s="510">
        <v>7.6</v>
      </c>
      <c r="R150" s="540">
        <v>6</v>
      </c>
      <c r="S150" s="54"/>
    </row>
    <row r="151" spans="1:19" x14ac:dyDescent="0.2">
      <c r="A151" s="85" t="s">
        <v>57</v>
      </c>
      <c r="B151" s="82">
        <v>38918</v>
      </c>
      <c r="C151">
        <v>58400</v>
      </c>
      <c r="D151" s="323">
        <v>8.6</v>
      </c>
      <c r="E151">
        <v>47000</v>
      </c>
      <c r="F151">
        <v>47400</v>
      </c>
      <c r="G151">
        <v>8</v>
      </c>
      <c r="H151" s="510">
        <v>1010</v>
      </c>
      <c r="I151" s="510">
        <v>1580</v>
      </c>
      <c r="J151" s="510">
        <v>13400</v>
      </c>
      <c r="K151" s="510">
        <v>262</v>
      </c>
      <c r="L151" s="510">
        <v>198</v>
      </c>
      <c r="M151" s="510">
        <v>186</v>
      </c>
      <c r="N151" s="510">
        <v>27.3</v>
      </c>
      <c r="O151" s="510">
        <v>11680</v>
      </c>
      <c r="P151" s="510">
        <v>19300</v>
      </c>
      <c r="Q151" s="510">
        <v>49.6</v>
      </c>
      <c r="R151" s="540">
        <v>47.5</v>
      </c>
      <c r="S151" s="54"/>
    </row>
    <row r="152" spans="1:19" x14ac:dyDescent="0.2">
      <c r="A152" s="85" t="s">
        <v>56</v>
      </c>
      <c r="B152" s="82">
        <v>38918</v>
      </c>
      <c r="C152">
        <v>57900</v>
      </c>
      <c r="D152" s="323">
        <v>8.3000000000000007</v>
      </c>
      <c r="E152">
        <v>46900</v>
      </c>
      <c r="F152">
        <v>47100</v>
      </c>
      <c r="G152">
        <v>20</v>
      </c>
      <c r="H152" s="510">
        <v>1010</v>
      </c>
      <c r="I152" s="510">
        <v>1580</v>
      </c>
      <c r="J152" s="510">
        <v>13300</v>
      </c>
      <c r="K152" s="510">
        <v>262</v>
      </c>
      <c r="L152" s="510">
        <v>204</v>
      </c>
      <c r="M152" s="510">
        <v>249</v>
      </c>
      <c r="N152" s="518" t="s">
        <v>3</v>
      </c>
      <c r="O152" s="510">
        <v>11590</v>
      </c>
      <c r="P152" s="510">
        <v>19200</v>
      </c>
      <c r="Q152" s="510">
        <v>48.4</v>
      </c>
      <c r="R152" s="540">
        <v>47</v>
      </c>
      <c r="S152" s="54"/>
    </row>
    <row r="153" spans="1:19" x14ac:dyDescent="0.2">
      <c r="A153" s="85" t="s">
        <v>60</v>
      </c>
      <c r="B153" s="82">
        <v>38918</v>
      </c>
      <c r="C153">
        <v>58000</v>
      </c>
      <c r="D153" s="323">
        <v>8.6999999999999993</v>
      </c>
      <c r="E153">
        <v>47200</v>
      </c>
      <c r="F153">
        <v>47100</v>
      </c>
      <c r="G153">
        <v>25</v>
      </c>
      <c r="H153" s="510">
        <v>1010</v>
      </c>
      <c r="I153" s="510">
        <v>1580</v>
      </c>
      <c r="J153" s="510">
        <v>13300</v>
      </c>
      <c r="K153" s="510">
        <v>262</v>
      </c>
      <c r="L153" s="510">
        <v>199</v>
      </c>
      <c r="M153" s="510">
        <v>173</v>
      </c>
      <c r="N153" s="510">
        <v>34</v>
      </c>
      <c r="O153" s="510">
        <v>11640</v>
      </c>
      <c r="P153" s="510">
        <v>19200</v>
      </c>
      <c r="Q153" s="510">
        <v>49.3</v>
      </c>
      <c r="R153" s="540">
        <v>47</v>
      </c>
      <c r="S153" s="54"/>
    </row>
    <row r="154" spans="1:19" x14ac:dyDescent="0.2">
      <c r="A154" s="85" t="s">
        <v>59</v>
      </c>
      <c r="B154" s="82">
        <v>38918</v>
      </c>
      <c r="C154">
        <v>58000</v>
      </c>
      <c r="D154" s="323">
        <v>8.3000000000000007</v>
      </c>
      <c r="E154">
        <v>46700</v>
      </c>
      <c r="F154">
        <v>47100</v>
      </c>
      <c r="G154">
        <v>13</v>
      </c>
      <c r="H154" s="510">
        <v>1010</v>
      </c>
      <c r="I154" s="510">
        <v>1580</v>
      </c>
      <c r="J154" s="510">
        <v>13300</v>
      </c>
      <c r="K154" s="510">
        <v>260</v>
      </c>
      <c r="L154" s="510">
        <v>204</v>
      </c>
      <c r="M154" s="510">
        <v>249</v>
      </c>
      <c r="N154" s="518" t="s">
        <v>3</v>
      </c>
      <c r="O154" s="510">
        <v>11640</v>
      </c>
      <c r="P154" s="510">
        <v>19200</v>
      </c>
      <c r="Q154" s="510">
        <v>48.4</v>
      </c>
      <c r="R154" s="540">
        <v>48.3</v>
      </c>
      <c r="S154" s="54"/>
    </row>
    <row r="155" spans="1:19" x14ac:dyDescent="0.2">
      <c r="A155" s="85" t="s">
        <v>63</v>
      </c>
      <c r="B155" s="82">
        <v>38918</v>
      </c>
      <c r="C155">
        <v>58100</v>
      </c>
      <c r="D155" s="323">
        <v>8.6</v>
      </c>
      <c r="E155">
        <v>46900</v>
      </c>
      <c r="F155">
        <v>47600</v>
      </c>
      <c r="G155">
        <v>67</v>
      </c>
      <c r="H155" s="510">
        <v>1000</v>
      </c>
      <c r="I155" s="510">
        <v>1570</v>
      </c>
      <c r="J155" s="510">
        <v>13400</v>
      </c>
      <c r="K155" s="510">
        <v>262</v>
      </c>
      <c r="L155" s="510">
        <v>200</v>
      </c>
      <c r="M155" s="510">
        <v>187</v>
      </c>
      <c r="N155" s="510">
        <v>27.8</v>
      </c>
      <c r="O155" s="510">
        <v>11780</v>
      </c>
      <c r="P155" s="510">
        <v>19500</v>
      </c>
      <c r="Q155" s="510">
        <v>49.3</v>
      </c>
      <c r="R155" s="540">
        <v>48.5</v>
      </c>
      <c r="S155" s="54"/>
    </row>
    <row r="156" spans="1:19" ht="13.5" thickBot="1" x14ac:dyDescent="0.25">
      <c r="A156" s="86" t="s">
        <v>62</v>
      </c>
      <c r="B156" s="83">
        <v>38918</v>
      </c>
      <c r="C156" s="92">
        <v>57900</v>
      </c>
      <c r="D156" s="504">
        <v>7.9</v>
      </c>
      <c r="E156" s="92">
        <v>46300</v>
      </c>
      <c r="F156" s="92">
        <v>47000</v>
      </c>
      <c r="G156" s="92">
        <v>15</v>
      </c>
      <c r="H156" s="541">
        <v>994</v>
      </c>
      <c r="I156" s="541">
        <v>1560</v>
      </c>
      <c r="J156" s="541">
        <v>13300</v>
      </c>
      <c r="K156" s="541">
        <v>258</v>
      </c>
      <c r="L156" s="541">
        <v>216</v>
      </c>
      <c r="M156" s="541">
        <v>263</v>
      </c>
      <c r="N156" s="542" t="s">
        <v>3</v>
      </c>
      <c r="O156" s="541">
        <v>11530</v>
      </c>
      <c r="P156" s="541">
        <v>19200</v>
      </c>
      <c r="Q156" s="541">
        <v>47.6</v>
      </c>
      <c r="R156" s="543">
        <v>46.6</v>
      </c>
      <c r="S156" s="54"/>
    </row>
    <row r="157" spans="1:19" x14ac:dyDescent="0.2">
      <c r="A157" s="54"/>
      <c r="B157" s="82"/>
      <c r="C157" s="54"/>
      <c r="E157">
        <f>AVERAGE(E151:E156)</f>
        <v>46833.333333333336</v>
      </c>
      <c r="F157">
        <f>AVERAGE(F151:F156)</f>
        <v>47216.666666666664</v>
      </c>
      <c r="G157">
        <f>AVERAGE(E157:F157)</f>
        <v>47025</v>
      </c>
    </row>
    <row r="158" spans="1:19" ht="13.5" thickBot="1" x14ac:dyDescent="0.25"/>
    <row r="159" spans="1:19" x14ac:dyDescent="0.2">
      <c r="A159" s="33" t="s">
        <v>79</v>
      </c>
      <c r="B159" s="47"/>
      <c r="C159" s="39" t="s">
        <v>27</v>
      </c>
      <c r="D159" s="39"/>
      <c r="E159" s="39" t="s">
        <v>65</v>
      </c>
      <c r="F159" s="39" t="s">
        <v>65</v>
      </c>
      <c r="G159" s="39" t="s">
        <v>68</v>
      </c>
      <c r="H159" s="512" t="s">
        <v>12</v>
      </c>
      <c r="I159" s="512" t="s">
        <v>31</v>
      </c>
      <c r="J159" s="512" t="s">
        <v>35</v>
      </c>
      <c r="K159" s="512" t="s">
        <v>26</v>
      </c>
      <c r="L159" s="512" t="s">
        <v>159</v>
      </c>
      <c r="M159" s="512" t="s">
        <v>24</v>
      </c>
      <c r="N159" s="512" t="s">
        <v>16</v>
      </c>
      <c r="O159" s="512" t="s">
        <v>53</v>
      </c>
      <c r="P159" s="512" t="s">
        <v>160</v>
      </c>
      <c r="Q159" s="513" t="s">
        <v>107</v>
      </c>
      <c r="R159" s="514" t="s">
        <v>108</v>
      </c>
    </row>
    <row r="160" spans="1:19" ht="13.5" thickBot="1" x14ac:dyDescent="0.25">
      <c r="A160" s="34" t="s">
        <v>49</v>
      </c>
      <c r="B160" s="48" t="s">
        <v>48</v>
      </c>
      <c r="C160" s="40" t="s">
        <v>4</v>
      </c>
      <c r="D160" s="498" t="s">
        <v>43</v>
      </c>
      <c r="E160" s="40" t="s">
        <v>32</v>
      </c>
      <c r="F160" s="40" t="s">
        <v>98</v>
      </c>
      <c r="G160" s="40" t="s">
        <v>32</v>
      </c>
      <c r="H160" s="515" t="s">
        <v>32</v>
      </c>
      <c r="I160" s="515" t="s">
        <v>32</v>
      </c>
      <c r="J160" s="515" t="s">
        <v>32</v>
      </c>
      <c r="K160" s="515" t="s">
        <v>32</v>
      </c>
      <c r="L160" s="515" t="s">
        <v>109</v>
      </c>
      <c r="M160" s="515" t="s">
        <v>109</v>
      </c>
      <c r="N160" s="515" t="s">
        <v>109</v>
      </c>
      <c r="O160" s="515" t="s">
        <v>109</v>
      </c>
      <c r="P160" s="515" t="s">
        <v>109</v>
      </c>
      <c r="Q160" s="516" t="s">
        <v>109</v>
      </c>
      <c r="R160" s="517" t="s">
        <v>109</v>
      </c>
    </row>
    <row r="161" spans="1:19" x14ac:dyDescent="0.2">
      <c r="A161" s="93" t="s">
        <v>7</v>
      </c>
      <c r="B161" s="82">
        <v>39041</v>
      </c>
      <c r="C161">
        <v>3140</v>
      </c>
      <c r="D161" s="323">
        <v>8.1999999999999993</v>
      </c>
      <c r="E161">
        <v>2580</v>
      </c>
      <c r="F161">
        <v>2040</v>
      </c>
      <c r="G161">
        <v>182</v>
      </c>
      <c r="H161" s="510">
        <v>171</v>
      </c>
      <c r="I161" s="510">
        <v>91</v>
      </c>
      <c r="J161" s="510">
        <v>384</v>
      </c>
      <c r="K161" s="510">
        <v>11.5</v>
      </c>
      <c r="L161" s="510">
        <v>224</v>
      </c>
      <c r="M161" s="510">
        <v>273</v>
      </c>
      <c r="N161" s="518" t="s">
        <v>3</v>
      </c>
      <c r="O161" s="510">
        <v>781.7</v>
      </c>
      <c r="P161" s="510">
        <v>466</v>
      </c>
      <c r="Q161" s="510">
        <v>8.1999999999999993</v>
      </c>
      <c r="R161" s="547">
        <v>7.7</v>
      </c>
    </row>
    <row r="162" spans="1:19" x14ac:dyDescent="0.2">
      <c r="A162" s="85" t="s">
        <v>36</v>
      </c>
      <c r="B162" s="82">
        <v>39041</v>
      </c>
      <c r="C162">
        <v>4790</v>
      </c>
      <c r="D162" s="323">
        <v>8</v>
      </c>
      <c r="E162">
        <v>3150</v>
      </c>
      <c r="F162">
        <v>3030</v>
      </c>
      <c r="G162">
        <v>231</v>
      </c>
      <c r="H162" s="510">
        <v>203</v>
      </c>
      <c r="I162" s="510">
        <v>103</v>
      </c>
      <c r="J162" s="510">
        <v>690</v>
      </c>
      <c r="K162" s="510">
        <v>16.899999999999999</v>
      </c>
      <c r="L162" s="510">
        <v>285</v>
      </c>
      <c r="M162" s="510">
        <v>347</v>
      </c>
      <c r="N162" s="518" t="s">
        <v>3</v>
      </c>
      <c r="O162" s="510">
        <v>816</v>
      </c>
      <c r="P162" s="510">
        <v>1020</v>
      </c>
      <c r="Q162" s="510">
        <v>11</v>
      </c>
      <c r="R162" s="540">
        <v>8</v>
      </c>
    </row>
    <row r="163" spans="1:19" x14ac:dyDescent="0.2">
      <c r="A163" s="85" t="s">
        <v>72</v>
      </c>
      <c r="B163" s="82">
        <v>39041</v>
      </c>
      <c r="C163">
        <v>1715</v>
      </c>
      <c r="D163" s="323">
        <v>7.9</v>
      </c>
      <c r="E163">
        <v>1100</v>
      </c>
      <c r="F163">
        <v>1030</v>
      </c>
      <c r="G163">
        <v>45</v>
      </c>
      <c r="H163" s="510">
        <v>97.2</v>
      </c>
      <c r="I163" s="510">
        <v>27.9</v>
      </c>
      <c r="J163" s="510">
        <v>209</v>
      </c>
      <c r="K163" s="510">
        <v>10.6</v>
      </c>
      <c r="L163" s="510">
        <v>175</v>
      </c>
      <c r="M163" s="510">
        <v>214</v>
      </c>
      <c r="N163" s="518" t="s">
        <v>3</v>
      </c>
      <c r="O163" s="510">
        <v>375.4</v>
      </c>
      <c r="P163" s="510">
        <v>199</v>
      </c>
      <c r="Q163" s="510">
        <v>7.7</v>
      </c>
      <c r="R163" s="540">
        <v>6.4</v>
      </c>
    </row>
    <row r="164" spans="1:19" x14ac:dyDescent="0.2">
      <c r="A164" s="85" t="s">
        <v>57</v>
      </c>
      <c r="B164" s="82">
        <v>39041</v>
      </c>
      <c r="C164">
        <v>59500</v>
      </c>
      <c r="D164" s="323">
        <v>8.4</v>
      </c>
      <c r="E164">
        <v>48400</v>
      </c>
      <c r="F164">
        <v>48700</v>
      </c>
      <c r="G164">
        <v>26</v>
      </c>
      <c r="H164" s="510">
        <v>1010</v>
      </c>
      <c r="I164" s="510">
        <v>1650</v>
      </c>
      <c r="J164" s="510">
        <v>13600</v>
      </c>
      <c r="K164" s="510">
        <v>270</v>
      </c>
      <c r="L164" s="510">
        <v>217</v>
      </c>
      <c r="M164" s="510">
        <v>256</v>
      </c>
      <c r="N164" s="510">
        <v>4.3099999999999996</v>
      </c>
      <c r="O164" s="510">
        <v>12040</v>
      </c>
      <c r="P164" s="510">
        <v>20000</v>
      </c>
      <c r="Q164" s="510">
        <v>49.7</v>
      </c>
      <c r="R164" s="540">
        <v>48.6</v>
      </c>
    </row>
    <row r="165" spans="1:19" x14ac:dyDescent="0.2">
      <c r="A165" s="85" t="s">
        <v>56</v>
      </c>
      <c r="B165" s="82">
        <v>39041</v>
      </c>
      <c r="C165">
        <v>59500</v>
      </c>
      <c r="D165" s="323">
        <v>8.4</v>
      </c>
      <c r="E165">
        <v>48800</v>
      </c>
      <c r="F165">
        <v>48600</v>
      </c>
      <c r="G165">
        <v>8</v>
      </c>
      <c r="H165" s="510">
        <v>1020</v>
      </c>
      <c r="I165" s="510">
        <v>1650</v>
      </c>
      <c r="J165" s="510">
        <v>13500</v>
      </c>
      <c r="K165" s="510">
        <v>266</v>
      </c>
      <c r="L165" s="510">
        <v>217</v>
      </c>
      <c r="M165" s="510">
        <v>259</v>
      </c>
      <c r="N165" s="510">
        <v>2.87</v>
      </c>
      <c r="O165" s="510">
        <v>12010</v>
      </c>
      <c r="P165" s="510">
        <v>20000</v>
      </c>
      <c r="Q165" s="510">
        <v>48.5</v>
      </c>
      <c r="R165" s="540">
        <v>47.2</v>
      </c>
    </row>
    <row r="166" spans="1:19" x14ac:dyDescent="0.2">
      <c r="A166" s="85" t="s">
        <v>60</v>
      </c>
      <c r="B166" s="82">
        <v>39041</v>
      </c>
      <c r="C166">
        <v>58900</v>
      </c>
      <c r="D166" s="323">
        <v>8.4</v>
      </c>
      <c r="E166">
        <v>47900</v>
      </c>
      <c r="F166">
        <v>48200</v>
      </c>
      <c r="G166">
        <v>6</v>
      </c>
      <c r="H166" s="510">
        <v>996</v>
      </c>
      <c r="I166" s="510">
        <v>1640</v>
      </c>
      <c r="J166" s="510">
        <v>13400</v>
      </c>
      <c r="K166" s="510">
        <v>270</v>
      </c>
      <c r="L166" s="510">
        <v>220</v>
      </c>
      <c r="M166" s="510">
        <v>258</v>
      </c>
      <c r="N166" s="510">
        <v>4.79</v>
      </c>
      <c r="O166" s="510">
        <v>11910</v>
      </c>
      <c r="P166" s="510">
        <v>19800</v>
      </c>
      <c r="Q166" s="510">
        <v>48.7</v>
      </c>
      <c r="R166" s="540">
        <v>48</v>
      </c>
    </row>
    <row r="167" spans="1:19" x14ac:dyDescent="0.2">
      <c r="A167" s="85" t="s">
        <v>59</v>
      </c>
      <c r="B167" s="82">
        <v>39041</v>
      </c>
      <c r="C167">
        <v>59400</v>
      </c>
      <c r="D167" s="323">
        <v>8.4</v>
      </c>
      <c r="E167">
        <v>48600</v>
      </c>
      <c r="F167">
        <v>48600</v>
      </c>
      <c r="G167">
        <v>6</v>
      </c>
      <c r="H167" s="510">
        <v>1020</v>
      </c>
      <c r="I167" s="510">
        <v>1660</v>
      </c>
      <c r="J167" s="510">
        <v>13500</v>
      </c>
      <c r="K167" s="510">
        <v>270</v>
      </c>
      <c r="L167" s="510">
        <v>219</v>
      </c>
      <c r="M167" s="510">
        <v>261</v>
      </c>
      <c r="N167" s="510">
        <v>2.87</v>
      </c>
      <c r="O167" s="510">
        <v>12050</v>
      </c>
      <c r="P167" s="510">
        <v>20000</v>
      </c>
      <c r="Q167" s="510">
        <v>47.9</v>
      </c>
      <c r="R167" s="540">
        <v>47.4</v>
      </c>
    </row>
    <row r="168" spans="1:19" x14ac:dyDescent="0.2">
      <c r="A168" s="85" t="s">
        <v>63</v>
      </c>
      <c r="B168" s="82">
        <v>39041</v>
      </c>
      <c r="C168">
        <v>59400</v>
      </c>
      <c r="D168" s="323">
        <v>8.4</v>
      </c>
      <c r="E168">
        <v>47200</v>
      </c>
      <c r="F168">
        <v>48500</v>
      </c>
      <c r="G168">
        <v>16</v>
      </c>
      <c r="H168" s="510">
        <v>1010</v>
      </c>
      <c r="I168" s="510">
        <v>1660</v>
      </c>
      <c r="J168" s="510">
        <v>13400</v>
      </c>
      <c r="K168" s="510">
        <v>270</v>
      </c>
      <c r="L168" s="510">
        <v>218</v>
      </c>
      <c r="M168" s="510">
        <v>256</v>
      </c>
      <c r="N168" s="510">
        <v>4.79</v>
      </c>
      <c r="O168" s="510">
        <v>12030</v>
      </c>
      <c r="P168" s="510">
        <v>20000</v>
      </c>
      <c r="Q168" s="510">
        <v>49</v>
      </c>
      <c r="R168" s="540">
        <v>48.5</v>
      </c>
    </row>
    <row r="169" spans="1:19" ht="13.5" thickBot="1" x14ac:dyDescent="0.25">
      <c r="A169" s="86" t="s">
        <v>62</v>
      </c>
      <c r="B169" s="83">
        <v>39041</v>
      </c>
      <c r="C169" s="92">
        <v>59500</v>
      </c>
      <c r="D169" s="504">
        <v>8.4</v>
      </c>
      <c r="E169" s="92">
        <v>48700</v>
      </c>
      <c r="F169" s="92">
        <v>48900</v>
      </c>
      <c r="G169" s="92">
        <v>15</v>
      </c>
      <c r="H169" s="541">
        <v>1030</v>
      </c>
      <c r="I169" s="541">
        <v>1650</v>
      </c>
      <c r="J169" s="541">
        <v>13600</v>
      </c>
      <c r="K169" s="541">
        <v>270</v>
      </c>
      <c r="L169" s="541">
        <v>218</v>
      </c>
      <c r="M169" s="541">
        <v>256</v>
      </c>
      <c r="N169" s="541">
        <v>4.79</v>
      </c>
      <c r="O169" s="541">
        <v>12090</v>
      </c>
      <c r="P169" s="541">
        <v>20100</v>
      </c>
      <c r="Q169" s="541">
        <v>48.4</v>
      </c>
      <c r="R169" s="543">
        <v>46.3</v>
      </c>
    </row>
    <row r="170" spans="1:19" x14ac:dyDescent="0.2">
      <c r="A170" s="54"/>
      <c r="B170" s="82"/>
      <c r="C170" s="54"/>
      <c r="D170" s="505"/>
      <c r="E170" s="54">
        <f>AVERAGE(E164:E169)</f>
        <v>48266.666666666664</v>
      </c>
      <c r="F170" s="54">
        <f>AVERAGE(F164:F169)</f>
        <v>48583.333333333336</v>
      </c>
      <c r="G170" s="54">
        <f>AVERAGE(E170:F170)</f>
        <v>48425</v>
      </c>
      <c r="H170" s="544"/>
      <c r="I170" s="544"/>
      <c r="J170" s="544"/>
      <c r="K170" s="544"/>
      <c r="L170" s="544"/>
      <c r="M170" s="544"/>
      <c r="N170" s="544"/>
      <c r="O170" s="544"/>
      <c r="P170" s="544"/>
      <c r="Q170" s="544"/>
      <c r="R170" s="544"/>
    </row>
    <row r="171" spans="1:19" ht="13.5" thickBot="1" x14ac:dyDescent="0.25"/>
    <row r="172" spans="1:19" x14ac:dyDescent="0.2">
      <c r="A172" s="33" t="s">
        <v>79</v>
      </c>
      <c r="B172" s="47"/>
      <c r="C172" s="39" t="s">
        <v>27</v>
      </c>
      <c r="D172" s="39"/>
      <c r="E172" s="39" t="s">
        <v>65</v>
      </c>
      <c r="F172" s="39" t="s">
        <v>65</v>
      </c>
      <c r="G172" s="39" t="s">
        <v>68</v>
      </c>
      <c r="H172" s="512" t="s">
        <v>12</v>
      </c>
      <c r="I172" s="512" t="s">
        <v>31</v>
      </c>
      <c r="J172" s="512" t="s">
        <v>35</v>
      </c>
      <c r="K172" s="512" t="s">
        <v>26</v>
      </c>
      <c r="L172" s="512" t="s">
        <v>159</v>
      </c>
      <c r="M172" s="512" t="s">
        <v>24</v>
      </c>
      <c r="N172" s="512" t="s">
        <v>16</v>
      </c>
      <c r="O172" s="512" t="s">
        <v>53</v>
      </c>
      <c r="P172" s="512" t="s">
        <v>160</v>
      </c>
      <c r="Q172" s="513" t="s">
        <v>107</v>
      </c>
      <c r="R172" s="514" t="s">
        <v>108</v>
      </c>
    </row>
    <row r="173" spans="1:19" ht="13.5" thickBot="1" x14ac:dyDescent="0.25">
      <c r="A173" s="34" t="s">
        <v>49</v>
      </c>
      <c r="B173" s="48" t="s">
        <v>48</v>
      </c>
      <c r="C173" s="40" t="s">
        <v>4</v>
      </c>
      <c r="D173" s="498" t="s">
        <v>43</v>
      </c>
      <c r="E173" s="40" t="s">
        <v>32</v>
      </c>
      <c r="F173" s="40" t="s">
        <v>98</v>
      </c>
      <c r="G173" s="40" t="s">
        <v>32</v>
      </c>
      <c r="H173" s="515" t="s">
        <v>32</v>
      </c>
      <c r="I173" s="515" t="s">
        <v>32</v>
      </c>
      <c r="J173" s="515" t="s">
        <v>32</v>
      </c>
      <c r="K173" s="515" t="s">
        <v>32</v>
      </c>
      <c r="L173" s="515" t="s">
        <v>109</v>
      </c>
      <c r="M173" s="515" t="s">
        <v>109</v>
      </c>
      <c r="N173" s="515" t="s">
        <v>109</v>
      </c>
      <c r="O173" s="515" t="s">
        <v>109</v>
      </c>
      <c r="P173" s="515" t="s">
        <v>109</v>
      </c>
      <c r="Q173" s="516" t="s">
        <v>109</v>
      </c>
      <c r="R173" s="517" t="s">
        <v>109</v>
      </c>
    </row>
    <row r="174" spans="1:19" x14ac:dyDescent="0.2">
      <c r="A174" s="93" t="s">
        <v>7</v>
      </c>
      <c r="B174" s="82">
        <v>39134</v>
      </c>
      <c r="C174">
        <v>2895</v>
      </c>
      <c r="D174" s="323">
        <v>8.1</v>
      </c>
      <c r="E174">
        <v>1930</v>
      </c>
      <c r="F174">
        <v>1850</v>
      </c>
      <c r="G174">
        <v>429</v>
      </c>
      <c r="H174" s="510">
        <v>166</v>
      </c>
      <c r="I174" s="510">
        <v>82.6</v>
      </c>
      <c r="J174" s="510">
        <v>359</v>
      </c>
      <c r="K174" s="510">
        <v>9.6</v>
      </c>
      <c r="L174" s="510">
        <v>222</v>
      </c>
      <c r="M174" s="510">
        <v>271</v>
      </c>
      <c r="N174" s="518" t="s">
        <v>3</v>
      </c>
      <c r="O174" s="510">
        <v>687</v>
      </c>
      <c r="P174" s="510">
        <v>407</v>
      </c>
      <c r="Q174" s="510">
        <v>10</v>
      </c>
      <c r="R174" s="547">
        <v>7.5</v>
      </c>
      <c r="S174" s="54"/>
    </row>
    <row r="175" spans="1:19" x14ac:dyDescent="0.2">
      <c r="A175" s="85" t="s">
        <v>36</v>
      </c>
      <c r="B175" s="82">
        <v>39134</v>
      </c>
      <c r="C175">
        <v>3598</v>
      </c>
      <c r="D175" s="323">
        <v>8</v>
      </c>
      <c r="E175">
        <v>2310</v>
      </c>
      <c r="F175">
        <v>2230</v>
      </c>
      <c r="G175">
        <v>215</v>
      </c>
      <c r="H175" s="510">
        <v>170</v>
      </c>
      <c r="I175" s="510">
        <v>82.4</v>
      </c>
      <c r="J175" s="510">
        <v>505</v>
      </c>
      <c r="K175" s="510">
        <v>12.9</v>
      </c>
      <c r="L175" s="510">
        <v>237</v>
      </c>
      <c r="M175" s="510">
        <v>289</v>
      </c>
      <c r="N175" s="518" t="s">
        <v>3</v>
      </c>
      <c r="O175" s="510">
        <v>652</v>
      </c>
      <c r="P175" s="510">
        <v>656</v>
      </c>
      <c r="Q175" s="510">
        <v>10</v>
      </c>
      <c r="R175" s="540">
        <v>7.3</v>
      </c>
      <c r="S175" s="54"/>
    </row>
    <row r="176" spans="1:19" x14ac:dyDescent="0.2">
      <c r="A176" s="85" t="s">
        <v>72</v>
      </c>
      <c r="B176" s="82">
        <v>39134</v>
      </c>
      <c r="C176">
        <v>1567</v>
      </c>
      <c r="D176" s="323">
        <v>8</v>
      </c>
      <c r="E176">
        <v>1020</v>
      </c>
      <c r="F176">
        <v>924</v>
      </c>
      <c r="G176">
        <v>36</v>
      </c>
      <c r="H176" s="510">
        <v>82.4</v>
      </c>
      <c r="I176" s="510">
        <v>22.1</v>
      </c>
      <c r="J176" s="510">
        <v>211</v>
      </c>
      <c r="K176" s="510">
        <v>9.9</v>
      </c>
      <c r="L176" s="510">
        <v>171</v>
      </c>
      <c r="M176" s="510">
        <v>208</v>
      </c>
      <c r="N176" s="518" t="s">
        <v>3</v>
      </c>
      <c r="O176" s="510">
        <v>319.5</v>
      </c>
      <c r="P176" s="510">
        <v>173</v>
      </c>
      <c r="Q176" s="510">
        <v>8.3000000000000007</v>
      </c>
      <c r="R176" s="540">
        <v>6</v>
      </c>
      <c r="S176" s="54"/>
    </row>
    <row r="177" spans="1:19" x14ac:dyDescent="0.2">
      <c r="A177" s="85" t="s">
        <v>57</v>
      </c>
      <c r="B177" s="82">
        <v>39134</v>
      </c>
      <c r="C177">
        <v>58800</v>
      </c>
      <c r="D177" s="323">
        <v>8.8000000000000007</v>
      </c>
      <c r="E177">
        <v>47500</v>
      </c>
      <c r="F177">
        <v>47300</v>
      </c>
      <c r="G177">
        <v>81</v>
      </c>
      <c r="H177" s="510">
        <v>1080</v>
      </c>
      <c r="I177" s="510">
        <v>1660</v>
      </c>
      <c r="J177" s="510">
        <v>13700</v>
      </c>
      <c r="K177" s="510">
        <v>266</v>
      </c>
      <c r="L177" s="510">
        <v>223</v>
      </c>
      <c r="M177" s="510">
        <v>180</v>
      </c>
      <c r="N177" s="510">
        <v>45.1</v>
      </c>
      <c r="O177" s="510">
        <v>11480</v>
      </c>
      <c r="P177" s="510">
        <v>19000</v>
      </c>
      <c r="Q177" s="510">
        <v>75.2</v>
      </c>
      <c r="R177" s="540">
        <v>61.6</v>
      </c>
      <c r="S177" s="54"/>
    </row>
    <row r="178" spans="1:19" x14ac:dyDescent="0.2">
      <c r="A178" s="85" t="s">
        <v>56</v>
      </c>
      <c r="B178" s="82">
        <v>39134</v>
      </c>
      <c r="C178">
        <v>59100</v>
      </c>
      <c r="D178" s="323">
        <v>8.3000000000000007</v>
      </c>
      <c r="E178">
        <v>48500</v>
      </c>
      <c r="F178">
        <v>48400</v>
      </c>
      <c r="G178">
        <v>45</v>
      </c>
      <c r="H178" s="510">
        <v>1070</v>
      </c>
      <c r="I178" s="510">
        <v>1690</v>
      </c>
      <c r="J178" s="510">
        <v>14000</v>
      </c>
      <c r="K178" s="510">
        <v>270</v>
      </c>
      <c r="L178" s="510">
        <v>226</v>
      </c>
      <c r="M178" s="510">
        <v>275</v>
      </c>
      <c r="N178" s="518" t="s">
        <v>3</v>
      </c>
      <c r="O178" s="510">
        <v>11720</v>
      </c>
      <c r="P178" s="510">
        <v>19500</v>
      </c>
      <c r="Q178" s="510">
        <v>51.2</v>
      </c>
      <c r="R178" s="540">
        <v>46.7</v>
      </c>
      <c r="S178" s="54"/>
    </row>
    <row r="179" spans="1:19" x14ac:dyDescent="0.2">
      <c r="A179" s="85" t="s">
        <v>60</v>
      </c>
      <c r="B179" s="82">
        <v>39134</v>
      </c>
      <c r="C179">
        <v>58400</v>
      </c>
      <c r="D179" s="323">
        <v>8.8000000000000007</v>
      </c>
      <c r="E179">
        <v>47500</v>
      </c>
      <c r="F179">
        <v>47200</v>
      </c>
      <c r="G179">
        <v>47</v>
      </c>
      <c r="H179" s="510">
        <v>1050</v>
      </c>
      <c r="I179" s="510">
        <v>1660</v>
      </c>
      <c r="J179" s="510">
        <v>13600</v>
      </c>
      <c r="K179" s="510">
        <v>266</v>
      </c>
      <c r="L179" s="510">
        <v>224</v>
      </c>
      <c r="M179" s="510">
        <v>183</v>
      </c>
      <c r="N179" s="510">
        <v>44.2</v>
      </c>
      <c r="O179" s="510">
        <v>11530</v>
      </c>
      <c r="P179" s="510">
        <v>19000</v>
      </c>
      <c r="Q179" s="510">
        <v>69.900000000000006</v>
      </c>
      <c r="R179" s="540">
        <v>59.5</v>
      </c>
      <c r="S179" s="54"/>
    </row>
    <row r="180" spans="1:19" x14ac:dyDescent="0.2">
      <c r="A180" s="85" t="s">
        <v>59</v>
      </c>
      <c r="B180" s="82">
        <v>39134</v>
      </c>
      <c r="C180">
        <v>59000</v>
      </c>
      <c r="D180" s="323">
        <v>8.3000000000000007</v>
      </c>
      <c r="E180">
        <v>48300</v>
      </c>
      <c r="F180">
        <v>47900</v>
      </c>
      <c r="G180">
        <v>28</v>
      </c>
      <c r="H180" s="510">
        <v>1060</v>
      </c>
      <c r="I180" s="510">
        <v>1670</v>
      </c>
      <c r="J180" s="510">
        <v>13900</v>
      </c>
      <c r="K180" s="510">
        <v>266</v>
      </c>
      <c r="L180" s="510">
        <v>226</v>
      </c>
      <c r="M180" s="510">
        <v>275</v>
      </c>
      <c r="N180" s="518" t="s">
        <v>3</v>
      </c>
      <c r="O180" s="510">
        <v>11570</v>
      </c>
      <c r="P180" s="510">
        <v>19300</v>
      </c>
      <c r="Q180" s="510">
        <v>48.8</v>
      </c>
      <c r="R180" s="540">
        <v>47.1</v>
      </c>
      <c r="S180" s="54"/>
    </row>
    <row r="181" spans="1:19" x14ac:dyDescent="0.2">
      <c r="A181" s="85" t="s">
        <v>63</v>
      </c>
      <c r="B181" s="82">
        <v>39134</v>
      </c>
      <c r="C181">
        <v>58500</v>
      </c>
      <c r="D181" s="323">
        <v>8.6999999999999993</v>
      </c>
      <c r="E181">
        <v>47400</v>
      </c>
      <c r="F181">
        <v>47300</v>
      </c>
      <c r="G181">
        <v>41</v>
      </c>
      <c r="H181" s="510">
        <v>1070</v>
      </c>
      <c r="I181" s="510">
        <v>1640</v>
      </c>
      <c r="J181" s="510">
        <v>13600</v>
      </c>
      <c r="K181" s="510">
        <v>262</v>
      </c>
      <c r="L181" s="510">
        <v>224</v>
      </c>
      <c r="M181" s="510">
        <v>195</v>
      </c>
      <c r="N181" s="510">
        <v>38.4</v>
      </c>
      <c r="O181" s="510">
        <v>11440</v>
      </c>
      <c r="P181" s="510">
        <v>19100</v>
      </c>
      <c r="Q181" s="510">
        <v>54.6</v>
      </c>
      <c r="R181" s="540">
        <v>48.6</v>
      </c>
      <c r="S181" s="54"/>
    </row>
    <row r="182" spans="1:19" ht="13.5" thickBot="1" x14ac:dyDescent="0.25">
      <c r="A182" s="86" t="s">
        <v>62</v>
      </c>
      <c r="B182" s="83">
        <v>39134</v>
      </c>
      <c r="C182" s="92">
        <v>59000</v>
      </c>
      <c r="D182" s="504">
        <v>8.5</v>
      </c>
      <c r="E182" s="92">
        <v>48400</v>
      </c>
      <c r="F182" s="92">
        <v>47700</v>
      </c>
      <c r="G182" s="92"/>
      <c r="H182" s="541">
        <v>1070</v>
      </c>
      <c r="I182" s="541">
        <v>1650</v>
      </c>
      <c r="J182" s="541">
        <v>13800</v>
      </c>
      <c r="K182" s="541">
        <v>258</v>
      </c>
      <c r="L182" s="541">
        <v>226</v>
      </c>
      <c r="M182" s="541">
        <v>243</v>
      </c>
      <c r="N182" s="541">
        <v>16.3</v>
      </c>
      <c r="O182" s="541">
        <v>11590</v>
      </c>
      <c r="P182" s="541">
        <v>19200</v>
      </c>
      <c r="Q182" s="541">
        <v>49.6</v>
      </c>
      <c r="R182" s="543">
        <v>46.9</v>
      </c>
      <c r="S182" s="54"/>
    </row>
    <row r="183" spans="1:19" x14ac:dyDescent="0.2">
      <c r="C183" s="54"/>
      <c r="D183" s="505"/>
      <c r="E183" s="54">
        <f>AVERAGE(E177:E182)</f>
        <v>47933.333333333336</v>
      </c>
      <c r="F183" s="54">
        <f>AVERAGE(F177:F182)</f>
        <v>47633.333333333336</v>
      </c>
      <c r="G183" s="54">
        <f>AVERAGE(E183:F183)</f>
        <v>47783.333333333336</v>
      </c>
      <c r="H183" s="544"/>
      <c r="I183" s="544"/>
      <c r="J183" s="544"/>
      <c r="K183" s="544"/>
      <c r="L183" s="544"/>
      <c r="M183" s="544"/>
      <c r="N183" s="544"/>
      <c r="O183" s="544"/>
      <c r="P183" s="544"/>
      <c r="Q183" s="544"/>
      <c r="R183" s="544"/>
    </row>
    <row r="184" spans="1:19" ht="13.5" thickBot="1" x14ac:dyDescent="0.25"/>
    <row r="185" spans="1:19" x14ac:dyDescent="0.2">
      <c r="A185" s="33" t="s">
        <v>79</v>
      </c>
      <c r="B185" s="47"/>
      <c r="C185" s="39" t="s">
        <v>27</v>
      </c>
      <c r="D185" s="39"/>
      <c r="E185" s="39" t="s">
        <v>65</v>
      </c>
      <c r="F185" s="39" t="s">
        <v>65</v>
      </c>
      <c r="G185" s="39" t="s">
        <v>68</v>
      </c>
      <c r="H185" s="512" t="s">
        <v>12</v>
      </c>
      <c r="I185" s="512" t="s">
        <v>31</v>
      </c>
      <c r="J185" s="512" t="s">
        <v>35</v>
      </c>
      <c r="K185" s="512" t="s">
        <v>26</v>
      </c>
      <c r="L185" s="512" t="s">
        <v>159</v>
      </c>
      <c r="M185" s="512" t="s">
        <v>24</v>
      </c>
      <c r="N185" s="512" t="s">
        <v>16</v>
      </c>
      <c r="O185" s="512" t="s">
        <v>53</v>
      </c>
      <c r="P185" s="512" t="s">
        <v>160</v>
      </c>
      <c r="Q185" s="513" t="s">
        <v>107</v>
      </c>
      <c r="R185" s="514" t="s">
        <v>108</v>
      </c>
    </row>
    <row r="186" spans="1:19" ht="13.5" thickBot="1" x14ac:dyDescent="0.25">
      <c r="A186" s="34" t="s">
        <v>49</v>
      </c>
      <c r="B186" s="48" t="s">
        <v>48</v>
      </c>
      <c r="C186" s="40" t="s">
        <v>4</v>
      </c>
      <c r="D186" s="498" t="s">
        <v>43</v>
      </c>
      <c r="E186" s="40" t="s">
        <v>32</v>
      </c>
      <c r="F186" s="40" t="s">
        <v>98</v>
      </c>
      <c r="G186" s="40" t="s">
        <v>32</v>
      </c>
      <c r="H186" s="515" t="s">
        <v>32</v>
      </c>
      <c r="I186" s="515" t="s">
        <v>32</v>
      </c>
      <c r="J186" s="515" t="s">
        <v>32</v>
      </c>
      <c r="K186" s="515" t="s">
        <v>32</v>
      </c>
      <c r="L186" s="515" t="s">
        <v>109</v>
      </c>
      <c r="M186" s="515" t="s">
        <v>109</v>
      </c>
      <c r="N186" s="515" t="s">
        <v>109</v>
      </c>
      <c r="O186" s="515" t="s">
        <v>109</v>
      </c>
      <c r="P186" s="515" t="s">
        <v>109</v>
      </c>
      <c r="Q186" s="516" t="s">
        <v>109</v>
      </c>
      <c r="R186" s="517" t="s">
        <v>109</v>
      </c>
    </row>
    <row r="187" spans="1:19" x14ac:dyDescent="0.2">
      <c r="A187" s="93" t="s">
        <v>7</v>
      </c>
      <c r="B187" s="82">
        <v>39224</v>
      </c>
      <c r="C187">
        <v>2613</v>
      </c>
      <c r="D187" s="323">
        <v>7.9</v>
      </c>
      <c r="E187">
        <v>1800</v>
      </c>
      <c r="F187">
        <v>1760</v>
      </c>
      <c r="G187">
        <v>364</v>
      </c>
      <c r="H187" s="510">
        <v>156</v>
      </c>
      <c r="I187" s="510">
        <v>76.900000000000006</v>
      </c>
      <c r="J187" s="510">
        <v>327</v>
      </c>
      <c r="K187" s="510">
        <v>11.1</v>
      </c>
      <c r="L187" s="510">
        <v>216</v>
      </c>
      <c r="M187" s="510">
        <v>264</v>
      </c>
      <c r="N187" s="518" t="s">
        <v>3</v>
      </c>
      <c r="O187" s="510">
        <v>666.5</v>
      </c>
      <c r="P187" s="510">
        <v>392</v>
      </c>
      <c r="Q187" s="510">
        <v>10.7</v>
      </c>
      <c r="R187" s="547">
        <v>8.5</v>
      </c>
      <c r="S187" s="54"/>
    </row>
    <row r="188" spans="1:19" x14ac:dyDescent="0.2">
      <c r="A188" s="85" t="s">
        <v>36</v>
      </c>
      <c r="B188" s="82">
        <v>39224</v>
      </c>
      <c r="C188">
        <v>4248</v>
      </c>
      <c r="D188" s="323">
        <v>8.1</v>
      </c>
      <c r="E188">
        <v>2650</v>
      </c>
      <c r="F188">
        <v>2640</v>
      </c>
      <c r="G188">
        <v>252</v>
      </c>
      <c r="H188" s="510">
        <v>186</v>
      </c>
      <c r="I188" s="510">
        <v>92.6</v>
      </c>
      <c r="J188" s="510">
        <v>587</v>
      </c>
      <c r="K188" s="510">
        <v>16.7</v>
      </c>
      <c r="L188" s="510">
        <v>240</v>
      </c>
      <c r="M188" s="510">
        <v>293</v>
      </c>
      <c r="N188" s="518" t="s">
        <v>3</v>
      </c>
      <c r="O188" s="510">
        <v>738.4</v>
      </c>
      <c r="P188" s="510">
        <v>871</v>
      </c>
      <c r="Q188" s="510">
        <v>11.2</v>
      </c>
      <c r="R188" s="540">
        <v>8.3000000000000007</v>
      </c>
      <c r="S188" s="54"/>
    </row>
    <row r="189" spans="1:19" x14ac:dyDescent="0.2">
      <c r="A189" s="85" t="s">
        <v>100</v>
      </c>
      <c r="B189" s="82">
        <v>39224</v>
      </c>
      <c r="C189">
        <v>3135</v>
      </c>
      <c r="D189" s="323">
        <v>8.1999999999999993</v>
      </c>
      <c r="E189">
        <v>2030</v>
      </c>
      <c r="F189">
        <v>1970</v>
      </c>
      <c r="G189">
        <v>261</v>
      </c>
      <c r="H189" s="510">
        <v>148</v>
      </c>
      <c r="I189" s="510">
        <v>68.8</v>
      </c>
      <c r="J189" s="510">
        <v>429</v>
      </c>
      <c r="K189" s="510">
        <v>13.4</v>
      </c>
      <c r="L189" s="510">
        <v>208</v>
      </c>
      <c r="M189" s="510">
        <v>254</v>
      </c>
      <c r="N189" s="518" t="s">
        <v>3</v>
      </c>
      <c r="O189" s="510">
        <v>600.6</v>
      </c>
      <c r="P189" s="510">
        <v>583</v>
      </c>
      <c r="Q189" s="510">
        <v>10.4</v>
      </c>
      <c r="R189" s="540">
        <v>7.6</v>
      </c>
      <c r="S189" s="54"/>
    </row>
    <row r="190" spans="1:19" x14ac:dyDescent="0.2">
      <c r="A190" s="85" t="s">
        <v>72</v>
      </c>
      <c r="B190" s="82">
        <v>39224</v>
      </c>
      <c r="C190">
        <v>1367</v>
      </c>
      <c r="D190" s="323">
        <v>8</v>
      </c>
      <c r="E190">
        <v>1000</v>
      </c>
      <c r="F190">
        <v>1030</v>
      </c>
      <c r="G190">
        <v>51</v>
      </c>
      <c r="H190" s="510">
        <v>94.2</v>
      </c>
      <c r="I190" s="510">
        <v>27</v>
      </c>
      <c r="J190" s="510">
        <v>226</v>
      </c>
      <c r="K190" s="510">
        <v>10.1</v>
      </c>
      <c r="L190" s="510">
        <v>172</v>
      </c>
      <c r="M190" s="510">
        <v>210</v>
      </c>
      <c r="N190" s="518" t="s">
        <v>3</v>
      </c>
      <c r="O190" s="510">
        <v>376.4</v>
      </c>
      <c r="P190" s="510">
        <v>193</v>
      </c>
      <c r="Q190" s="510">
        <v>7.4</v>
      </c>
      <c r="R190" s="540">
        <v>5.9</v>
      </c>
      <c r="S190" s="54"/>
    </row>
    <row r="191" spans="1:19" x14ac:dyDescent="0.2">
      <c r="A191" s="85" t="s">
        <v>57</v>
      </c>
      <c r="B191" s="82">
        <v>39224</v>
      </c>
      <c r="C191">
        <v>58670</v>
      </c>
      <c r="D191" s="323">
        <v>8.3000000000000007</v>
      </c>
      <c r="E191">
        <v>46800</v>
      </c>
      <c r="F191">
        <v>47700</v>
      </c>
      <c r="G191">
        <v>14</v>
      </c>
      <c r="H191" s="510">
        <v>1030</v>
      </c>
      <c r="I191" s="510">
        <v>1620</v>
      </c>
      <c r="J191" s="510">
        <v>13600</v>
      </c>
      <c r="K191" s="510">
        <v>262</v>
      </c>
      <c r="L191" s="510">
        <v>226</v>
      </c>
      <c r="M191" s="510">
        <v>276</v>
      </c>
      <c r="N191" s="518" t="s">
        <v>3</v>
      </c>
      <c r="O191" s="510">
        <v>11710</v>
      </c>
      <c r="P191" s="510">
        <v>19300</v>
      </c>
      <c r="Q191" s="510">
        <v>64.400000000000006</v>
      </c>
      <c r="R191" s="540">
        <v>58.7</v>
      </c>
      <c r="S191" s="54"/>
    </row>
    <row r="192" spans="1:19" x14ac:dyDescent="0.2">
      <c r="A192" s="85" t="s">
        <v>56</v>
      </c>
      <c r="B192" s="82">
        <v>39224</v>
      </c>
      <c r="C192">
        <v>58782</v>
      </c>
      <c r="D192" s="323">
        <v>8.3000000000000007</v>
      </c>
      <c r="E192">
        <v>46100</v>
      </c>
      <c r="F192">
        <v>47600</v>
      </c>
      <c r="G192">
        <v>12</v>
      </c>
      <c r="H192" s="510">
        <v>1030</v>
      </c>
      <c r="I192" s="510">
        <v>1620</v>
      </c>
      <c r="J192" s="510">
        <v>13500</v>
      </c>
      <c r="K192" s="510">
        <v>262</v>
      </c>
      <c r="L192" s="510">
        <v>228</v>
      </c>
      <c r="M192" s="510">
        <v>278</v>
      </c>
      <c r="N192" s="518" t="s">
        <v>3</v>
      </c>
      <c r="O192" s="510">
        <v>11750</v>
      </c>
      <c r="P192" s="510">
        <v>19300</v>
      </c>
      <c r="Q192" s="510">
        <v>63</v>
      </c>
      <c r="R192" s="540">
        <v>59.3</v>
      </c>
      <c r="S192" s="54"/>
    </row>
    <row r="193" spans="1:19" x14ac:dyDescent="0.2">
      <c r="A193" s="85" t="s">
        <v>60</v>
      </c>
      <c r="B193" s="82">
        <v>39224</v>
      </c>
      <c r="C193">
        <v>58670</v>
      </c>
      <c r="D193" s="323">
        <v>8.6</v>
      </c>
      <c r="E193">
        <v>47100</v>
      </c>
      <c r="F193">
        <v>47200</v>
      </c>
      <c r="G193">
        <v>13</v>
      </c>
      <c r="H193" s="510">
        <v>1010</v>
      </c>
      <c r="I193" s="510">
        <v>1620</v>
      </c>
      <c r="J193" s="510">
        <v>13400</v>
      </c>
      <c r="K193" s="510">
        <v>262</v>
      </c>
      <c r="L193" s="510">
        <v>226</v>
      </c>
      <c r="M193" s="510">
        <v>235</v>
      </c>
      <c r="N193" s="510">
        <v>20.2</v>
      </c>
      <c r="O193" s="510">
        <v>11610</v>
      </c>
      <c r="P193" s="510">
        <v>19200</v>
      </c>
      <c r="Q193" s="510">
        <v>61.9</v>
      </c>
      <c r="R193" s="540">
        <v>58.3</v>
      </c>
      <c r="S193" s="54"/>
    </row>
    <row r="194" spans="1:19" x14ac:dyDescent="0.2">
      <c r="A194" s="85" t="s">
        <v>59</v>
      </c>
      <c r="B194" s="82">
        <v>39224</v>
      </c>
      <c r="C194">
        <v>58782</v>
      </c>
      <c r="D194" s="323">
        <v>8.3000000000000007</v>
      </c>
      <c r="E194">
        <v>47200</v>
      </c>
      <c r="F194">
        <v>47400</v>
      </c>
      <c r="G194">
        <v>15</v>
      </c>
      <c r="H194" s="510">
        <v>1030</v>
      </c>
      <c r="I194" s="510">
        <v>1610</v>
      </c>
      <c r="J194" s="510">
        <v>13400</v>
      </c>
      <c r="K194" s="510">
        <v>262</v>
      </c>
      <c r="L194" s="510">
        <v>227</v>
      </c>
      <c r="M194" s="510">
        <v>277</v>
      </c>
      <c r="N194" s="518" t="s">
        <v>3</v>
      </c>
      <c r="O194" s="510">
        <v>11690</v>
      </c>
      <c r="P194" s="510">
        <v>19300</v>
      </c>
      <c r="Q194" s="510">
        <v>63.2</v>
      </c>
      <c r="R194" s="540">
        <v>58.7</v>
      </c>
      <c r="S194" s="54"/>
    </row>
    <row r="195" spans="1:19" x14ac:dyDescent="0.2">
      <c r="A195" s="85" t="s">
        <v>63</v>
      </c>
      <c r="B195" s="82">
        <v>39224</v>
      </c>
      <c r="C195">
        <v>58670</v>
      </c>
      <c r="D195" s="323">
        <v>8.3000000000000007</v>
      </c>
      <c r="E195">
        <v>47200</v>
      </c>
      <c r="F195">
        <v>47300</v>
      </c>
      <c r="G195">
        <v>20</v>
      </c>
      <c r="H195" s="510">
        <v>1030</v>
      </c>
      <c r="I195" s="510">
        <v>1620</v>
      </c>
      <c r="J195" s="510">
        <v>13400</v>
      </c>
      <c r="K195" s="510">
        <v>262</v>
      </c>
      <c r="L195" s="510">
        <v>227</v>
      </c>
      <c r="M195" s="510">
        <v>277</v>
      </c>
      <c r="N195" s="518" t="s">
        <v>3</v>
      </c>
      <c r="O195" s="510">
        <v>11690</v>
      </c>
      <c r="P195" s="510">
        <v>19200</v>
      </c>
      <c r="Q195" s="510">
        <v>63</v>
      </c>
      <c r="R195" s="540">
        <v>61</v>
      </c>
      <c r="S195" s="54"/>
    </row>
    <row r="196" spans="1:19" ht="13.5" thickBot="1" x14ac:dyDescent="0.25">
      <c r="A196" s="86" t="s">
        <v>62</v>
      </c>
      <c r="B196" s="83">
        <v>39224</v>
      </c>
      <c r="C196" s="92">
        <v>58782</v>
      </c>
      <c r="D196" s="504">
        <v>8.4</v>
      </c>
      <c r="E196" s="92">
        <v>47000</v>
      </c>
      <c r="F196" s="92">
        <v>47700</v>
      </c>
      <c r="G196" s="92">
        <v>13</v>
      </c>
      <c r="H196" s="541">
        <v>1040</v>
      </c>
      <c r="I196" s="541">
        <v>1620</v>
      </c>
      <c r="J196" s="541">
        <v>13500</v>
      </c>
      <c r="K196" s="541">
        <v>262</v>
      </c>
      <c r="L196" s="541">
        <v>229</v>
      </c>
      <c r="M196" s="541">
        <v>269</v>
      </c>
      <c r="N196" s="548">
        <v>4.8</v>
      </c>
      <c r="O196" s="541">
        <v>11710</v>
      </c>
      <c r="P196" s="541">
        <v>19400</v>
      </c>
      <c r="Q196" s="541">
        <v>61.1</v>
      </c>
      <c r="R196" s="543">
        <v>58.1</v>
      </c>
      <c r="S196" s="54"/>
    </row>
    <row r="197" spans="1:19" x14ac:dyDescent="0.2">
      <c r="B197" s="82"/>
      <c r="C197" s="54"/>
      <c r="D197" s="505"/>
      <c r="E197" s="54">
        <f>AVERAGE(E191:E196)</f>
        <v>46900</v>
      </c>
      <c r="F197" s="54">
        <f>AVERAGE(F191:F196)</f>
        <v>47483.333333333336</v>
      </c>
      <c r="G197" s="54"/>
      <c r="H197" s="544"/>
      <c r="I197" s="544"/>
      <c r="J197" s="544"/>
      <c r="K197" s="544"/>
      <c r="L197" s="544"/>
      <c r="M197" s="544"/>
      <c r="N197" s="544"/>
      <c r="O197" s="544"/>
      <c r="P197" s="544"/>
      <c r="Q197" s="544"/>
      <c r="R197" s="544"/>
    </row>
    <row r="198" spans="1:19" ht="13.5" thickBot="1" x14ac:dyDescent="0.25"/>
    <row r="199" spans="1:19" x14ac:dyDescent="0.2">
      <c r="A199" s="33" t="s">
        <v>79</v>
      </c>
      <c r="B199" s="47"/>
      <c r="C199" s="39" t="s">
        <v>27</v>
      </c>
      <c r="D199" s="39"/>
      <c r="E199" s="39" t="s">
        <v>65</v>
      </c>
      <c r="F199" s="39" t="s">
        <v>65</v>
      </c>
      <c r="G199" s="39" t="s">
        <v>68</v>
      </c>
      <c r="H199" s="512" t="s">
        <v>12</v>
      </c>
      <c r="I199" s="512" t="s">
        <v>31</v>
      </c>
      <c r="J199" s="512" t="s">
        <v>35</v>
      </c>
      <c r="K199" s="512" t="s">
        <v>26</v>
      </c>
      <c r="L199" s="512" t="s">
        <v>159</v>
      </c>
      <c r="M199" s="512" t="s">
        <v>24</v>
      </c>
      <c r="N199" s="512" t="s">
        <v>16</v>
      </c>
      <c r="O199" s="512" t="s">
        <v>53</v>
      </c>
      <c r="P199" s="512" t="s">
        <v>160</v>
      </c>
      <c r="Q199" s="513" t="s">
        <v>107</v>
      </c>
      <c r="R199" s="514" t="s">
        <v>108</v>
      </c>
    </row>
    <row r="200" spans="1:19" ht="13.5" thickBot="1" x14ac:dyDescent="0.25">
      <c r="A200" s="34" t="s">
        <v>49</v>
      </c>
      <c r="B200" s="48" t="s">
        <v>48</v>
      </c>
      <c r="C200" s="40" t="s">
        <v>4</v>
      </c>
      <c r="D200" s="498" t="s">
        <v>43</v>
      </c>
      <c r="E200" s="40" t="s">
        <v>32</v>
      </c>
      <c r="F200" s="40" t="s">
        <v>98</v>
      </c>
      <c r="G200" s="40" t="s">
        <v>32</v>
      </c>
      <c r="H200" s="515" t="s">
        <v>32</v>
      </c>
      <c r="I200" s="515" t="s">
        <v>32</v>
      </c>
      <c r="J200" s="515" t="s">
        <v>32</v>
      </c>
      <c r="K200" s="515" t="s">
        <v>32</v>
      </c>
      <c r="L200" s="515" t="s">
        <v>109</v>
      </c>
      <c r="M200" s="515" t="s">
        <v>109</v>
      </c>
      <c r="N200" s="515" t="s">
        <v>109</v>
      </c>
      <c r="O200" s="515" t="s">
        <v>109</v>
      </c>
      <c r="P200" s="515" t="s">
        <v>109</v>
      </c>
      <c r="Q200" s="516" t="s">
        <v>109</v>
      </c>
      <c r="R200" s="517" t="s">
        <v>109</v>
      </c>
    </row>
    <row r="201" spans="1:19" x14ac:dyDescent="0.2">
      <c r="A201" s="93" t="s">
        <v>7</v>
      </c>
      <c r="B201" s="82">
        <v>39322</v>
      </c>
      <c r="C201">
        <v>3170</v>
      </c>
      <c r="D201" s="323">
        <v>7.7</v>
      </c>
      <c r="E201">
        <v>2150</v>
      </c>
      <c r="F201">
        <v>2040</v>
      </c>
      <c r="G201">
        <v>290</v>
      </c>
      <c r="H201" s="510">
        <v>168</v>
      </c>
      <c r="I201" s="510">
        <v>90.6</v>
      </c>
      <c r="J201" s="510">
        <v>402</v>
      </c>
      <c r="K201" s="510">
        <v>11.8</v>
      </c>
      <c r="L201" s="510">
        <v>227</v>
      </c>
      <c r="M201" s="510">
        <v>277</v>
      </c>
      <c r="N201" s="518" t="s">
        <v>3</v>
      </c>
      <c r="O201" s="510">
        <v>774.4</v>
      </c>
      <c r="P201" s="510">
        <v>452</v>
      </c>
      <c r="Q201" s="510">
        <v>11.3</v>
      </c>
      <c r="R201" s="547">
        <v>9.3000000000000007</v>
      </c>
      <c r="S201" s="54"/>
    </row>
    <row r="202" spans="1:19" x14ac:dyDescent="0.2">
      <c r="A202" s="85" t="s">
        <v>36</v>
      </c>
      <c r="B202" s="82">
        <v>39322</v>
      </c>
      <c r="C202">
        <v>4390</v>
      </c>
      <c r="D202" s="323">
        <v>7.7</v>
      </c>
      <c r="E202">
        <v>2830</v>
      </c>
      <c r="F202">
        <v>2750</v>
      </c>
      <c r="G202">
        <v>203</v>
      </c>
      <c r="H202" s="510">
        <v>190</v>
      </c>
      <c r="I202" s="510">
        <v>95.6</v>
      </c>
      <c r="J202" s="510">
        <v>641</v>
      </c>
      <c r="K202" s="510">
        <v>18.3</v>
      </c>
      <c r="L202" s="510">
        <v>248</v>
      </c>
      <c r="M202" s="510">
        <v>302</v>
      </c>
      <c r="N202" s="518" t="s">
        <v>3</v>
      </c>
      <c r="O202" s="510">
        <v>765.4</v>
      </c>
      <c r="P202" s="510">
        <v>891</v>
      </c>
      <c r="Q202" s="510">
        <v>12.1</v>
      </c>
      <c r="R202" s="540">
        <v>9.6</v>
      </c>
      <c r="S202" s="54"/>
    </row>
    <row r="203" spans="1:19" x14ac:dyDescent="0.2">
      <c r="A203" s="85" t="s">
        <v>100</v>
      </c>
      <c r="B203" s="82">
        <v>39322</v>
      </c>
      <c r="R203" s="540"/>
      <c r="S203" s="54"/>
    </row>
    <row r="204" spans="1:19" x14ac:dyDescent="0.2">
      <c r="A204" s="85" t="s">
        <v>72</v>
      </c>
      <c r="B204" s="82">
        <v>39322</v>
      </c>
      <c r="C204">
        <v>1790</v>
      </c>
      <c r="D204" s="323">
        <v>8</v>
      </c>
      <c r="E204">
        <v>1200</v>
      </c>
      <c r="F204">
        <v>1070</v>
      </c>
      <c r="G204">
        <v>41</v>
      </c>
      <c r="H204" s="510">
        <v>108</v>
      </c>
      <c r="I204" s="510">
        <v>35</v>
      </c>
      <c r="J204" s="510">
        <v>220</v>
      </c>
      <c r="K204" s="510">
        <v>10.7</v>
      </c>
      <c r="L204" s="510">
        <v>168</v>
      </c>
      <c r="M204" s="510">
        <v>205</v>
      </c>
      <c r="N204" s="518" t="s">
        <v>3</v>
      </c>
      <c r="O204" s="510">
        <v>401</v>
      </c>
      <c r="P204" s="510">
        <v>195</v>
      </c>
      <c r="Q204" s="510">
        <v>7.4</v>
      </c>
      <c r="R204" s="540">
        <v>5.4</v>
      </c>
      <c r="S204" s="54"/>
    </row>
    <row r="205" spans="1:19" x14ac:dyDescent="0.2">
      <c r="A205" s="85" t="s">
        <v>57</v>
      </c>
      <c r="B205" s="82">
        <v>39322</v>
      </c>
      <c r="C205">
        <v>59400</v>
      </c>
      <c r="D205" s="323">
        <v>8.1999999999999993</v>
      </c>
      <c r="E205">
        <v>48500</v>
      </c>
      <c r="F205">
        <v>47900</v>
      </c>
      <c r="G205">
        <v>39</v>
      </c>
      <c r="H205" s="510">
        <v>1040</v>
      </c>
      <c r="I205" s="510">
        <v>1670</v>
      </c>
      <c r="J205" s="510">
        <v>13800</v>
      </c>
      <c r="K205" s="510">
        <v>270</v>
      </c>
      <c r="L205" s="510">
        <v>232</v>
      </c>
      <c r="M205" s="510">
        <v>283</v>
      </c>
      <c r="N205" s="518" t="s">
        <v>3</v>
      </c>
      <c r="O205" s="510">
        <v>11660</v>
      </c>
      <c r="P205" s="510">
        <v>19300</v>
      </c>
      <c r="Q205" s="510">
        <v>50.1</v>
      </c>
      <c r="R205" s="540">
        <v>48.4</v>
      </c>
      <c r="S205" s="54"/>
    </row>
    <row r="206" spans="1:19" x14ac:dyDescent="0.2">
      <c r="A206" s="85" t="s">
        <v>56</v>
      </c>
      <c r="B206" s="82">
        <v>39322</v>
      </c>
      <c r="C206">
        <v>59400</v>
      </c>
      <c r="D206" s="323">
        <v>8.1999999999999993</v>
      </c>
      <c r="E206">
        <v>48100</v>
      </c>
      <c r="F206">
        <v>47800</v>
      </c>
      <c r="G206">
        <v>37</v>
      </c>
      <c r="H206" s="510">
        <v>1030</v>
      </c>
      <c r="I206" s="510">
        <v>1670</v>
      </c>
      <c r="J206" s="510">
        <v>13700</v>
      </c>
      <c r="K206" s="510">
        <v>266</v>
      </c>
      <c r="L206" s="510">
        <v>232</v>
      </c>
      <c r="M206" s="510">
        <v>283</v>
      </c>
      <c r="N206" s="518" t="s">
        <v>3</v>
      </c>
      <c r="O206" s="510">
        <v>11730</v>
      </c>
      <c r="P206" s="510">
        <v>19300</v>
      </c>
      <c r="Q206" s="510">
        <v>49.9</v>
      </c>
      <c r="R206" s="540">
        <v>49.1</v>
      </c>
      <c r="S206" s="54"/>
    </row>
    <row r="207" spans="1:19" x14ac:dyDescent="0.2">
      <c r="A207" s="85" t="s">
        <v>60</v>
      </c>
      <c r="B207" s="82">
        <v>39322</v>
      </c>
      <c r="C207">
        <v>59100</v>
      </c>
      <c r="D207" s="323">
        <v>8.1999999999999993</v>
      </c>
      <c r="E207">
        <v>48000</v>
      </c>
      <c r="F207">
        <v>47500</v>
      </c>
      <c r="G207">
        <v>50</v>
      </c>
      <c r="H207" s="510">
        <v>1050</v>
      </c>
      <c r="I207" s="510">
        <v>1650</v>
      </c>
      <c r="J207" s="510">
        <v>13700</v>
      </c>
      <c r="K207" s="510">
        <v>270</v>
      </c>
      <c r="L207" s="510">
        <v>233</v>
      </c>
      <c r="M207" s="510">
        <v>284</v>
      </c>
      <c r="N207" s="518" t="s">
        <v>3</v>
      </c>
      <c r="O207" s="510">
        <v>11590</v>
      </c>
      <c r="P207" s="510">
        <v>19100</v>
      </c>
      <c r="Q207" s="510">
        <v>49.4</v>
      </c>
      <c r="R207" s="540">
        <v>48.3</v>
      </c>
      <c r="S207" s="54"/>
    </row>
    <row r="208" spans="1:19" x14ac:dyDescent="0.2">
      <c r="A208" s="85" t="s">
        <v>59</v>
      </c>
      <c r="B208" s="82">
        <v>39322</v>
      </c>
      <c r="C208">
        <v>59300</v>
      </c>
      <c r="D208" s="323">
        <v>8.1999999999999993</v>
      </c>
      <c r="E208">
        <v>48000</v>
      </c>
      <c r="F208">
        <v>47600</v>
      </c>
      <c r="G208">
        <v>31</v>
      </c>
      <c r="H208" s="510">
        <v>1060</v>
      </c>
      <c r="I208" s="510">
        <v>1650</v>
      </c>
      <c r="J208" s="510">
        <v>13600</v>
      </c>
      <c r="K208" s="510">
        <v>270</v>
      </c>
      <c r="L208" s="510">
        <v>232</v>
      </c>
      <c r="M208" s="510">
        <v>283</v>
      </c>
      <c r="N208" s="518" t="s">
        <v>3</v>
      </c>
      <c r="O208" s="510">
        <v>11670</v>
      </c>
      <c r="P208" s="510">
        <v>19200</v>
      </c>
      <c r="Q208" s="510">
        <v>49.5</v>
      </c>
      <c r="R208" s="540">
        <v>48.4</v>
      </c>
      <c r="S208" s="54"/>
    </row>
    <row r="209" spans="1:19" x14ac:dyDescent="0.2">
      <c r="A209" s="85" t="s">
        <v>63</v>
      </c>
      <c r="B209" s="82">
        <v>39322</v>
      </c>
      <c r="C209">
        <v>59400</v>
      </c>
      <c r="D209" s="323">
        <v>8.1</v>
      </c>
      <c r="E209">
        <v>48200</v>
      </c>
      <c r="F209">
        <v>48000</v>
      </c>
      <c r="G209">
        <v>34</v>
      </c>
      <c r="H209" s="510">
        <v>1060</v>
      </c>
      <c r="I209" s="510">
        <v>1650</v>
      </c>
      <c r="J209" s="510">
        <v>13800</v>
      </c>
      <c r="K209" s="510">
        <v>270</v>
      </c>
      <c r="L209" s="510">
        <v>232</v>
      </c>
      <c r="M209" s="510">
        <v>283</v>
      </c>
      <c r="N209" s="518" t="s">
        <v>3</v>
      </c>
      <c r="O209" s="510">
        <v>11700</v>
      </c>
      <c r="P209" s="510">
        <v>19400</v>
      </c>
      <c r="Q209" s="510">
        <v>50.5</v>
      </c>
      <c r="R209" s="540">
        <v>49.5</v>
      </c>
      <c r="S209" s="54"/>
    </row>
    <row r="210" spans="1:19" ht="13.5" thickBot="1" x14ac:dyDescent="0.25">
      <c r="A210" s="86" t="s">
        <v>62</v>
      </c>
      <c r="B210" s="83">
        <v>39322</v>
      </c>
      <c r="C210" s="92">
        <v>59400</v>
      </c>
      <c r="D210" s="504">
        <v>8.1</v>
      </c>
      <c r="E210" s="92">
        <v>48300</v>
      </c>
      <c r="F210" s="92">
        <v>47800</v>
      </c>
      <c r="G210" s="92">
        <v>42</v>
      </c>
      <c r="H210" s="541">
        <v>1060</v>
      </c>
      <c r="I210" s="541">
        <v>1680</v>
      </c>
      <c r="J210" s="541">
        <v>13700</v>
      </c>
      <c r="K210" s="541">
        <v>270</v>
      </c>
      <c r="L210" s="541">
        <v>233</v>
      </c>
      <c r="M210" s="541">
        <v>284</v>
      </c>
      <c r="N210" s="518" t="s">
        <v>3</v>
      </c>
      <c r="O210" s="541">
        <v>11680</v>
      </c>
      <c r="P210" s="541">
        <v>19300</v>
      </c>
      <c r="Q210" s="541">
        <v>48.8</v>
      </c>
      <c r="R210" s="543">
        <v>47.7</v>
      </c>
      <c r="S210" s="54"/>
    </row>
    <row r="211" spans="1:19" x14ac:dyDescent="0.2">
      <c r="B211" s="82"/>
      <c r="C211" s="54"/>
      <c r="D211" s="505"/>
      <c r="E211" s="54">
        <f>AVERAGE(E205:E210)</f>
        <v>48183.333333333336</v>
      </c>
      <c r="F211" s="54">
        <f>AVERAGE(F205:F210)</f>
        <v>47766.666666666664</v>
      </c>
      <c r="G211" s="54">
        <f>AVERAGE(E211:F211)</f>
        <v>47975</v>
      </c>
      <c r="H211" s="544"/>
      <c r="I211" s="544"/>
      <c r="J211" s="544"/>
      <c r="K211" s="544"/>
      <c r="L211" s="544"/>
      <c r="M211" s="544"/>
      <c r="N211" s="544"/>
      <c r="O211" s="544"/>
      <c r="P211" s="544"/>
      <c r="Q211" s="544"/>
      <c r="R211" s="544"/>
    </row>
    <row r="212" spans="1:19" ht="13.5" thickBot="1" x14ac:dyDescent="0.25"/>
    <row r="213" spans="1:19" x14ac:dyDescent="0.2">
      <c r="A213" s="33" t="s">
        <v>79</v>
      </c>
      <c r="B213" s="47"/>
      <c r="C213" s="39" t="s">
        <v>27</v>
      </c>
      <c r="D213" s="39"/>
      <c r="E213" s="39" t="s">
        <v>65</v>
      </c>
      <c r="F213" s="39" t="s">
        <v>65</v>
      </c>
      <c r="G213" s="39" t="s">
        <v>68</v>
      </c>
      <c r="H213" s="512" t="s">
        <v>12</v>
      </c>
      <c r="I213" s="512" t="s">
        <v>31</v>
      </c>
      <c r="J213" s="512" t="s">
        <v>35</v>
      </c>
      <c r="K213" s="512" t="s">
        <v>26</v>
      </c>
      <c r="L213" s="512" t="s">
        <v>159</v>
      </c>
      <c r="M213" s="512" t="s">
        <v>24</v>
      </c>
      <c r="N213" s="512" t="s">
        <v>16</v>
      </c>
      <c r="O213" s="512" t="s">
        <v>53</v>
      </c>
      <c r="P213" s="512" t="s">
        <v>160</v>
      </c>
      <c r="Q213" s="513" t="s">
        <v>107</v>
      </c>
      <c r="R213" s="514" t="s">
        <v>108</v>
      </c>
    </row>
    <row r="214" spans="1:19" ht="13.5" thickBot="1" x14ac:dyDescent="0.25">
      <c r="A214" s="34" t="s">
        <v>49</v>
      </c>
      <c r="B214" s="48" t="s">
        <v>48</v>
      </c>
      <c r="C214" s="40" t="s">
        <v>4</v>
      </c>
      <c r="D214" s="498" t="s">
        <v>43</v>
      </c>
      <c r="E214" s="40" t="s">
        <v>32</v>
      </c>
      <c r="F214" s="40" t="s">
        <v>98</v>
      </c>
      <c r="G214" s="40" t="s">
        <v>32</v>
      </c>
      <c r="H214" s="515" t="s">
        <v>32</v>
      </c>
      <c r="I214" s="515" t="s">
        <v>32</v>
      </c>
      <c r="J214" s="515" t="s">
        <v>32</v>
      </c>
      <c r="K214" s="515" t="s">
        <v>32</v>
      </c>
      <c r="L214" s="515" t="s">
        <v>109</v>
      </c>
      <c r="M214" s="515" t="s">
        <v>109</v>
      </c>
      <c r="N214" s="515" t="s">
        <v>109</v>
      </c>
      <c r="O214" s="515" t="s">
        <v>109</v>
      </c>
      <c r="P214" s="515" t="s">
        <v>109</v>
      </c>
      <c r="Q214" s="516" t="s">
        <v>109</v>
      </c>
      <c r="R214" s="517" t="s">
        <v>109</v>
      </c>
    </row>
    <row r="215" spans="1:19" x14ac:dyDescent="0.2">
      <c r="A215" s="93" t="s">
        <v>7</v>
      </c>
      <c r="B215" s="82">
        <v>39400</v>
      </c>
      <c r="C215">
        <v>3829</v>
      </c>
      <c r="D215" s="323">
        <v>8.1</v>
      </c>
      <c r="E215">
        <v>2650</v>
      </c>
      <c r="F215">
        <v>2540</v>
      </c>
      <c r="G215">
        <v>209</v>
      </c>
      <c r="H215" s="510">
        <v>196</v>
      </c>
      <c r="I215" s="510">
        <v>112</v>
      </c>
      <c r="J215" s="510">
        <v>515</v>
      </c>
      <c r="K215" s="510">
        <v>10.199999999999999</v>
      </c>
      <c r="L215" s="510">
        <v>230</v>
      </c>
      <c r="M215" s="510">
        <v>281</v>
      </c>
      <c r="N215" s="518" t="s">
        <v>3</v>
      </c>
      <c r="O215" s="510">
        <v>943</v>
      </c>
      <c r="P215" s="510">
        <v>624</v>
      </c>
      <c r="Q215" s="510">
        <v>7.6</v>
      </c>
      <c r="R215" s="547">
        <v>7</v>
      </c>
      <c r="S215" s="54"/>
    </row>
    <row r="216" spans="1:19" x14ac:dyDescent="0.2">
      <c r="A216" s="85" t="s">
        <v>36</v>
      </c>
      <c r="B216" s="82">
        <v>39400</v>
      </c>
      <c r="C216">
        <v>4897</v>
      </c>
      <c r="D216" s="323">
        <v>8.1</v>
      </c>
      <c r="E216">
        <v>3200</v>
      </c>
      <c r="F216">
        <v>3120</v>
      </c>
      <c r="G216">
        <v>207</v>
      </c>
      <c r="H216" s="510">
        <v>203</v>
      </c>
      <c r="I216" s="510">
        <v>105</v>
      </c>
      <c r="J216" s="510">
        <v>726</v>
      </c>
      <c r="K216" s="510">
        <v>17</v>
      </c>
      <c r="L216" s="510">
        <v>267</v>
      </c>
      <c r="M216" s="510">
        <v>326</v>
      </c>
      <c r="N216" s="518" t="s">
        <v>3</v>
      </c>
      <c r="O216" s="510">
        <v>844</v>
      </c>
      <c r="P216" s="510">
        <v>1060</v>
      </c>
      <c r="Q216" s="510">
        <v>8.4</v>
      </c>
      <c r="R216" s="540">
        <v>7.2</v>
      </c>
      <c r="S216" s="54"/>
    </row>
    <row r="217" spans="1:19" x14ac:dyDescent="0.2">
      <c r="A217" s="85" t="s">
        <v>100</v>
      </c>
      <c r="B217" s="82">
        <v>39400</v>
      </c>
      <c r="C217">
        <v>5371</v>
      </c>
      <c r="D217" s="323">
        <v>7.9</v>
      </c>
      <c r="E217">
        <v>3430</v>
      </c>
      <c r="F217">
        <v>3420</v>
      </c>
      <c r="G217">
        <v>234</v>
      </c>
      <c r="H217" s="510">
        <v>202</v>
      </c>
      <c r="I217" s="510">
        <v>103</v>
      </c>
      <c r="J217" s="510">
        <v>835</v>
      </c>
      <c r="K217" s="510">
        <v>21.1</v>
      </c>
      <c r="L217" s="510">
        <v>279</v>
      </c>
      <c r="M217" s="510">
        <v>340</v>
      </c>
      <c r="N217" s="518" t="s">
        <v>3</v>
      </c>
      <c r="O217" s="510">
        <v>830.3</v>
      </c>
      <c r="P217" s="510">
        <v>1260</v>
      </c>
      <c r="Q217" s="510">
        <v>9.5</v>
      </c>
      <c r="R217" s="540">
        <v>7.9</v>
      </c>
      <c r="S217" s="54"/>
    </row>
    <row r="218" spans="1:19" x14ac:dyDescent="0.2">
      <c r="A218" s="85" t="s">
        <v>72</v>
      </c>
      <c r="B218" s="82">
        <v>39400</v>
      </c>
      <c r="C218">
        <v>1678</v>
      </c>
      <c r="D218" s="323">
        <v>8.1</v>
      </c>
      <c r="E218">
        <v>1090</v>
      </c>
      <c r="F218">
        <v>1000</v>
      </c>
      <c r="G218">
        <v>35</v>
      </c>
      <c r="H218" s="510">
        <v>97.8</v>
      </c>
      <c r="I218" s="510">
        <v>29.2</v>
      </c>
      <c r="J218" s="510">
        <v>213</v>
      </c>
      <c r="K218" s="510">
        <v>9.6999999999999993</v>
      </c>
      <c r="L218" s="510">
        <v>171</v>
      </c>
      <c r="M218" s="510">
        <v>208</v>
      </c>
      <c r="N218" s="518" t="s">
        <v>3</v>
      </c>
      <c r="O218" s="510">
        <v>379.3</v>
      </c>
      <c r="P218" s="510">
        <v>170</v>
      </c>
      <c r="Q218" s="510">
        <v>6.3</v>
      </c>
      <c r="R218" s="540">
        <v>5.4</v>
      </c>
      <c r="S218" s="54"/>
    </row>
    <row r="219" spans="1:19" x14ac:dyDescent="0.2">
      <c r="A219" s="85" t="s">
        <v>57</v>
      </c>
      <c r="B219" s="82">
        <v>39400</v>
      </c>
      <c r="C219">
        <v>59900</v>
      </c>
      <c r="D219" s="323">
        <v>8.1</v>
      </c>
      <c r="E219">
        <v>48900</v>
      </c>
      <c r="F219">
        <v>49300</v>
      </c>
      <c r="G219">
        <v>42</v>
      </c>
      <c r="H219" s="510">
        <v>1040</v>
      </c>
      <c r="I219" s="510">
        <v>1690</v>
      </c>
      <c r="J219" s="510">
        <v>14200</v>
      </c>
      <c r="K219" s="510">
        <v>262</v>
      </c>
      <c r="L219" s="510">
        <v>242</v>
      </c>
      <c r="M219" s="510">
        <v>295</v>
      </c>
      <c r="N219" s="518" t="s">
        <v>3</v>
      </c>
      <c r="O219" s="510">
        <v>12060</v>
      </c>
      <c r="P219" s="510">
        <v>19900</v>
      </c>
      <c r="Q219" s="510">
        <v>50.2</v>
      </c>
      <c r="R219" s="540">
        <v>48.6</v>
      </c>
      <c r="S219" s="54"/>
    </row>
    <row r="220" spans="1:19" x14ac:dyDescent="0.2">
      <c r="A220" s="85" t="s">
        <v>56</v>
      </c>
      <c r="B220" s="82">
        <v>39400</v>
      </c>
      <c r="C220">
        <v>59900</v>
      </c>
      <c r="D220" s="323">
        <v>8</v>
      </c>
      <c r="E220">
        <v>49400</v>
      </c>
      <c r="F220">
        <v>49200</v>
      </c>
      <c r="G220">
        <v>59</v>
      </c>
      <c r="H220" s="510">
        <v>1040</v>
      </c>
      <c r="I220" s="510">
        <v>1690</v>
      </c>
      <c r="J220" s="510">
        <v>14100</v>
      </c>
      <c r="K220" s="510">
        <v>270</v>
      </c>
      <c r="L220" s="510">
        <v>244</v>
      </c>
      <c r="M220" s="510">
        <v>298</v>
      </c>
      <c r="N220" s="518" t="s">
        <v>3</v>
      </c>
      <c r="O220" s="510">
        <v>12090</v>
      </c>
      <c r="P220" s="510">
        <v>19900</v>
      </c>
      <c r="Q220" s="510">
        <v>50.5</v>
      </c>
      <c r="R220" s="540">
        <v>49.5</v>
      </c>
      <c r="S220" s="54"/>
    </row>
    <row r="221" spans="1:19" x14ac:dyDescent="0.2">
      <c r="A221" s="85" t="s">
        <v>60</v>
      </c>
      <c r="B221" s="82">
        <v>39400</v>
      </c>
      <c r="C221">
        <v>59600</v>
      </c>
      <c r="D221" s="323">
        <v>8.1</v>
      </c>
      <c r="E221">
        <v>49200</v>
      </c>
      <c r="F221">
        <v>49300</v>
      </c>
      <c r="G221">
        <v>40</v>
      </c>
      <c r="H221" s="510">
        <v>1050</v>
      </c>
      <c r="I221" s="510">
        <v>1680</v>
      </c>
      <c r="J221" s="510">
        <v>14100</v>
      </c>
      <c r="K221" s="510">
        <v>262</v>
      </c>
      <c r="L221" s="510">
        <v>243</v>
      </c>
      <c r="M221" s="510">
        <v>296</v>
      </c>
      <c r="N221" s="518" t="s">
        <v>3</v>
      </c>
      <c r="O221" s="510">
        <v>12100</v>
      </c>
      <c r="P221" s="510">
        <v>20000</v>
      </c>
      <c r="Q221" s="510">
        <v>49.9</v>
      </c>
      <c r="R221" s="540">
        <v>47.9</v>
      </c>
      <c r="S221" s="54"/>
    </row>
    <row r="222" spans="1:19" x14ac:dyDescent="0.2">
      <c r="A222" s="85" t="s">
        <v>59</v>
      </c>
      <c r="B222" s="82">
        <v>39400</v>
      </c>
      <c r="C222">
        <v>59800</v>
      </c>
      <c r="D222" s="323">
        <v>8</v>
      </c>
      <c r="E222">
        <v>49300</v>
      </c>
      <c r="F222">
        <v>49700</v>
      </c>
      <c r="G222">
        <v>36</v>
      </c>
      <c r="H222" s="510">
        <v>1060</v>
      </c>
      <c r="I222" s="510">
        <v>1710</v>
      </c>
      <c r="J222" s="510">
        <v>14200</v>
      </c>
      <c r="K222" s="510">
        <v>266</v>
      </c>
      <c r="L222" s="510">
        <v>245</v>
      </c>
      <c r="M222" s="510">
        <v>299</v>
      </c>
      <c r="N222" s="518" t="s">
        <v>3</v>
      </c>
      <c r="O222" s="510">
        <v>12130</v>
      </c>
      <c r="P222" s="510">
        <v>20200</v>
      </c>
      <c r="Q222" s="510">
        <v>49.9</v>
      </c>
      <c r="R222" s="540">
        <v>49.1</v>
      </c>
      <c r="S222" s="54"/>
    </row>
    <row r="223" spans="1:19" x14ac:dyDescent="0.2">
      <c r="A223" s="85" t="s">
        <v>63</v>
      </c>
      <c r="B223" s="82">
        <v>39400</v>
      </c>
      <c r="C223">
        <v>59900</v>
      </c>
      <c r="D223" s="323">
        <v>8.1</v>
      </c>
      <c r="E223">
        <v>49300</v>
      </c>
      <c r="F223">
        <v>49600</v>
      </c>
      <c r="G223">
        <v>45</v>
      </c>
      <c r="H223" s="510">
        <v>1050</v>
      </c>
      <c r="I223" s="510">
        <v>1700</v>
      </c>
      <c r="J223" s="510">
        <v>14200</v>
      </c>
      <c r="K223" s="510">
        <v>274</v>
      </c>
      <c r="L223" s="510">
        <v>244</v>
      </c>
      <c r="M223" s="510">
        <v>298</v>
      </c>
      <c r="N223" s="518" t="s">
        <v>3</v>
      </c>
      <c r="O223" s="510">
        <v>12130</v>
      </c>
      <c r="P223" s="510">
        <v>20100</v>
      </c>
      <c r="Q223" s="510">
        <v>50.5</v>
      </c>
      <c r="R223" s="540">
        <v>49.9</v>
      </c>
      <c r="S223" s="54"/>
    </row>
    <row r="224" spans="1:19" ht="13.5" thickBot="1" x14ac:dyDescent="0.25">
      <c r="A224" s="86" t="s">
        <v>62</v>
      </c>
      <c r="B224" s="83">
        <v>39400</v>
      </c>
      <c r="C224" s="92">
        <v>59900</v>
      </c>
      <c r="D224" s="504">
        <v>8</v>
      </c>
      <c r="E224" s="92">
        <v>49400</v>
      </c>
      <c r="F224" s="92">
        <v>50000</v>
      </c>
      <c r="G224" s="92">
        <v>46</v>
      </c>
      <c r="H224" s="541">
        <v>1050</v>
      </c>
      <c r="I224" s="541">
        <v>1700</v>
      </c>
      <c r="J224" s="541">
        <v>14300</v>
      </c>
      <c r="K224" s="541">
        <v>274</v>
      </c>
      <c r="L224" s="541">
        <v>244</v>
      </c>
      <c r="M224" s="541">
        <v>298</v>
      </c>
      <c r="N224" s="542" t="s">
        <v>3</v>
      </c>
      <c r="O224" s="541">
        <v>12230</v>
      </c>
      <c r="P224" s="541">
        <v>20300</v>
      </c>
      <c r="Q224" s="548">
        <v>51</v>
      </c>
      <c r="R224" s="543">
        <v>50.6</v>
      </c>
      <c r="S224" s="54"/>
    </row>
    <row r="225" spans="1:19" x14ac:dyDescent="0.2">
      <c r="B225" s="82"/>
      <c r="C225" s="54"/>
      <c r="D225" s="505"/>
      <c r="E225" s="54">
        <f>AVERAGE(E219:E224)</f>
        <v>49250</v>
      </c>
      <c r="F225" s="54">
        <f>AVERAGE(F219:F224)</f>
        <v>49516.666666666664</v>
      </c>
      <c r="G225" s="54">
        <f>AVERAGE(E225:F225)</f>
        <v>49383.333333333328</v>
      </c>
      <c r="H225" s="544"/>
      <c r="I225" s="544"/>
      <c r="J225" s="544"/>
      <c r="K225" s="544"/>
      <c r="L225" s="544"/>
      <c r="M225" s="544"/>
      <c r="N225" s="544"/>
      <c r="O225" s="544"/>
      <c r="P225" s="544"/>
      <c r="Q225" s="544"/>
      <c r="R225" s="540"/>
      <c r="S225" s="54"/>
    </row>
    <row r="226" spans="1:19" ht="13.5" thickBot="1" x14ac:dyDescent="0.25"/>
    <row r="227" spans="1:19" x14ac:dyDescent="0.2">
      <c r="A227" s="33" t="s">
        <v>79</v>
      </c>
      <c r="B227" s="47"/>
      <c r="C227" s="39" t="s">
        <v>27</v>
      </c>
      <c r="D227" s="39"/>
      <c r="E227" s="39" t="s">
        <v>65</v>
      </c>
      <c r="F227" s="39" t="s">
        <v>65</v>
      </c>
      <c r="G227" s="39" t="s">
        <v>68</v>
      </c>
      <c r="H227" s="512" t="s">
        <v>12</v>
      </c>
      <c r="I227" s="512" t="s">
        <v>31</v>
      </c>
      <c r="J227" s="512" t="s">
        <v>35</v>
      </c>
      <c r="K227" s="512" t="s">
        <v>26</v>
      </c>
      <c r="L227" s="512" t="s">
        <v>159</v>
      </c>
      <c r="M227" s="512" t="s">
        <v>24</v>
      </c>
      <c r="N227" s="512" t="s">
        <v>16</v>
      </c>
      <c r="O227" s="512" t="s">
        <v>53</v>
      </c>
      <c r="P227" s="512" t="s">
        <v>160</v>
      </c>
      <c r="Q227" s="513" t="s">
        <v>107</v>
      </c>
      <c r="R227" s="514" t="s">
        <v>108</v>
      </c>
    </row>
    <row r="228" spans="1:19" ht="13.5" thickBot="1" x14ac:dyDescent="0.25">
      <c r="A228" s="34" t="s">
        <v>49</v>
      </c>
      <c r="B228" s="48" t="s">
        <v>48</v>
      </c>
      <c r="C228" s="40" t="s">
        <v>4</v>
      </c>
      <c r="D228" s="498" t="s">
        <v>43</v>
      </c>
      <c r="E228" s="40" t="s">
        <v>32</v>
      </c>
      <c r="F228" s="40" t="s">
        <v>98</v>
      </c>
      <c r="G228" s="40" t="s">
        <v>32</v>
      </c>
      <c r="H228" s="515" t="s">
        <v>32</v>
      </c>
      <c r="I228" s="515" t="s">
        <v>32</v>
      </c>
      <c r="J228" s="515" t="s">
        <v>32</v>
      </c>
      <c r="K228" s="515" t="s">
        <v>32</v>
      </c>
      <c r="L228" s="515" t="s">
        <v>109</v>
      </c>
      <c r="M228" s="515" t="s">
        <v>109</v>
      </c>
      <c r="N228" s="515" t="s">
        <v>109</v>
      </c>
      <c r="O228" s="515" t="s">
        <v>109</v>
      </c>
      <c r="P228" s="515" t="s">
        <v>109</v>
      </c>
      <c r="Q228" s="516" t="s">
        <v>109</v>
      </c>
      <c r="R228" s="517" t="s">
        <v>109</v>
      </c>
    </row>
    <row r="229" spans="1:19" x14ac:dyDescent="0.2">
      <c r="A229" s="93" t="s">
        <v>7</v>
      </c>
      <c r="B229" s="82">
        <v>39503</v>
      </c>
      <c r="C229">
        <v>3070</v>
      </c>
      <c r="D229" s="323">
        <v>8.1999999999999993</v>
      </c>
      <c r="E229">
        <v>2090</v>
      </c>
      <c r="F229">
        <v>1980</v>
      </c>
      <c r="G229">
        <v>312</v>
      </c>
      <c r="H229" s="510">
        <v>174</v>
      </c>
      <c r="I229" s="510">
        <v>89.4</v>
      </c>
      <c r="J229" s="510">
        <v>382</v>
      </c>
      <c r="K229" s="510">
        <v>9.9</v>
      </c>
      <c r="L229" s="510">
        <v>216</v>
      </c>
      <c r="M229" s="510">
        <v>264</v>
      </c>
      <c r="N229" s="518" t="s">
        <v>3</v>
      </c>
      <c r="O229" s="510">
        <v>738.6</v>
      </c>
      <c r="P229" s="510">
        <v>452</v>
      </c>
      <c r="Q229" s="510">
        <v>9</v>
      </c>
      <c r="R229" s="547">
        <v>7.8</v>
      </c>
      <c r="S229" s="54"/>
    </row>
    <row r="230" spans="1:19" x14ac:dyDescent="0.2">
      <c r="A230" s="85" t="s">
        <v>36</v>
      </c>
      <c r="B230" s="82">
        <v>39503</v>
      </c>
      <c r="C230">
        <v>4830</v>
      </c>
      <c r="D230" s="323">
        <v>8.1</v>
      </c>
      <c r="E230">
        <v>3140</v>
      </c>
      <c r="F230">
        <v>3030</v>
      </c>
      <c r="G230">
        <v>239</v>
      </c>
      <c r="H230" s="510">
        <v>210</v>
      </c>
      <c r="I230" s="510">
        <v>106</v>
      </c>
      <c r="J230" s="510">
        <v>708</v>
      </c>
      <c r="K230" s="510">
        <v>16.100000000000001</v>
      </c>
      <c r="L230" s="510">
        <v>247</v>
      </c>
      <c r="M230" s="510">
        <v>301</v>
      </c>
      <c r="N230" s="518" t="s">
        <v>3</v>
      </c>
      <c r="O230" s="510">
        <v>817.9</v>
      </c>
      <c r="P230" s="510">
        <v>1020</v>
      </c>
      <c r="Q230" s="510">
        <v>9.3000000000000007</v>
      </c>
      <c r="R230" s="540">
        <v>7.9</v>
      </c>
      <c r="S230" s="54"/>
    </row>
    <row r="231" spans="1:19" x14ac:dyDescent="0.2">
      <c r="A231" s="85" t="s">
        <v>100</v>
      </c>
      <c r="B231" s="82">
        <v>39503</v>
      </c>
      <c r="C231">
        <v>4800</v>
      </c>
      <c r="D231" s="323">
        <v>8</v>
      </c>
      <c r="E231">
        <v>3140</v>
      </c>
      <c r="F231">
        <v>3040</v>
      </c>
      <c r="G231">
        <v>191</v>
      </c>
      <c r="H231" s="510">
        <v>200</v>
      </c>
      <c r="I231" s="510">
        <v>101</v>
      </c>
      <c r="J231" s="510">
        <v>731</v>
      </c>
      <c r="K231" s="510">
        <v>17.600000000000001</v>
      </c>
      <c r="L231" s="510">
        <v>260</v>
      </c>
      <c r="M231" s="510">
        <v>317</v>
      </c>
      <c r="N231" s="518" t="s">
        <v>3</v>
      </c>
      <c r="O231" s="510">
        <v>805.7</v>
      </c>
      <c r="P231" s="510">
        <v>1020</v>
      </c>
      <c r="Q231" s="510">
        <v>11</v>
      </c>
      <c r="R231" s="540">
        <v>9.1</v>
      </c>
      <c r="S231" s="54"/>
    </row>
    <row r="232" spans="1:19" x14ac:dyDescent="0.2">
      <c r="A232" s="85" t="s">
        <v>72</v>
      </c>
      <c r="B232" s="82">
        <v>39503</v>
      </c>
      <c r="C232">
        <v>1700</v>
      </c>
      <c r="D232" s="323">
        <v>8.1999999999999993</v>
      </c>
      <c r="E232">
        <v>1070</v>
      </c>
      <c r="F232">
        <v>980</v>
      </c>
      <c r="G232">
        <v>46</v>
      </c>
      <c r="H232" s="510">
        <v>82</v>
      </c>
      <c r="I232" s="510">
        <v>23.8</v>
      </c>
      <c r="J232" s="510">
        <v>228</v>
      </c>
      <c r="K232" s="510">
        <v>9.3000000000000007</v>
      </c>
      <c r="L232" s="510">
        <v>166</v>
      </c>
      <c r="M232" s="510">
        <v>203</v>
      </c>
      <c r="N232" s="518" t="s">
        <v>3</v>
      </c>
      <c r="O232" s="510">
        <v>345.6</v>
      </c>
      <c r="P232" s="510">
        <v>188</v>
      </c>
      <c r="Q232" s="510">
        <v>7</v>
      </c>
      <c r="R232" s="540">
        <v>6.2</v>
      </c>
      <c r="S232" s="54"/>
    </row>
    <row r="233" spans="1:19" x14ac:dyDescent="0.2">
      <c r="A233" s="85" t="s">
        <v>57</v>
      </c>
      <c r="B233" s="82">
        <v>39504</v>
      </c>
      <c r="C233">
        <v>58500</v>
      </c>
      <c r="D233" s="323">
        <v>8.5</v>
      </c>
      <c r="E233">
        <v>48500</v>
      </c>
      <c r="F233">
        <v>48100</v>
      </c>
      <c r="G233">
        <v>48</v>
      </c>
      <c r="H233" s="510">
        <v>1050</v>
      </c>
      <c r="I233" s="510">
        <v>1680</v>
      </c>
      <c r="J233" s="510">
        <v>13800</v>
      </c>
      <c r="K233" s="510">
        <v>270</v>
      </c>
      <c r="L233" s="510">
        <v>246</v>
      </c>
      <c r="M233" s="510">
        <v>280</v>
      </c>
      <c r="N233" s="510">
        <v>9.5299999999999994</v>
      </c>
      <c r="O233" s="510">
        <v>11700</v>
      </c>
      <c r="P233" s="510">
        <v>19400</v>
      </c>
      <c r="Q233" s="510">
        <v>49.9</v>
      </c>
      <c r="R233" s="540">
        <v>47.7</v>
      </c>
      <c r="S233" s="54"/>
    </row>
    <row r="234" spans="1:19" x14ac:dyDescent="0.2">
      <c r="A234" s="85" t="s">
        <v>56</v>
      </c>
      <c r="B234" s="82">
        <v>39504</v>
      </c>
      <c r="C234">
        <v>58700</v>
      </c>
      <c r="D234" s="323">
        <v>8.6</v>
      </c>
      <c r="E234">
        <v>48500</v>
      </c>
      <c r="F234">
        <v>48400</v>
      </c>
      <c r="G234">
        <v>28</v>
      </c>
      <c r="H234" s="510">
        <v>1050</v>
      </c>
      <c r="I234" s="510">
        <v>1690</v>
      </c>
      <c r="J234" s="510">
        <v>13800</v>
      </c>
      <c r="K234" s="510">
        <v>270</v>
      </c>
      <c r="L234" s="510">
        <v>247</v>
      </c>
      <c r="M234" s="510">
        <v>281</v>
      </c>
      <c r="N234" s="510">
        <v>10</v>
      </c>
      <c r="O234" s="510">
        <v>11770</v>
      </c>
      <c r="P234" s="510">
        <v>19700</v>
      </c>
      <c r="Q234" s="510">
        <v>48.4</v>
      </c>
      <c r="R234" s="540">
        <v>47.7</v>
      </c>
      <c r="S234" s="54"/>
    </row>
    <row r="235" spans="1:19" x14ac:dyDescent="0.2">
      <c r="A235" s="85" t="s">
        <v>60</v>
      </c>
      <c r="B235" s="82">
        <v>39504</v>
      </c>
      <c r="C235">
        <v>58400</v>
      </c>
      <c r="D235" s="323">
        <v>8.6999999999999993</v>
      </c>
      <c r="E235">
        <v>47800</v>
      </c>
      <c r="F235">
        <v>47700</v>
      </c>
      <c r="G235">
        <v>39</v>
      </c>
      <c r="H235" s="510">
        <v>1040</v>
      </c>
      <c r="I235" s="510">
        <v>1660</v>
      </c>
      <c r="J235" s="510">
        <v>13800</v>
      </c>
      <c r="K235" s="510">
        <v>266</v>
      </c>
      <c r="L235" s="510">
        <v>246</v>
      </c>
      <c r="M235" s="510">
        <v>252</v>
      </c>
      <c r="N235" s="510">
        <v>23.3</v>
      </c>
      <c r="O235" s="510">
        <v>11590</v>
      </c>
      <c r="P235" s="510">
        <v>19200</v>
      </c>
      <c r="Q235" s="510">
        <v>50.9</v>
      </c>
      <c r="R235" s="540">
        <v>47.7</v>
      </c>
      <c r="S235" s="54"/>
    </row>
    <row r="236" spans="1:19" x14ac:dyDescent="0.2">
      <c r="A236" s="85" t="s">
        <v>59</v>
      </c>
      <c r="B236" s="82">
        <v>39504</v>
      </c>
      <c r="C236">
        <v>58700</v>
      </c>
      <c r="D236" s="323">
        <v>8.6</v>
      </c>
      <c r="E236">
        <v>47900</v>
      </c>
      <c r="F236">
        <v>48200</v>
      </c>
      <c r="G236">
        <v>47</v>
      </c>
      <c r="H236" s="510">
        <v>1050</v>
      </c>
      <c r="I236" s="510">
        <v>1680</v>
      </c>
      <c r="J236" s="510">
        <v>13900</v>
      </c>
      <c r="K236" s="510">
        <v>270</v>
      </c>
      <c r="L236" s="510">
        <v>246</v>
      </c>
      <c r="M236" s="510">
        <v>278</v>
      </c>
      <c r="N236" s="510">
        <v>11</v>
      </c>
      <c r="O236" s="510">
        <v>11700</v>
      </c>
      <c r="P236" s="510">
        <v>19400</v>
      </c>
      <c r="Q236" s="510">
        <v>49</v>
      </c>
      <c r="R236" s="540">
        <v>47.1</v>
      </c>
      <c r="S236" s="54"/>
    </row>
    <row r="237" spans="1:19" x14ac:dyDescent="0.2">
      <c r="A237" s="85" t="s">
        <v>63</v>
      </c>
      <c r="B237" s="82">
        <v>39504</v>
      </c>
      <c r="C237">
        <v>58300</v>
      </c>
      <c r="D237" s="323">
        <v>8.6</v>
      </c>
      <c r="E237">
        <v>47900</v>
      </c>
      <c r="F237">
        <v>47900</v>
      </c>
      <c r="G237">
        <v>46</v>
      </c>
      <c r="H237" s="510">
        <v>1030</v>
      </c>
      <c r="I237" s="510">
        <v>1680</v>
      </c>
      <c r="J237" s="510">
        <v>13800</v>
      </c>
      <c r="K237" s="510">
        <v>266</v>
      </c>
      <c r="L237" s="510">
        <v>245</v>
      </c>
      <c r="M237" s="510">
        <v>267</v>
      </c>
      <c r="N237" s="510">
        <v>15.7</v>
      </c>
      <c r="O237" s="510">
        <v>11690</v>
      </c>
      <c r="P237" s="510">
        <v>19300</v>
      </c>
      <c r="Q237" s="510">
        <v>50</v>
      </c>
      <c r="R237" s="540">
        <v>47.4</v>
      </c>
      <c r="S237" s="54"/>
    </row>
    <row r="238" spans="1:19" ht="13.5" thickBot="1" x14ac:dyDescent="0.25">
      <c r="A238" s="86" t="s">
        <v>62</v>
      </c>
      <c r="B238" s="83">
        <v>39504</v>
      </c>
      <c r="C238" s="92">
        <v>58700</v>
      </c>
      <c r="D238" s="504">
        <v>8.4</v>
      </c>
      <c r="E238" s="92">
        <v>48700</v>
      </c>
      <c r="F238" s="92">
        <v>48400</v>
      </c>
      <c r="G238" s="92">
        <v>23</v>
      </c>
      <c r="H238" s="541">
        <v>1050</v>
      </c>
      <c r="I238" s="541">
        <v>1690</v>
      </c>
      <c r="J238" s="541">
        <v>13700</v>
      </c>
      <c r="K238" s="541">
        <v>270</v>
      </c>
      <c r="L238" s="541">
        <v>246</v>
      </c>
      <c r="M238" s="541">
        <v>292</v>
      </c>
      <c r="N238" s="541">
        <v>3.81</v>
      </c>
      <c r="O238" s="541">
        <v>11820</v>
      </c>
      <c r="P238" s="541">
        <v>19700</v>
      </c>
      <c r="Q238" s="541">
        <v>49.3</v>
      </c>
      <c r="R238" s="543">
        <v>47.4</v>
      </c>
      <c r="S238" s="54"/>
    </row>
    <row r="239" spans="1:19" x14ac:dyDescent="0.2">
      <c r="C239" s="54"/>
      <c r="D239" s="505"/>
      <c r="E239" s="170">
        <f>AVERAGE(E233:E238)</f>
        <v>48216.666666666664</v>
      </c>
      <c r="F239" s="170">
        <f>AVERAGE(F233:F238)</f>
        <v>48116.666666666664</v>
      </c>
      <c r="G239" s="170"/>
      <c r="H239" s="544"/>
      <c r="I239" s="544"/>
      <c r="J239" s="544"/>
      <c r="K239" s="544"/>
      <c r="L239" s="544"/>
      <c r="M239" s="544"/>
      <c r="N239" s="544"/>
      <c r="O239" s="544"/>
      <c r="P239" s="544"/>
      <c r="Q239" s="544"/>
      <c r="R239" s="544"/>
    </row>
    <row r="240" spans="1:19" ht="13.5" thickBot="1" x14ac:dyDescent="0.25"/>
    <row r="241" spans="1:19" x14ac:dyDescent="0.2">
      <c r="A241" s="33" t="s">
        <v>79</v>
      </c>
      <c r="B241" s="47"/>
      <c r="C241" s="39" t="s">
        <v>27</v>
      </c>
      <c r="D241" s="39"/>
      <c r="E241" s="39" t="s">
        <v>65</v>
      </c>
      <c r="F241" s="39" t="s">
        <v>65</v>
      </c>
      <c r="G241" s="39" t="s">
        <v>68</v>
      </c>
      <c r="H241" s="512" t="s">
        <v>12</v>
      </c>
      <c r="I241" s="512" t="s">
        <v>31</v>
      </c>
      <c r="J241" s="512" t="s">
        <v>35</v>
      </c>
      <c r="K241" s="512" t="s">
        <v>26</v>
      </c>
      <c r="L241" s="512" t="s">
        <v>159</v>
      </c>
      <c r="M241" s="512" t="s">
        <v>24</v>
      </c>
      <c r="N241" s="512" t="s">
        <v>16</v>
      </c>
      <c r="O241" s="512" t="s">
        <v>53</v>
      </c>
      <c r="P241" s="512" t="s">
        <v>160</v>
      </c>
      <c r="Q241" s="513" t="s">
        <v>107</v>
      </c>
      <c r="R241" s="514" t="s">
        <v>108</v>
      </c>
    </row>
    <row r="242" spans="1:19" ht="13.5" thickBot="1" x14ac:dyDescent="0.25">
      <c r="A242" s="34" t="s">
        <v>49</v>
      </c>
      <c r="B242" s="48" t="s">
        <v>48</v>
      </c>
      <c r="C242" s="40" t="s">
        <v>4</v>
      </c>
      <c r="D242" s="498" t="s">
        <v>43</v>
      </c>
      <c r="E242" s="40" t="s">
        <v>32</v>
      </c>
      <c r="F242" s="40" t="s">
        <v>98</v>
      </c>
      <c r="G242" s="40" t="s">
        <v>32</v>
      </c>
      <c r="H242" s="515" t="s">
        <v>32</v>
      </c>
      <c r="I242" s="515" t="s">
        <v>32</v>
      </c>
      <c r="J242" s="515" t="s">
        <v>32</v>
      </c>
      <c r="K242" s="515" t="s">
        <v>32</v>
      </c>
      <c r="L242" s="515" t="s">
        <v>109</v>
      </c>
      <c r="M242" s="515" t="s">
        <v>109</v>
      </c>
      <c r="N242" s="515" t="s">
        <v>109</v>
      </c>
      <c r="O242" s="515" t="s">
        <v>109</v>
      </c>
      <c r="P242" s="515" t="s">
        <v>109</v>
      </c>
      <c r="Q242" s="516" t="s">
        <v>109</v>
      </c>
      <c r="R242" s="517" t="s">
        <v>109</v>
      </c>
    </row>
    <row r="243" spans="1:19" x14ac:dyDescent="0.2">
      <c r="A243" s="93" t="s">
        <v>7</v>
      </c>
      <c r="B243" s="82">
        <v>39569</v>
      </c>
      <c r="C243">
        <v>2828</v>
      </c>
      <c r="D243" s="323">
        <v>7.8</v>
      </c>
      <c r="E243">
        <v>1910</v>
      </c>
      <c r="F243">
        <v>1820</v>
      </c>
      <c r="G243">
        <v>311</v>
      </c>
      <c r="H243" s="510">
        <v>158</v>
      </c>
      <c r="I243" s="510">
        <v>80.400000000000006</v>
      </c>
      <c r="J243" s="510">
        <v>345</v>
      </c>
      <c r="K243" s="510">
        <v>10.8</v>
      </c>
      <c r="L243" s="510">
        <v>214</v>
      </c>
      <c r="M243" s="510">
        <v>261</v>
      </c>
      <c r="N243" s="518" t="s">
        <v>3</v>
      </c>
      <c r="O243" s="510">
        <v>686.4</v>
      </c>
      <c r="P243" s="510">
        <v>403</v>
      </c>
      <c r="Q243" s="510">
        <v>9</v>
      </c>
      <c r="R243" s="547">
        <v>8.1999999999999993</v>
      </c>
      <c r="S243" s="54"/>
    </row>
    <row r="244" spans="1:19" x14ac:dyDescent="0.2">
      <c r="A244" s="85" t="s">
        <v>36</v>
      </c>
      <c r="B244" s="82">
        <v>39569</v>
      </c>
      <c r="C244">
        <v>4005</v>
      </c>
      <c r="D244" s="323">
        <v>7.8</v>
      </c>
      <c r="E244">
        <v>2580</v>
      </c>
      <c r="F244">
        <v>2500</v>
      </c>
      <c r="G244">
        <v>336</v>
      </c>
      <c r="H244" s="510">
        <v>182</v>
      </c>
      <c r="I244" s="510">
        <v>89.5</v>
      </c>
      <c r="J244" s="510">
        <v>559</v>
      </c>
      <c r="K244" s="510">
        <v>16.100000000000001</v>
      </c>
      <c r="L244" s="510">
        <v>239</v>
      </c>
      <c r="M244" s="510">
        <v>292</v>
      </c>
      <c r="N244" s="518" t="s">
        <v>3</v>
      </c>
      <c r="O244" s="510">
        <v>723.9</v>
      </c>
      <c r="P244" s="510">
        <v>781</v>
      </c>
      <c r="Q244" s="510">
        <v>9.8000000000000007</v>
      </c>
      <c r="R244" s="540">
        <v>8.9</v>
      </c>
      <c r="S244" s="54"/>
    </row>
    <row r="245" spans="1:19" x14ac:dyDescent="0.2">
      <c r="A245" s="85" t="s">
        <v>100</v>
      </c>
      <c r="B245" s="82">
        <v>39569</v>
      </c>
      <c r="C245">
        <v>4528</v>
      </c>
      <c r="D245" s="323">
        <v>7.8</v>
      </c>
      <c r="E245">
        <v>2910</v>
      </c>
      <c r="F245">
        <v>2820</v>
      </c>
      <c r="G245">
        <v>349</v>
      </c>
      <c r="H245" s="510">
        <v>188</v>
      </c>
      <c r="I245" s="510">
        <v>93.1</v>
      </c>
      <c r="J245" s="510">
        <v>658</v>
      </c>
      <c r="K245" s="510">
        <v>17.2</v>
      </c>
      <c r="L245" s="510">
        <v>253</v>
      </c>
      <c r="M245" s="510">
        <v>308</v>
      </c>
      <c r="N245" s="518" t="s">
        <v>3</v>
      </c>
      <c r="O245" s="510">
        <v>756.7</v>
      </c>
      <c r="P245" s="510">
        <v>948</v>
      </c>
      <c r="Q245" s="510">
        <v>10.1</v>
      </c>
      <c r="R245" s="540">
        <v>8.6999999999999993</v>
      </c>
      <c r="S245" s="54"/>
    </row>
    <row r="246" spans="1:19" x14ac:dyDescent="0.2">
      <c r="A246" s="85" t="s">
        <v>72</v>
      </c>
      <c r="B246" s="82">
        <v>39569</v>
      </c>
      <c r="C246">
        <v>1532</v>
      </c>
      <c r="D246" s="323">
        <v>8.1</v>
      </c>
      <c r="E246">
        <v>989</v>
      </c>
      <c r="F246">
        <v>899</v>
      </c>
      <c r="G246">
        <v>51</v>
      </c>
      <c r="H246" s="510">
        <v>87</v>
      </c>
      <c r="I246" s="510">
        <v>24.4</v>
      </c>
      <c r="J246" s="510">
        <v>197</v>
      </c>
      <c r="K246" s="510">
        <v>9.8000000000000007</v>
      </c>
      <c r="L246" s="510">
        <v>161</v>
      </c>
      <c r="M246" s="510">
        <v>196</v>
      </c>
      <c r="N246" s="518" t="s">
        <v>3</v>
      </c>
      <c r="O246" s="510">
        <v>324.60000000000002</v>
      </c>
      <c r="P246" s="510">
        <v>157</v>
      </c>
      <c r="Q246" s="510">
        <v>6.7</v>
      </c>
      <c r="R246" s="540">
        <v>6.1</v>
      </c>
      <c r="S246" s="54"/>
    </row>
    <row r="247" spans="1:19" x14ac:dyDescent="0.2">
      <c r="A247" s="85" t="s">
        <v>57</v>
      </c>
      <c r="B247" s="82">
        <v>39570</v>
      </c>
      <c r="C247">
        <v>59400</v>
      </c>
      <c r="D247" s="323">
        <v>8.4</v>
      </c>
      <c r="E247">
        <v>48800</v>
      </c>
      <c r="F247">
        <v>48400</v>
      </c>
      <c r="G247">
        <v>18</v>
      </c>
      <c r="H247" s="510">
        <v>1040</v>
      </c>
      <c r="I247" s="510">
        <v>1660</v>
      </c>
      <c r="J247" s="510">
        <v>13800</v>
      </c>
      <c r="K247" s="510">
        <v>270</v>
      </c>
      <c r="L247" s="510">
        <v>243</v>
      </c>
      <c r="M247" s="510">
        <v>291</v>
      </c>
      <c r="N247" s="510">
        <v>2.38</v>
      </c>
      <c r="O247" s="510">
        <v>11870</v>
      </c>
      <c r="P247" s="510">
        <v>19600</v>
      </c>
      <c r="Q247" s="510">
        <v>48.5</v>
      </c>
      <c r="R247" s="540">
        <v>47</v>
      </c>
      <c r="S247" s="54"/>
    </row>
    <row r="248" spans="1:19" x14ac:dyDescent="0.2">
      <c r="A248" s="85" t="s">
        <v>56</v>
      </c>
      <c r="B248" s="82">
        <v>39570</v>
      </c>
      <c r="C248">
        <v>59100</v>
      </c>
      <c r="D248" s="323">
        <v>8.5</v>
      </c>
      <c r="E248">
        <v>48600</v>
      </c>
      <c r="F248">
        <v>48300</v>
      </c>
      <c r="G248">
        <v>28</v>
      </c>
      <c r="H248" s="510">
        <v>1030</v>
      </c>
      <c r="I248" s="510">
        <v>1660</v>
      </c>
      <c r="J248" s="510">
        <v>13700</v>
      </c>
      <c r="K248" s="510">
        <v>270</v>
      </c>
      <c r="L248" s="510">
        <v>244</v>
      </c>
      <c r="M248" s="510">
        <v>291</v>
      </c>
      <c r="N248" s="510">
        <v>3.33</v>
      </c>
      <c r="O248" s="510">
        <v>11840</v>
      </c>
      <c r="P248" s="510">
        <v>19600</v>
      </c>
      <c r="Q248" s="510">
        <v>48.1</v>
      </c>
      <c r="R248" s="540">
        <v>47.1</v>
      </c>
      <c r="S248" s="54"/>
    </row>
    <row r="249" spans="1:19" x14ac:dyDescent="0.2">
      <c r="A249" s="85" t="s">
        <v>60</v>
      </c>
      <c r="B249" s="82">
        <v>39570</v>
      </c>
      <c r="C249">
        <v>58800</v>
      </c>
      <c r="D249" s="323">
        <v>8.5</v>
      </c>
      <c r="E249">
        <v>47800</v>
      </c>
      <c r="F249">
        <v>48500</v>
      </c>
      <c r="G249">
        <v>31</v>
      </c>
      <c r="H249" s="510">
        <v>1040</v>
      </c>
      <c r="I249" s="510">
        <v>1650</v>
      </c>
      <c r="J249" s="510">
        <v>13600</v>
      </c>
      <c r="K249" s="510">
        <v>266</v>
      </c>
      <c r="L249" s="510">
        <v>241</v>
      </c>
      <c r="M249" s="510">
        <v>282</v>
      </c>
      <c r="N249" s="510">
        <v>5.72</v>
      </c>
      <c r="O249" s="510">
        <v>11980</v>
      </c>
      <c r="P249" s="510">
        <v>19800</v>
      </c>
      <c r="Q249" s="510">
        <v>48.1</v>
      </c>
      <c r="R249" s="540">
        <v>46.6</v>
      </c>
      <c r="S249" s="54"/>
    </row>
    <row r="250" spans="1:19" x14ac:dyDescent="0.2">
      <c r="A250" s="85" t="s">
        <v>59</v>
      </c>
      <c r="B250" s="82">
        <v>39570</v>
      </c>
      <c r="C250">
        <v>58600</v>
      </c>
      <c r="D250" s="323">
        <v>8.5</v>
      </c>
      <c r="E250">
        <v>48100</v>
      </c>
      <c r="F250">
        <v>48100</v>
      </c>
      <c r="G250">
        <v>57</v>
      </c>
      <c r="H250" s="510">
        <v>1030</v>
      </c>
      <c r="I250" s="510">
        <v>1660</v>
      </c>
      <c r="J250" s="510">
        <v>13700</v>
      </c>
      <c r="K250" s="510">
        <v>266</v>
      </c>
      <c r="L250" s="510">
        <v>243</v>
      </c>
      <c r="M250" s="510">
        <v>287</v>
      </c>
      <c r="N250" s="510">
        <v>4.29</v>
      </c>
      <c r="O250" s="510">
        <v>11760</v>
      </c>
      <c r="P250" s="510">
        <v>19500</v>
      </c>
      <c r="Q250" s="510">
        <v>47.4</v>
      </c>
      <c r="R250" s="540">
        <v>47.3</v>
      </c>
      <c r="S250" s="54"/>
    </row>
    <row r="251" spans="1:19" x14ac:dyDescent="0.2">
      <c r="A251" s="85" t="s">
        <v>63</v>
      </c>
      <c r="B251" s="82">
        <v>39570</v>
      </c>
      <c r="C251">
        <v>58700</v>
      </c>
      <c r="D251" s="323">
        <v>8.5</v>
      </c>
      <c r="E251">
        <v>48300</v>
      </c>
      <c r="F251">
        <v>48100</v>
      </c>
      <c r="G251">
        <v>51</v>
      </c>
      <c r="H251" s="510">
        <v>1020</v>
      </c>
      <c r="I251" s="510">
        <v>1660</v>
      </c>
      <c r="J251" s="510">
        <v>13600</v>
      </c>
      <c r="K251" s="510">
        <v>266</v>
      </c>
      <c r="L251" s="510">
        <v>242</v>
      </c>
      <c r="M251" s="510">
        <v>280</v>
      </c>
      <c r="N251" s="510">
        <v>7.15</v>
      </c>
      <c r="O251" s="510">
        <v>11850</v>
      </c>
      <c r="P251" s="510">
        <v>19600</v>
      </c>
      <c r="Q251" s="510">
        <v>47.8</v>
      </c>
      <c r="R251" s="540">
        <v>46.7</v>
      </c>
      <c r="S251" s="54"/>
    </row>
    <row r="252" spans="1:19" ht="13.5" thickBot="1" x14ac:dyDescent="0.25">
      <c r="A252" s="86" t="s">
        <v>62</v>
      </c>
      <c r="B252" s="83">
        <v>39570</v>
      </c>
      <c r="C252" s="92">
        <v>59000</v>
      </c>
      <c r="D252" s="504">
        <v>8.5</v>
      </c>
      <c r="E252" s="92">
        <v>48400</v>
      </c>
      <c r="F252" s="92">
        <v>48400</v>
      </c>
      <c r="G252" s="92">
        <v>31</v>
      </c>
      <c r="H252" s="541">
        <v>1030</v>
      </c>
      <c r="I252" s="541">
        <v>1660</v>
      </c>
      <c r="J252" s="541">
        <v>13700</v>
      </c>
      <c r="K252" s="541">
        <v>266</v>
      </c>
      <c r="L252" s="541">
        <v>242</v>
      </c>
      <c r="M252" s="541">
        <v>285</v>
      </c>
      <c r="N252" s="541">
        <v>5.24</v>
      </c>
      <c r="O252" s="541">
        <v>11920</v>
      </c>
      <c r="P252" s="541">
        <v>19700</v>
      </c>
      <c r="Q252" s="541">
        <v>47.6</v>
      </c>
      <c r="R252" s="543">
        <v>47.1</v>
      </c>
      <c r="S252" s="54"/>
    </row>
    <row r="253" spans="1:19" x14ac:dyDescent="0.2">
      <c r="C253" s="54"/>
      <c r="D253" s="505"/>
      <c r="E253" s="170">
        <f>AVERAGE(E247:E252)</f>
        <v>48333.333333333336</v>
      </c>
      <c r="F253" s="170">
        <f>AVERAGE(F247:F252)</f>
        <v>48300</v>
      </c>
      <c r="G253" s="170">
        <f>AVERAGE(E253:F253)</f>
        <v>48316.666666666672</v>
      </c>
      <c r="H253" s="544"/>
      <c r="I253" s="544"/>
      <c r="J253" s="544"/>
      <c r="K253" s="544"/>
      <c r="L253" s="544"/>
      <c r="M253" s="544"/>
      <c r="N253" s="544"/>
      <c r="O253" s="544"/>
      <c r="P253" s="544"/>
      <c r="Q253" s="544"/>
      <c r="R253" s="544"/>
    </row>
    <row r="254" spans="1:19" ht="13.5" thickBot="1" x14ac:dyDescent="0.25"/>
    <row r="255" spans="1:19" x14ac:dyDescent="0.2">
      <c r="A255" s="33" t="s">
        <v>79</v>
      </c>
      <c r="B255" s="47"/>
      <c r="C255" s="39" t="s">
        <v>27</v>
      </c>
      <c r="D255" s="39"/>
      <c r="E255" s="39" t="s">
        <v>65</v>
      </c>
      <c r="F255" s="39" t="s">
        <v>65</v>
      </c>
      <c r="G255" s="39" t="s">
        <v>68</v>
      </c>
      <c r="H255" s="512" t="s">
        <v>12</v>
      </c>
      <c r="I255" s="512" t="s">
        <v>31</v>
      </c>
      <c r="J255" s="512" t="s">
        <v>35</v>
      </c>
      <c r="K255" s="512" t="s">
        <v>26</v>
      </c>
      <c r="L255" s="512" t="s">
        <v>159</v>
      </c>
      <c r="M255" s="512" t="s">
        <v>24</v>
      </c>
      <c r="N255" s="512" t="s">
        <v>16</v>
      </c>
      <c r="O255" s="512" t="s">
        <v>53</v>
      </c>
      <c r="P255" s="512" t="s">
        <v>160</v>
      </c>
      <c r="Q255" s="513" t="s">
        <v>107</v>
      </c>
      <c r="R255" s="514" t="s">
        <v>108</v>
      </c>
    </row>
    <row r="256" spans="1:19" ht="13.5" thickBot="1" x14ac:dyDescent="0.25">
      <c r="A256" s="34" t="s">
        <v>49</v>
      </c>
      <c r="B256" s="48" t="s">
        <v>48</v>
      </c>
      <c r="C256" s="40" t="s">
        <v>4</v>
      </c>
      <c r="D256" s="498" t="s">
        <v>43</v>
      </c>
      <c r="E256" s="40" t="s">
        <v>32</v>
      </c>
      <c r="F256" s="40" t="s">
        <v>98</v>
      </c>
      <c r="G256" s="40" t="s">
        <v>32</v>
      </c>
      <c r="H256" s="515" t="s">
        <v>32</v>
      </c>
      <c r="I256" s="515" t="s">
        <v>32</v>
      </c>
      <c r="J256" s="515" t="s">
        <v>32</v>
      </c>
      <c r="K256" s="515" t="s">
        <v>32</v>
      </c>
      <c r="L256" s="515" t="s">
        <v>109</v>
      </c>
      <c r="M256" s="515" t="s">
        <v>109</v>
      </c>
      <c r="N256" s="515" t="s">
        <v>109</v>
      </c>
      <c r="O256" s="515" t="s">
        <v>109</v>
      </c>
      <c r="P256" s="515" t="s">
        <v>109</v>
      </c>
      <c r="Q256" s="516" t="s">
        <v>109</v>
      </c>
      <c r="R256" s="517" t="s">
        <v>109</v>
      </c>
    </row>
    <row r="257" spans="1:19" x14ac:dyDescent="0.2">
      <c r="A257" s="93" t="s">
        <v>7</v>
      </c>
      <c r="B257" s="82">
        <v>39680</v>
      </c>
      <c r="C257">
        <v>3280</v>
      </c>
      <c r="D257" s="323">
        <v>8</v>
      </c>
      <c r="E257">
        <v>2240</v>
      </c>
      <c r="F257">
        <v>2150</v>
      </c>
      <c r="G257">
        <v>239</v>
      </c>
      <c r="H257" s="510">
        <v>181</v>
      </c>
      <c r="I257" s="510">
        <v>94.6</v>
      </c>
      <c r="J257" s="510">
        <v>416</v>
      </c>
      <c r="K257" s="510">
        <v>11.1</v>
      </c>
      <c r="L257" s="510">
        <v>235</v>
      </c>
      <c r="M257" s="510">
        <v>287</v>
      </c>
      <c r="N257" s="518" t="s">
        <v>3</v>
      </c>
      <c r="O257" s="510">
        <v>816.2</v>
      </c>
      <c r="P257" s="510">
        <v>482</v>
      </c>
      <c r="Q257" s="510">
        <v>9.6999999999999993</v>
      </c>
      <c r="R257" s="547">
        <v>9.1999999999999993</v>
      </c>
      <c r="S257" s="54"/>
    </row>
    <row r="258" spans="1:19" x14ac:dyDescent="0.2">
      <c r="A258" s="85" t="s">
        <v>36</v>
      </c>
      <c r="B258" s="82">
        <v>39680</v>
      </c>
      <c r="C258">
        <v>4150</v>
      </c>
      <c r="D258" s="323">
        <v>8</v>
      </c>
      <c r="E258">
        <v>2720</v>
      </c>
      <c r="F258">
        <v>2580</v>
      </c>
      <c r="G258">
        <v>202</v>
      </c>
      <c r="H258" s="510">
        <v>195</v>
      </c>
      <c r="I258" s="510">
        <v>95.5</v>
      </c>
      <c r="J258" s="510">
        <v>586</v>
      </c>
      <c r="K258" s="510">
        <v>15.4</v>
      </c>
      <c r="L258" s="510">
        <v>250</v>
      </c>
      <c r="M258" s="510">
        <v>305</v>
      </c>
      <c r="N258" s="518" t="s">
        <v>3</v>
      </c>
      <c r="O258" s="510">
        <v>777.1</v>
      </c>
      <c r="P258" s="510">
        <v>752</v>
      </c>
      <c r="Q258" s="510">
        <v>10.199999999999999</v>
      </c>
      <c r="R258" s="540">
        <v>8.9</v>
      </c>
      <c r="S258" s="54"/>
    </row>
    <row r="259" spans="1:19" x14ac:dyDescent="0.2">
      <c r="A259" s="85" t="s">
        <v>72</v>
      </c>
      <c r="B259" s="82">
        <v>39680</v>
      </c>
      <c r="C259">
        <v>1735</v>
      </c>
      <c r="D259" s="323">
        <v>8.1</v>
      </c>
      <c r="E259">
        <v>1130</v>
      </c>
      <c r="F259">
        <v>1040</v>
      </c>
      <c r="G259">
        <v>41</v>
      </c>
      <c r="H259" s="510">
        <v>106</v>
      </c>
      <c r="I259" s="510">
        <v>31.6</v>
      </c>
      <c r="J259" s="510">
        <v>209</v>
      </c>
      <c r="K259" s="510">
        <v>10.199999999999999</v>
      </c>
      <c r="L259" s="510">
        <v>174</v>
      </c>
      <c r="M259" s="510">
        <v>212</v>
      </c>
      <c r="N259" s="518" t="s">
        <v>3</v>
      </c>
      <c r="O259" s="510">
        <v>402.6</v>
      </c>
      <c r="P259" s="510">
        <v>175</v>
      </c>
      <c r="Q259" s="510">
        <v>5.9</v>
      </c>
      <c r="R259" s="540">
        <v>5.2</v>
      </c>
      <c r="S259" s="54"/>
    </row>
    <row r="260" spans="1:19" x14ac:dyDescent="0.2">
      <c r="A260" s="85" t="s">
        <v>57</v>
      </c>
      <c r="B260" s="82">
        <v>39680</v>
      </c>
      <c r="C260">
        <v>60600</v>
      </c>
      <c r="D260" s="323">
        <v>8.1</v>
      </c>
      <c r="E260">
        <v>49200</v>
      </c>
      <c r="F260">
        <v>49000</v>
      </c>
      <c r="G260">
        <v>46</v>
      </c>
      <c r="H260" s="510">
        <v>1060</v>
      </c>
      <c r="I260" s="510">
        <v>1720</v>
      </c>
      <c r="J260" s="510">
        <v>14000</v>
      </c>
      <c r="K260" s="510">
        <v>274</v>
      </c>
      <c r="L260" s="510">
        <v>232</v>
      </c>
      <c r="M260" s="510">
        <v>283</v>
      </c>
      <c r="N260" s="518" t="s">
        <v>3</v>
      </c>
      <c r="O260" s="510">
        <v>12030</v>
      </c>
      <c r="P260" s="510">
        <v>19800</v>
      </c>
      <c r="Q260" s="510">
        <v>46.4</v>
      </c>
      <c r="R260" s="540">
        <v>45.3</v>
      </c>
      <c r="S260" s="54"/>
    </row>
    <row r="261" spans="1:19" x14ac:dyDescent="0.2">
      <c r="A261" s="85" t="s">
        <v>56</v>
      </c>
      <c r="B261" s="82">
        <v>39680</v>
      </c>
      <c r="C261">
        <v>60100</v>
      </c>
      <c r="D261" s="323">
        <v>8</v>
      </c>
      <c r="E261">
        <v>49300</v>
      </c>
      <c r="F261">
        <v>48700</v>
      </c>
      <c r="G261">
        <v>36</v>
      </c>
      <c r="H261" s="510">
        <v>1050</v>
      </c>
      <c r="I261" s="510">
        <v>1710</v>
      </c>
      <c r="J261" s="510">
        <v>13700</v>
      </c>
      <c r="K261" s="510">
        <v>274</v>
      </c>
      <c r="L261" s="510">
        <v>271</v>
      </c>
      <c r="M261" s="510">
        <v>331</v>
      </c>
      <c r="N261" s="518" t="s">
        <v>3</v>
      </c>
      <c r="O261" s="510">
        <v>12000</v>
      </c>
      <c r="P261" s="510">
        <v>19800</v>
      </c>
      <c r="Q261" s="510">
        <v>45.2</v>
      </c>
      <c r="R261" s="540">
        <v>43.8</v>
      </c>
      <c r="S261" s="54"/>
    </row>
    <row r="262" spans="1:19" x14ac:dyDescent="0.2">
      <c r="A262" s="85" t="s">
        <v>60</v>
      </c>
      <c r="B262" s="82">
        <v>39680</v>
      </c>
      <c r="C262">
        <v>60400</v>
      </c>
      <c r="D262" s="323">
        <v>8.1</v>
      </c>
      <c r="E262">
        <v>49100</v>
      </c>
      <c r="F262">
        <v>49100</v>
      </c>
      <c r="G262">
        <v>53</v>
      </c>
      <c r="H262" s="510">
        <v>1040</v>
      </c>
      <c r="I262" s="510">
        <v>1730</v>
      </c>
      <c r="J262" s="510">
        <v>13900</v>
      </c>
      <c r="K262" s="510">
        <v>274</v>
      </c>
      <c r="L262" s="510">
        <v>250</v>
      </c>
      <c r="M262" s="510">
        <v>305</v>
      </c>
      <c r="N262" s="518" t="s">
        <v>3</v>
      </c>
      <c r="O262" s="510">
        <v>12070</v>
      </c>
      <c r="P262" s="510">
        <v>19900</v>
      </c>
      <c r="Q262" s="510">
        <v>45.4</v>
      </c>
      <c r="R262" s="540">
        <v>44.2</v>
      </c>
      <c r="S262" s="54"/>
    </row>
    <row r="263" spans="1:19" x14ac:dyDescent="0.2">
      <c r="A263" s="85" t="s">
        <v>59</v>
      </c>
      <c r="B263" s="82">
        <v>39680</v>
      </c>
      <c r="C263">
        <v>60200</v>
      </c>
      <c r="D263" s="323">
        <v>8.1999999999999993</v>
      </c>
      <c r="E263">
        <v>49600</v>
      </c>
      <c r="F263">
        <v>48800</v>
      </c>
      <c r="G263">
        <v>33</v>
      </c>
      <c r="H263" s="510">
        <v>1040</v>
      </c>
      <c r="I263" s="510">
        <v>1720</v>
      </c>
      <c r="J263" s="510">
        <v>14000</v>
      </c>
      <c r="K263" s="510">
        <v>274</v>
      </c>
      <c r="L263" s="510">
        <v>249</v>
      </c>
      <c r="M263" s="510">
        <v>304</v>
      </c>
      <c r="N263" s="518" t="s">
        <v>3</v>
      </c>
      <c r="O263" s="510">
        <v>11980</v>
      </c>
      <c r="P263" s="510">
        <v>19600</v>
      </c>
      <c r="Q263" s="510">
        <v>45.4</v>
      </c>
      <c r="R263" s="540">
        <v>44.7</v>
      </c>
      <c r="S263" s="54"/>
    </row>
    <row r="264" spans="1:19" x14ac:dyDescent="0.2">
      <c r="A264" s="85" t="s">
        <v>63</v>
      </c>
      <c r="B264" s="82">
        <v>39680</v>
      </c>
      <c r="C264">
        <v>60400</v>
      </c>
      <c r="D264" s="323">
        <v>8.1999999999999993</v>
      </c>
      <c r="E264">
        <v>49800</v>
      </c>
      <c r="F264">
        <v>48900</v>
      </c>
      <c r="G264">
        <v>22</v>
      </c>
      <c r="H264" s="510">
        <v>1100</v>
      </c>
      <c r="I264" s="510">
        <v>1710</v>
      </c>
      <c r="J264" s="510">
        <v>14000</v>
      </c>
      <c r="K264" s="510">
        <v>274</v>
      </c>
      <c r="L264" s="510">
        <v>251</v>
      </c>
      <c r="M264" s="510">
        <v>306</v>
      </c>
      <c r="N264" s="518" t="s">
        <v>3</v>
      </c>
      <c r="O264" s="510">
        <v>11990</v>
      </c>
      <c r="P264" s="510">
        <v>19700</v>
      </c>
      <c r="Q264" s="510">
        <v>45.2</v>
      </c>
      <c r="R264" s="540">
        <v>44.3</v>
      </c>
      <c r="S264" s="54"/>
    </row>
    <row r="265" spans="1:19" x14ac:dyDescent="0.2">
      <c r="A265" s="85" t="s">
        <v>62</v>
      </c>
      <c r="B265" s="82">
        <v>39680</v>
      </c>
      <c r="C265">
        <v>60500</v>
      </c>
      <c r="D265" s="323">
        <v>8.1999999999999993</v>
      </c>
      <c r="E265">
        <v>49500</v>
      </c>
      <c r="F265">
        <v>48500</v>
      </c>
      <c r="G265">
        <v>33</v>
      </c>
      <c r="H265" s="510">
        <v>1050</v>
      </c>
      <c r="I265" s="510">
        <v>1690</v>
      </c>
      <c r="J265" s="510">
        <v>13700</v>
      </c>
      <c r="K265" s="510">
        <v>270</v>
      </c>
      <c r="L265" s="510">
        <v>250</v>
      </c>
      <c r="M265" s="510">
        <v>305</v>
      </c>
      <c r="N265" s="518" t="s">
        <v>3</v>
      </c>
      <c r="O265" s="510">
        <v>11950</v>
      </c>
      <c r="P265" s="510">
        <v>19700</v>
      </c>
      <c r="Q265" s="510">
        <v>45.1</v>
      </c>
      <c r="R265" s="540">
        <v>44.2</v>
      </c>
      <c r="S265" s="54"/>
    </row>
    <row r="266" spans="1:19" ht="13.5" thickBot="1" x14ac:dyDescent="0.25">
      <c r="A266" s="86" t="s">
        <v>99</v>
      </c>
      <c r="B266" s="83">
        <v>39680</v>
      </c>
      <c r="C266" s="97" t="s">
        <v>106</v>
      </c>
      <c r="D266" s="504">
        <v>6</v>
      </c>
      <c r="E266" s="97" t="s">
        <v>129</v>
      </c>
      <c r="F266" s="97">
        <v>0.5</v>
      </c>
      <c r="G266" s="97" t="s">
        <v>105</v>
      </c>
      <c r="H266" s="545" t="s">
        <v>104</v>
      </c>
      <c r="I266" s="545" t="s">
        <v>103</v>
      </c>
      <c r="J266" s="545" t="s">
        <v>104</v>
      </c>
      <c r="K266" s="545" t="s">
        <v>104</v>
      </c>
      <c r="L266" s="541">
        <v>0.82</v>
      </c>
      <c r="M266" s="541">
        <v>1</v>
      </c>
      <c r="N266" s="542" t="s">
        <v>3</v>
      </c>
      <c r="O266" s="545" t="s">
        <v>101</v>
      </c>
      <c r="P266" s="545" t="s">
        <v>102</v>
      </c>
      <c r="Q266" s="545" t="s">
        <v>104</v>
      </c>
      <c r="R266" s="546" t="s">
        <v>104</v>
      </c>
      <c r="S266" s="54"/>
    </row>
    <row r="267" spans="1:19" x14ac:dyDescent="0.2">
      <c r="A267" s="54"/>
      <c r="B267" s="82"/>
      <c r="C267" s="54"/>
      <c r="D267" s="505"/>
      <c r="E267" s="170">
        <f>AVERAGE(E260:E265)</f>
        <v>49416.666666666664</v>
      </c>
      <c r="F267" s="170">
        <f>AVERAGE(F260:F265)</f>
        <v>48833.333333333336</v>
      </c>
      <c r="G267" s="170">
        <f>AVERAGE(E267:F267)</f>
        <v>49125</v>
      </c>
      <c r="H267" s="544"/>
      <c r="I267" s="544"/>
      <c r="J267" s="544"/>
      <c r="K267" s="544"/>
      <c r="L267" s="544"/>
      <c r="M267" s="544"/>
      <c r="N267" s="544"/>
      <c r="O267" s="544"/>
      <c r="P267" s="544"/>
      <c r="Q267" s="544"/>
      <c r="R267" s="544"/>
    </row>
    <row r="268" spans="1:19" ht="13.5" thickBot="1" x14ac:dyDescent="0.25"/>
    <row r="269" spans="1:19" x14ac:dyDescent="0.2">
      <c r="A269" s="33" t="s">
        <v>79</v>
      </c>
      <c r="B269" s="47"/>
      <c r="C269" s="39" t="s">
        <v>27</v>
      </c>
      <c r="D269" s="39"/>
      <c r="E269" s="39" t="s">
        <v>65</v>
      </c>
      <c r="F269" s="39" t="s">
        <v>65</v>
      </c>
      <c r="G269" s="39" t="s">
        <v>68</v>
      </c>
      <c r="H269" s="512" t="s">
        <v>12</v>
      </c>
      <c r="I269" s="512" t="s">
        <v>31</v>
      </c>
      <c r="J269" s="512" t="s">
        <v>35</v>
      </c>
      <c r="K269" s="512" t="s">
        <v>26</v>
      </c>
      <c r="L269" s="512" t="s">
        <v>159</v>
      </c>
      <c r="M269" s="512" t="s">
        <v>24</v>
      </c>
      <c r="N269" s="512" t="s">
        <v>16</v>
      </c>
      <c r="O269" s="512" t="s">
        <v>53</v>
      </c>
      <c r="P269" s="512" t="s">
        <v>160</v>
      </c>
      <c r="Q269" s="513" t="s">
        <v>107</v>
      </c>
      <c r="R269" s="514" t="s">
        <v>108</v>
      </c>
    </row>
    <row r="270" spans="1:19" ht="13.5" thickBot="1" x14ac:dyDescent="0.25">
      <c r="A270" s="34" t="s">
        <v>49</v>
      </c>
      <c r="B270" s="48" t="s">
        <v>48</v>
      </c>
      <c r="C270" s="40" t="s">
        <v>4</v>
      </c>
      <c r="D270" s="498" t="s">
        <v>43</v>
      </c>
      <c r="E270" s="40" t="s">
        <v>32</v>
      </c>
      <c r="F270" s="40" t="s">
        <v>98</v>
      </c>
      <c r="G270" s="40" t="s">
        <v>32</v>
      </c>
      <c r="H270" s="515" t="s">
        <v>32</v>
      </c>
      <c r="I270" s="515" t="s">
        <v>32</v>
      </c>
      <c r="J270" s="515" t="s">
        <v>32</v>
      </c>
      <c r="K270" s="515" t="s">
        <v>32</v>
      </c>
      <c r="L270" s="515" t="s">
        <v>109</v>
      </c>
      <c r="M270" s="515" t="s">
        <v>109</v>
      </c>
      <c r="N270" s="515" t="s">
        <v>109</v>
      </c>
      <c r="O270" s="515" t="s">
        <v>109</v>
      </c>
      <c r="P270" s="515" t="s">
        <v>109</v>
      </c>
      <c r="Q270" s="516" t="s">
        <v>109</v>
      </c>
      <c r="R270" s="517" t="s">
        <v>109</v>
      </c>
    </row>
    <row r="271" spans="1:19" x14ac:dyDescent="0.2">
      <c r="A271" s="93" t="s">
        <v>7</v>
      </c>
      <c r="B271" s="82">
        <v>39764</v>
      </c>
      <c r="C271">
        <v>3440</v>
      </c>
      <c r="D271" s="323">
        <v>8.1999999999999993</v>
      </c>
      <c r="E271">
        <v>2340</v>
      </c>
      <c r="F271">
        <v>2200</v>
      </c>
      <c r="G271">
        <v>190</v>
      </c>
      <c r="H271" s="510">
        <v>178</v>
      </c>
      <c r="I271" s="510">
        <v>97.9</v>
      </c>
      <c r="J271" s="510">
        <v>435</v>
      </c>
      <c r="K271" s="510">
        <v>10.7</v>
      </c>
      <c r="L271" s="510">
        <v>234</v>
      </c>
      <c r="M271" s="510">
        <v>285</v>
      </c>
      <c r="N271" s="518" t="s">
        <v>3</v>
      </c>
      <c r="O271" s="510">
        <v>835.9</v>
      </c>
      <c r="P271" s="510">
        <v>501</v>
      </c>
      <c r="Q271" s="510">
        <v>6.1</v>
      </c>
      <c r="R271" s="547">
        <v>5.9</v>
      </c>
    </row>
    <row r="272" spans="1:19" x14ac:dyDescent="0.2">
      <c r="A272" s="85" t="s">
        <v>36</v>
      </c>
      <c r="B272" s="82">
        <v>39764</v>
      </c>
      <c r="C272">
        <v>3300</v>
      </c>
      <c r="D272" s="323">
        <v>8.1</v>
      </c>
      <c r="E272">
        <v>2150</v>
      </c>
      <c r="F272">
        <v>2010</v>
      </c>
      <c r="G272">
        <v>134</v>
      </c>
      <c r="H272" s="510">
        <v>153</v>
      </c>
      <c r="I272" s="510">
        <v>75.8</v>
      </c>
      <c r="J272" s="510">
        <v>441</v>
      </c>
      <c r="K272" s="510">
        <v>11.7</v>
      </c>
      <c r="L272" s="510">
        <v>221</v>
      </c>
      <c r="M272" s="510">
        <v>270</v>
      </c>
      <c r="N272" s="518" t="s">
        <v>3</v>
      </c>
      <c r="O272" s="510">
        <v>631.4</v>
      </c>
      <c r="P272" s="510">
        <v>558</v>
      </c>
      <c r="Q272" s="510">
        <v>6</v>
      </c>
      <c r="R272" s="540">
        <v>5.4</v>
      </c>
    </row>
    <row r="273" spans="1:18" x14ac:dyDescent="0.2">
      <c r="A273" s="85" t="s">
        <v>72</v>
      </c>
      <c r="B273" s="82">
        <v>39764</v>
      </c>
      <c r="C273">
        <v>1460</v>
      </c>
      <c r="D273" s="323">
        <v>8.1</v>
      </c>
      <c r="E273">
        <v>940</v>
      </c>
      <c r="F273">
        <v>851</v>
      </c>
      <c r="G273">
        <v>32</v>
      </c>
      <c r="H273" s="510">
        <v>80.2</v>
      </c>
      <c r="I273" s="510">
        <v>25.8</v>
      </c>
      <c r="J273" s="510">
        <v>181</v>
      </c>
      <c r="K273" s="510">
        <v>10.5</v>
      </c>
      <c r="L273" s="510">
        <v>166</v>
      </c>
      <c r="M273" s="510">
        <v>202</v>
      </c>
      <c r="N273" s="518" t="s">
        <v>3</v>
      </c>
      <c r="O273" s="510">
        <v>303.5</v>
      </c>
      <c r="P273" s="510">
        <v>147</v>
      </c>
      <c r="Q273" s="510">
        <v>5.2</v>
      </c>
      <c r="R273" s="540">
        <v>4.7</v>
      </c>
    </row>
    <row r="274" spans="1:18" x14ac:dyDescent="0.2">
      <c r="A274" s="85" t="s">
        <v>57</v>
      </c>
      <c r="B274" s="82">
        <v>39764</v>
      </c>
      <c r="C274">
        <v>60700</v>
      </c>
      <c r="D274" s="323">
        <v>8.1</v>
      </c>
      <c r="E274">
        <v>50300</v>
      </c>
      <c r="F274">
        <v>50200</v>
      </c>
      <c r="G274">
        <v>21</v>
      </c>
      <c r="H274" s="510">
        <v>1020</v>
      </c>
      <c r="I274" s="510">
        <v>1760</v>
      </c>
      <c r="J274" s="510">
        <v>14600</v>
      </c>
      <c r="K274" s="510">
        <v>285</v>
      </c>
      <c r="L274" s="510">
        <v>255</v>
      </c>
      <c r="M274" s="510">
        <v>311</v>
      </c>
      <c r="N274" s="518" t="s">
        <v>3</v>
      </c>
      <c r="O274" s="510">
        <v>12270</v>
      </c>
      <c r="P274" s="510">
        <v>20100</v>
      </c>
      <c r="Q274" s="510">
        <v>46.3</v>
      </c>
      <c r="R274" s="540">
        <v>44.6</v>
      </c>
    </row>
    <row r="275" spans="1:18" x14ac:dyDescent="0.2">
      <c r="A275" s="85" t="s">
        <v>56</v>
      </c>
      <c r="B275" s="82">
        <v>39764</v>
      </c>
      <c r="C275">
        <v>60700</v>
      </c>
      <c r="D275" s="323">
        <v>8.1999999999999993</v>
      </c>
      <c r="E275">
        <v>50100</v>
      </c>
      <c r="F275">
        <v>50000</v>
      </c>
      <c r="G275">
        <v>18</v>
      </c>
      <c r="H275" s="510">
        <v>1020</v>
      </c>
      <c r="I275" s="510">
        <v>1760</v>
      </c>
      <c r="J275" s="510">
        <v>14700</v>
      </c>
      <c r="K275" s="510">
        <v>285</v>
      </c>
      <c r="L275" s="510">
        <v>255</v>
      </c>
      <c r="M275" s="510">
        <v>311</v>
      </c>
      <c r="N275" s="518" t="s">
        <v>3</v>
      </c>
      <c r="O275" s="510">
        <v>12160</v>
      </c>
      <c r="P275" s="510">
        <v>19900</v>
      </c>
      <c r="Q275" s="510">
        <v>46.4</v>
      </c>
      <c r="R275" s="510">
        <v>45</v>
      </c>
    </row>
    <row r="276" spans="1:18" x14ac:dyDescent="0.2">
      <c r="A276" s="85" t="s">
        <v>60</v>
      </c>
      <c r="B276" s="82">
        <v>39764</v>
      </c>
      <c r="C276">
        <v>60400</v>
      </c>
      <c r="D276" s="323">
        <v>8.1999999999999993</v>
      </c>
      <c r="E276">
        <v>50100</v>
      </c>
      <c r="F276">
        <v>49900</v>
      </c>
      <c r="G276">
        <v>33</v>
      </c>
      <c r="H276" s="510">
        <v>988</v>
      </c>
      <c r="I276" s="510">
        <v>1760</v>
      </c>
      <c r="J276" s="510">
        <v>14500</v>
      </c>
      <c r="K276" s="510">
        <v>285</v>
      </c>
      <c r="L276" s="510">
        <v>255</v>
      </c>
      <c r="M276" s="510">
        <v>311</v>
      </c>
      <c r="N276" s="518" t="s">
        <v>3</v>
      </c>
      <c r="O276" s="510">
        <v>12200</v>
      </c>
      <c r="P276" s="510">
        <v>20000</v>
      </c>
      <c r="Q276" s="510">
        <v>46.4</v>
      </c>
      <c r="R276" s="540">
        <v>46.2</v>
      </c>
    </row>
    <row r="277" spans="1:18" x14ac:dyDescent="0.2">
      <c r="A277" s="85" t="s">
        <v>59</v>
      </c>
      <c r="B277" s="82">
        <v>39764</v>
      </c>
      <c r="C277">
        <v>60300</v>
      </c>
      <c r="D277" s="323">
        <v>8.1999999999999993</v>
      </c>
      <c r="E277">
        <v>50900</v>
      </c>
      <c r="F277">
        <v>49900</v>
      </c>
      <c r="G277">
        <v>33</v>
      </c>
      <c r="H277" s="510">
        <v>994</v>
      </c>
      <c r="I277" s="510">
        <v>1750</v>
      </c>
      <c r="J277" s="510">
        <v>14500</v>
      </c>
      <c r="K277" s="510">
        <v>282</v>
      </c>
      <c r="L277" s="510">
        <v>254</v>
      </c>
      <c r="M277" s="510">
        <v>310</v>
      </c>
      <c r="N277" s="518" t="s">
        <v>3</v>
      </c>
      <c r="O277" s="510">
        <v>12220</v>
      </c>
      <c r="P277" s="510">
        <v>20000</v>
      </c>
      <c r="Q277" s="510">
        <v>46.2</v>
      </c>
      <c r="R277" s="540">
        <v>46.2</v>
      </c>
    </row>
    <row r="278" spans="1:18" x14ac:dyDescent="0.2">
      <c r="A278" s="85" t="s">
        <v>63</v>
      </c>
      <c r="B278" s="82">
        <v>39764</v>
      </c>
      <c r="C278">
        <v>60800</v>
      </c>
      <c r="D278" s="323">
        <v>8.1999999999999993</v>
      </c>
      <c r="E278">
        <v>50800</v>
      </c>
      <c r="F278">
        <v>49900</v>
      </c>
      <c r="G278">
        <v>35</v>
      </c>
      <c r="H278" s="510">
        <v>1000</v>
      </c>
      <c r="I278" s="510">
        <v>1770</v>
      </c>
      <c r="J278" s="510">
        <v>14600</v>
      </c>
      <c r="K278" s="510">
        <v>285</v>
      </c>
      <c r="L278" s="510">
        <v>256</v>
      </c>
      <c r="M278" s="510">
        <v>312</v>
      </c>
      <c r="N278" s="518" t="s">
        <v>3</v>
      </c>
      <c r="O278" s="510">
        <v>12160</v>
      </c>
      <c r="P278" s="510">
        <v>19900</v>
      </c>
      <c r="Q278" s="510">
        <v>47.3</v>
      </c>
      <c r="R278" s="540">
        <v>45.6</v>
      </c>
    </row>
    <row r="279" spans="1:18" x14ac:dyDescent="0.2">
      <c r="A279" s="85" t="s">
        <v>62</v>
      </c>
      <c r="B279" s="82">
        <v>39764</v>
      </c>
      <c r="C279">
        <v>60700</v>
      </c>
      <c r="D279" s="323">
        <v>8.1999999999999993</v>
      </c>
      <c r="E279">
        <v>50800</v>
      </c>
      <c r="F279">
        <v>49300</v>
      </c>
      <c r="G279">
        <v>31</v>
      </c>
      <c r="H279" s="510">
        <v>1010</v>
      </c>
      <c r="I279" s="510">
        <v>1750</v>
      </c>
      <c r="J279" s="510">
        <v>14500</v>
      </c>
      <c r="K279" s="510">
        <v>282</v>
      </c>
      <c r="L279" s="510">
        <v>254</v>
      </c>
      <c r="M279" s="510">
        <v>310</v>
      </c>
      <c r="N279" s="518" t="s">
        <v>3</v>
      </c>
      <c r="O279" s="510">
        <v>12000</v>
      </c>
      <c r="P279" s="510">
        <v>19600</v>
      </c>
      <c r="Q279" s="510">
        <v>46.2</v>
      </c>
      <c r="R279" s="540">
        <v>45.6</v>
      </c>
    </row>
    <row r="280" spans="1:18" ht="13.5" thickBot="1" x14ac:dyDescent="0.25">
      <c r="A280" s="86" t="s">
        <v>152</v>
      </c>
      <c r="B280" s="83">
        <v>39764</v>
      </c>
      <c r="C280" s="97">
        <v>59500</v>
      </c>
      <c r="D280" s="506">
        <v>8.1999999999999993</v>
      </c>
      <c r="E280" s="97">
        <v>49600</v>
      </c>
      <c r="F280" s="97">
        <v>48400</v>
      </c>
      <c r="G280" s="97">
        <v>44</v>
      </c>
      <c r="H280" s="545">
        <v>982</v>
      </c>
      <c r="I280" s="545">
        <v>1710</v>
      </c>
      <c r="J280" s="545">
        <v>14100</v>
      </c>
      <c r="K280" s="545">
        <v>282</v>
      </c>
      <c r="L280" s="545">
        <v>255</v>
      </c>
      <c r="M280" s="545">
        <v>311</v>
      </c>
      <c r="N280" s="542" t="s">
        <v>3</v>
      </c>
      <c r="O280" s="545">
        <v>11900</v>
      </c>
      <c r="P280" s="545">
        <v>19300</v>
      </c>
      <c r="Q280" s="545">
        <v>46.5</v>
      </c>
      <c r="R280" s="546">
        <v>44.2</v>
      </c>
    </row>
    <row r="281" spans="1:18" x14ac:dyDescent="0.2">
      <c r="E281" s="170">
        <f>AVERAGE(E274:E280)</f>
        <v>50371.428571428572</v>
      </c>
      <c r="F281" s="170">
        <f>AVERAGE(F274:F280)</f>
        <v>49657.142857142855</v>
      </c>
      <c r="G281" s="170">
        <f>AVERAGE(E281:F281)</f>
        <v>50014.28571428571</v>
      </c>
    </row>
    <row r="282" spans="1:18" ht="13.5" thickBot="1" x14ac:dyDescent="0.25"/>
    <row r="283" spans="1:18" x14ac:dyDescent="0.2">
      <c r="A283" s="33" t="s">
        <v>79</v>
      </c>
      <c r="B283" s="47"/>
      <c r="C283" s="39" t="s">
        <v>27</v>
      </c>
      <c r="D283" s="39"/>
      <c r="E283" s="39" t="s">
        <v>65</v>
      </c>
      <c r="F283" s="39" t="s">
        <v>65</v>
      </c>
      <c r="G283" s="39" t="s">
        <v>68</v>
      </c>
      <c r="H283" s="512" t="s">
        <v>12</v>
      </c>
      <c r="I283" s="512" t="s">
        <v>31</v>
      </c>
      <c r="J283" s="512" t="s">
        <v>35</v>
      </c>
      <c r="K283" s="512" t="s">
        <v>26</v>
      </c>
      <c r="L283" s="512" t="s">
        <v>159</v>
      </c>
      <c r="M283" s="512" t="s">
        <v>24</v>
      </c>
      <c r="N283" s="512" t="s">
        <v>16</v>
      </c>
      <c r="O283" s="512" t="s">
        <v>53</v>
      </c>
      <c r="P283" s="512" t="s">
        <v>160</v>
      </c>
      <c r="Q283" s="513" t="s">
        <v>107</v>
      </c>
      <c r="R283" s="514" t="s">
        <v>108</v>
      </c>
    </row>
    <row r="284" spans="1:18" ht="13.5" thickBot="1" x14ac:dyDescent="0.25">
      <c r="A284" s="34" t="s">
        <v>49</v>
      </c>
      <c r="B284" s="48" t="s">
        <v>48</v>
      </c>
      <c r="C284" s="40" t="s">
        <v>4</v>
      </c>
      <c r="D284" s="498" t="s">
        <v>43</v>
      </c>
      <c r="E284" s="40" t="s">
        <v>32</v>
      </c>
      <c r="F284" s="40" t="s">
        <v>98</v>
      </c>
      <c r="G284" s="40" t="s">
        <v>32</v>
      </c>
      <c r="H284" s="515" t="s">
        <v>32</v>
      </c>
      <c r="I284" s="515" t="s">
        <v>32</v>
      </c>
      <c r="J284" s="515" t="s">
        <v>32</v>
      </c>
      <c r="K284" s="515" t="s">
        <v>32</v>
      </c>
      <c r="L284" s="515" t="s">
        <v>109</v>
      </c>
      <c r="M284" s="515" t="s">
        <v>109</v>
      </c>
      <c r="N284" s="515" t="s">
        <v>109</v>
      </c>
      <c r="O284" s="515" t="s">
        <v>109</v>
      </c>
      <c r="P284" s="515" t="s">
        <v>109</v>
      </c>
      <c r="Q284" s="516" t="s">
        <v>109</v>
      </c>
      <c r="R284" s="517" t="s">
        <v>109</v>
      </c>
    </row>
    <row r="285" spans="1:18" x14ac:dyDescent="0.2">
      <c r="A285" s="93" t="s">
        <v>7</v>
      </c>
      <c r="B285" s="82">
        <v>39861</v>
      </c>
      <c r="C285">
        <v>3830</v>
      </c>
      <c r="D285" s="323">
        <v>7.9</v>
      </c>
      <c r="E285">
        <v>2580</v>
      </c>
      <c r="F285">
        <v>2490</v>
      </c>
      <c r="G285">
        <v>136</v>
      </c>
      <c r="H285" s="510">
        <v>197</v>
      </c>
      <c r="I285" s="510">
        <v>113</v>
      </c>
      <c r="J285" s="510">
        <v>499</v>
      </c>
      <c r="K285" s="510">
        <v>9.9</v>
      </c>
      <c r="L285" s="510">
        <v>225</v>
      </c>
      <c r="M285" s="510">
        <v>274</v>
      </c>
      <c r="N285" s="518" t="s">
        <v>3</v>
      </c>
      <c r="O285" s="510">
        <v>896.7</v>
      </c>
      <c r="P285" s="510">
        <v>637</v>
      </c>
      <c r="Q285" s="510">
        <v>6.6</v>
      </c>
      <c r="R285" s="547">
        <v>6.4</v>
      </c>
    </row>
    <row r="286" spans="1:18" x14ac:dyDescent="0.2">
      <c r="A286" s="85" t="s">
        <v>36</v>
      </c>
      <c r="B286" s="82">
        <v>39861</v>
      </c>
      <c r="C286">
        <v>3720</v>
      </c>
      <c r="D286" s="323">
        <v>7.9</v>
      </c>
      <c r="E286">
        <v>2380</v>
      </c>
      <c r="F286">
        <v>2330</v>
      </c>
      <c r="G286">
        <v>150</v>
      </c>
      <c r="H286" s="510">
        <v>170</v>
      </c>
      <c r="I286" s="510">
        <v>83.5</v>
      </c>
      <c r="J286" s="510">
        <v>526</v>
      </c>
      <c r="K286" s="518">
        <v>12</v>
      </c>
      <c r="L286" s="510">
        <v>217</v>
      </c>
      <c r="M286" s="510">
        <v>265</v>
      </c>
      <c r="N286" s="518" t="s">
        <v>3</v>
      </c>
      <c r="O286" s="510">
        <v>681.5</v>
      </c>
      <c r="P286" s="510">
        <v>725</v>
      </c>
      <c r="Q286" s="510">
        <v>6.8</v>
      </c>
      <c r="R286" s="540">
        <v>6.6</v>
      </c>
    </row>
    <row r="287" spans="1:18" x14ac:dyDescent="0.2">
      <c r="A287" s="85" t="s">
        <v>72</v>
      </c>
      <c r="B287" s="82">
        <v>39860</v>
      </c>
      <c r="C287">
        <v>1840</v>
      </c>
      <c r="D287" s="323">
        <v>8</v>
      </c>
      <c r="E287">
        <v>1190</v>
      </c>
      <c r="F287">
        <v>1130</v>
      </c>
      <c r="G287">
        <v>68</v>
      </c>
      <c r="H287" s="510">
        <v>98.8</v>
      </c>
      <c r="I287" s="510">
        <v>28.4</v>
      </c>
      <c r="J287" s="510">
        <v>253</v>
      </c>
      <c r="K287" s="510">
        <v>11.1</v>
      </c>
      <c r="L287" s="510">
        <v>180</v>
      </c>
      <c r="M287" s="510">
        <v>219</v>
      </c>
      <c r="N287" s="518" t="s">
        <v>3</v>
      </c>
      <c r="O287" s="510">
        <v>421.5</v>
      </c>
      <c r="P287" s="510">
        <v>204</v>
      </c>
      <c r="Q287" s="510">
        <v>6.2</v>
      </c>
      <c r="R287" s="540">
        <v>5.6</v>
      </c>
    </row>
    <row r="288" spans="1:18" x14ac:dyDescent="0.2">
      <c r="A288" s="85" t="s">
        <v>57</v>
      </c>
      <c r="B288" s="82">
        <v>39862</v>
      </c>
      <c r="C288">
        <v>61900</v>
      </c>
      <c r="D288" s="323">
        <v>8.3000000000000007</v>
      </c>
      <c r="E288">
        <v>49800</v>
      </c>
      <c r="F288">
        <v>50000</v>
      </c>
      <c r="G288">
        <v>45</v>
      </c>
      <c r="H288" s="510">
        <v>1000</v>
      </c>
      <c r="I288" s="510">
        <v>1740</v>
      </c>
      <c r="J288" s="510">
        <v>14100</v>
      </c>
      <c r="K288" s="510">
        <v>274</v>
      </c>
      <c r="L288" s="510">
        <v>257</v>
      </c>
      <c r="M288" s="510">
        <v>313</v>
      </c>
      <c r="N288" s="518" t="s">
        <v>3</v>
      </c>
      <c r="O288" s="510">
        <v>12310</v>
      </c>
      <c r="P288" s="510">
        <v>20400</v>
      </c>
      <c r="Q288" s="510">
        <v>46.6</v>
      </c>
      <c r="R288" s="540">
        <v>45.7</v>
      </c>
    </row>
    <row r="289" spans="1:19" x14ac:dyDescent="0.2">
      <c r="A289" s="85" t="s">
        <v>56</v>
      </c>
      <c r="B289" s="82">
        <v>39862</v>
      </c>
      <c r="C289">
        <v>61900</v>
      </c>
      <c r="D289" s="323">
        <v>8.3000000000000007</v>
      </c>
      <c r="E289">
        <v>49700</v>
      </c>
      <c r="F289">
        <v>50200</v>
      </c>
      <c r="G289">
        <v>68</v>
      </c>
      <c r="H289" s="510">
        <v>1010</v>
      </c>
      <c r="I289" s="510">
        <v>1750</v>
      </c>
      <c r="J289" s="510">
        <v>14100</v>
      </c>
      <c r="K289" s="510">
        <v>274</v>
      </c>
      <c r="L289" s="510">
        <v>259</v>
      </c>
      <c r="M289" s="510">
        <v>316</v>
      </c>
      <c r="N289" s="518" t="s">
        <v>3</v>
      </c>
      <c r="O289" s="510">
        <v>12390</v>
      </c>
      <c r="P289" s="510">
        <v>20500</v>
      </c>
      <c r="Q289" s="510">
        <v>48.3</v>
      </c>
      <c r="R289" s="540">
        <v>48</v>
      </c>
    </row>
    <row r="290" spans="1:19" x14ac:dyDescent="0.2">
      <c r="A290" s="85" t="s">
        <v>60</v>
      </c>
      <c r="B290" s="82">
        <v>39862</v>
      </c>
      <c r="C290">
        <v>61300</v>
      </c>
      <c r="D290" s="323">
        <v>8.3000000000000007</v>
      </c>
      <c r="E290">
        <v>48300</v>
      </c>
      <c r="F290">
        <v>49400</v>
      </c>
      <c r="G290">
        <v>43</v>
      </c>
      <c r="H290" s="510">
        <v>990</v>
      </c>
      <c r="I290" s="510">
        <v>1720</v>
      </c>
      <c r="J290" s="510">
        <v>13900</v>
      </c>
      <c r="K290" s="510">
        <v>270</v>
      </c>
      <c r="L290" s="510">
        <v>256</v>
      </c>
      <c r="M290" s="510">
        <v>312</v>
      </c>
      <c r="N290" s="518" t="s">
        <v>3</v>
      </c>
      <c r="O290" s="510">
        <v>12180</v>
      </c>
      <c r="P290" s="510">
        <v>20200</v>
      </c>
      <c r="Q290" s="510">
        <v>49</v>
      </c>
      <c r="R290" s="540">
        <v>45.9</v>
      </c>
    </row>
    <row r="291" spans="1:19" x14ac:dyDescent="0.2">
      <c r="A291" s="85" t="s">
        <v>59</v>
      </c>
      <c r="B291" s="82">
        <v>39862</v>
      </c>
      <c r="C291">
        <v>61800</v>
      </c>
      <c r="D291" s="323">
        <v>8.3000000000000007</v>
      </c>
      <c r="E291">
        <v>50000</v>
      </c>
      <c r="F291">
        <v>50100</v>
      </c>
      <c r="G291">
        <v>78</v>
      </c>
      <c r="H291" s="510">
        <v>1010</v>
      </c>
      <c r="I291" s="510">
        <v>1730</v>
      </c>
      <c r="J291" s="510">
        <v>14100</v>
      </c>
      <c r="K291" s="510">
        <v>274</v>
      </c>
      <c r="L291" s="510">
        <v>258</v>
      </c>
      <c r="M291" s="510">
        <v>315</v>
      </c>
      <c r="N291" s="518" t="s">
        <v>3</v>
      </c>
      <c r="O291" s="510">
        <v>12330</v>
      </c>
      <c r="P291" s="510">
        <v>20500</v>
      </c>
      <c r="Q291" s="510">
        <v>47.8</v>
      </c>
      <c r="R291" s="540">
        <v>46.6</v>
      </c>
    </row>
    <row r="292" spans="1:19" x14ac:dyDescent="0.2">
      <c r="A292" s="85" t="s">
        <v>63</v>
      </c>
      <c r="B292" s="82">
        <v>39862</v>
      </c>
      <c r="C292">
        <v>61800</v>
      </c>
      <c r="D292" s="323">
        <v>8.3000000000000007</v>
      </c>
      <c r="E292">
        <v>49900</v>
      </c>
      <c r="F292">
        <v>50400</v>
      </c>
      <c r="G292">
        <v>46</v>
      </c>
      <c r="H292" s="510">
        <v>1010</v>
      </c>
      <c r="I292" s="510">
        <v>1730</v>
      </c>
      <c r="J292" s="510">
        <v>14100</v>
      </c>
      <c r="K292" s="510">
        <v>274</v>
      </c>
      <c r="L292" s="510">
        <v>258</v>
      </c>
      <c r="M292" s="510">
        <v>315</v>
      </c>
      <c r="N292" s="518" t="s">
        <v>3</v>
      </c>
      <c r="O292" s="510">
        <v>12470</v>
      </c>
      <c r="P292" s="510">
        <v>20700</v>
      </c>
      <c r="Q292" s="510">
        <v>46.2</v>
      </c>
      <c r="R292" s="540">
        <v>45.2</v>
      </c>
    </row>
    <row r="293" spans="1:19" ht="13.5" thickBot="1" x14ac:dyDescent="0.25">
      <c r="A293" s="86" t="s">
        <v>62</v>
      </c>
      <c r="B293" s="83">
        <v>39862</v>
      </c>
      <c r="C293" s="92">
        <v>61900</v>
      </c>
      <c r="D293" s="504">
        <v>8.3000000000000007</v>
      </c>
      <c r="E293" s="92">
        <v>49700</v>
      </c>
      <c r="F293" s="92">
        <v>50200</v>
      </c>
      <c r="G293" s="92">
        <v>62</v>
      </c>
      <c r="H293" s="541">
        <v>1010</v>
      </c>
      <c r="I293" s="541">
        <v>1730</v>
      </c>
      <c r="J293" s="541">
        <v>14100</v>
      </c>
      <c r="K293" s="541">
        <v>274</v>
      </c>
      <c r="L293" s="541">
        <v>258</v>
      </c>
      <c r="M293" s="541">
        <v>315</v>
      </c>
      <c r="N293" s="549" t="s">
        <v>3</v>
      </c>
      <c r="O293" s="541">
        <v>12430</v>
      </c>
      <c r="P293" s="541">
        <v>20500</v>
      </c>
      <c r="Q293" s="541">
        <v>47.8</v>
      </c>
      <c r="R293" s="543">
        <v>46.7</v>
      </c>
    </row>
    <row r="294" spans="1:19" x14ac:dyDescent="0.2">
      <c r="E294" s="170">
        <f>AVERAGE(E288:E293)</f>
        <v>49566.666666666664</v>
      </c>
      <c r="F294" s="170">
        <f>AVERAGE(F288:F293)</f>
        <v>50050</v>
      </c>
      <c r="G294" s="170">
        <f>AVERAGE(E294:F294)</f>
        <v>49808.333333333328</v>
      </c>
    </row>
    <row r="295" spans="1:19" ht="13.5" thickBot="1" x14ac:dyDescent="0.25"/>
    <row r="296" spans="1:19" x14ac:dyDescent="0.2">
      <c r="A296" s="33" t="s">
        <v>79</v>
      </c>
      <c r="B296" s="47"/>
      <c r="C296" s="39" t="s">
        <v>27</v>
      </c>
      <c r="D296" s="39"/>
      <c r="E296" s="39" t="s">
        <v>65</v>
      </c>
      <c r="F296" s="39" t="s">
        <v>65</v>
      </c>
      <c r="G296" s="39" t="s">
        <v>68</v>
      </c>
      <c r="H296" s="512" t="s">
        <v>12</v>
      </c>
      <c r="I296" s="512" t="s">
        <v>31</v>
      </c>
      <c r="J296" s="512" t="s">
        <v>35</v>
      </c>
      <c r="K296" s="512" t="s">
        <v>26</v>
      </c>
      <c r="L296" s="512" t="s">
        <v>159</v>
      </c>
      <c r="M296" s="512" t="s">
        <v>24</v>
      </c>
      <c r="N296" s="512" t="s">
        <v>16</v>
      </c>
      <c r="O296" s="512" t="s">
        <v>53</v>
      </c>
      <c r="P296" s="512" t="s">
        <v>160</v>
      </c>
      <c r="Q296" s="513" t="s">
        <v>107</v>
      </c>
      <c r="R296" s="514" t="s">
        <v>108</v>
      </c>
    </row>
    <row r="297" spans="1:19" ht="13.5" thickBot="1" x14ac:dyDescent="0.25">
      <c r="A297" s="34" t="s">
        <v>49</v>
      </c>
      <c r="B297" s="48" t="s">
        <v>48</v>
      </c>
      <c r="C297" s="40" t="s">
        <v>4</v>
      </c>
      <c r="D297" s="498" t="s">
        <v>43</v>
      </c>
      <c r="E297" s="40" t="s">
        <v>32</v>
      </c>
      <c r="F297" s="40" t="s">
        <v>98</v>
      </c>
      <c r="G297" s="40" t="s">
        <v>32</v>
      </c>
      <c r="H297" s="515" t="s">
        <v>32</v>
      </c>
      <c r="I297" s="515" t="s">
        <v>32</v>
      </c>
      <c r="J297" s="515" t="s">
        <v>32</v>
      </c>
      <c r="K297" s="515" t="s">
        <v>32</v>
      </c>
      <c r="L297" s="515" t="s">
        <v>109</v>
      </c>
      <c r="M297" s="515" t="s">
        <v>109</v>
      </c>
      <c r="N297" s="515" t="s">
        <v>109</v>
      </c>
      <c r="O297" s="515" t="s">
        <v>109</v>
      </c>
      <c r="P297" s="515" t="s">
        <v>109</v>
      </c>
      <c r="Q297" s="516" t="s">
        <v>109</v>
      </c>
      <c r="R297" s="517" t="s">
        <v>109</v>
      </c>
    </row>
    <row r="298" spans="1:19" x14ac:dyDescent="0.2">
      <c r="A298" s="93" t="s">
        <v>7</v>
      </c>
      <c r="B298" s="82">
        <v>39966</v>
      </c>
      <c r="C298">
        <v>2800</v>
      </c>
      <c r="D298" s="323">
        <v>8.1999999999999993</v>
      </c>
      <c r="E298">
        <v>1930</v>
      </c>
      <c r="F298">
        <v>1850</v>
      </c>
      <c r="G298">
        <v>195</v>
      </c>
      <c r="H298" s="510">
        <v>153</v>
      </c>
      <c r="I298" s="510">
        <v>79.2</v>
      </c>
      <c r="J298" s="510">
        <v>345</v>
      </c>
      <c r="K298" s="510">
        <v>12.4</v>
      </c>
      <c r="L298" s="510">
        <v>217</v>
      </c>
      <c r="M298" s="510">
        <v>265</v>
      </c>
      <c r="N298" s="518" t="s">
        <v>3</v>
      </c>
      <c r="O298" s="510">
        <v>690.4</v>
      </c>
      <c r="P298" s="510">
        <v>434</v>
      </c>
      <c r="Q298" s="510">
        <v>10.8</v>
      </c>
      <c r="R298" s="547">
        <v>10.199999999999999</v>
      </c>
      <c r="S298" s="54"/>
    </row>
    <row r="299" spans="1:19" x14ac:dyDescent="0.2">
      <c r="A299" s="85" t="s">
        <v>36</v>
      </c>
      <c r="B299" s="82">
        <v>39966</v>
      </c>
      <c r="C299">
        <v>4730</v>
      </c>
      <c r="D299" s="323">
        <v>8.1999999999999993</v>
      </c>
      <c r="E299">
        <v>3060</v>
      </c>
      <c r="F299">
        <v>2940</v>
      </c>
      <c r="G299">
        <v>200</v>
      </c>
      <c r="H299" s="510">
        <v>198</v>
      </c>
      <c r="I299" s="510">
        <v>103</v>
      </c>
      <c r="J299" s="510">
        <v>699</v>
      </c>
      <c r="K299" s="510">
        <v>19.2</v>
      </c>
      <c r="L299" s="510">
        <v>253</v>
      </c>
      <c r="M299" s="510">
        <v>309</v>
      </c>
      <c r="N299" s="518" t="s">
        <v>3</v>
      </c>
      <c r="O299" s="510">
        <v>769.4</v>
      </c>
      <c r="P299" s="510">
        <v>990</v>
      </c>
      <c r="Q299" s="510">
        <v>10.3</v>
      </c>
      <c r="R299" s="540">
        <v>9.5</v>
      </c>
      <c r="S299" s="54"/>
    </row>
    <row r="300" spans="1:19" x14ac:dyDescent="0.2">
      <c r="A300" s="85" t="s">
        <v>72</v>
      </c>
      <c r="B300" s="82">
        <v>39965</v>
      </c>
      <c r="C300">
        <v>1786</v>
      </c>
      <c r="D300" s="323">
        <v>8.1999999999999993</v>
      </c>
      <c r="E300">
        <v>1410</v>
      </c>
      <c r="F300">
        <v>1340</v>
      </c>
      <c r="G300">
        <v>42</v>
      </c>
      <c r="H300" s="510">
        <v>101</v>
      </c>
      <c r="I300" s="510">
        <v>37.9</v>
      </c>
      <c r="J300" s="510">
        <v>313</v>
      </c>
      <c r="K300" s="510">
        <v>13.2</v>
      </c>
      <c r="L300" s="510">
        <v>192</v>
      </c>
      <c r="M300" s="510">
        <v>234</v>
      </c>
      <c r="N300" s="518" t="s">
        <v>3</v>
      </c>
      <c r="O300" s="510">
        <v>468</v>
      </c>
      <c r="P300" s="510">
        <v>285</v>
      </c>
      <c r="Q300" s="510">
        <v>6.3</v>
      </c>
      <c r="R300" s="540">
        <v>5.7</v>
      </c>
      <c r="S300" s="54"/>
    </row>
    <row r="301" spans="1:19" x14ac:dyDescent="0.2">
      <c r="A301" s="85" t="s">
        <v>57</v>
      </c>
      <c r="B301" s="82">
        <v>39966</v>
      </c>
      <c r="C301">
        <v>61400</v>
      </c>
      <c r="D301" s="323">
        <v>8.5</v>
      </c>
      <c r="E301">
        <v>49500</v>
      </c>
      <c r="F301">
        <v>50300</v>
      </c>
      <c r="G301">
        <v>21</v>
      </c>
      <c r="H301" s="510">
        <v>1010</v>
      </c>
      <c r="I301" s="510">
        <v>1740</v>
      </c>
      <c r="J301" s="510">
        <v>14500</v>
      </c>
      <c r="K301" s="510">
        <v>274</v>
      </c>
      <c r="L301" s="510">
        <v>239</v>
      </c>
      <c r="M301" s="510">
        <v>264</v>
      </c>
      <c r="N301" s="510">
        <v>13.4</v>
      </c>
      <c r="O301" s="510">
        <v>12150</v>
      </c>
      <c r="P301" s="510">
        <v>20500</v>
      </c>
      <c r="Q301" s="510">
        <v>51.8</v>
      </c>
      <c r="R301" s="540">
        <v>49.4</v>
      </c>
      <c r="S301" s="54"/>
    </row>
    <row r="302" spans="1:19" x14ac:dyDescent="0.2">
      <c r="A302" s="85" t="s">
        <v>56</v>
      </c>
      <c r="B302" s="82">
        <v>39966</v>
      </c>
      <c r="C302">
        <v>61200</v>
      </c>
      <c r="D302" s="323">
        <v>8.1999999999999993</v>
      </c>
      <c r="E302">
        <v>49800</v>
      </c>
      <c r="F302">
        <v>50100</v>
      </c>
      <c r="G302">
        <v>24</v>
      </c>
      <c r="H302" s="510">
        <v>998</v>
      </c>
      <c r="I302" s="510">
        <v>1730</v>
      </c>
      <c r="J302" s="510">
        <v>14400</v>
      </c>
      <c r="K302" s="510">
        <v>274</v>
      </c>
      <c r="L302" s="510">
        <v>207</v>
      </c>
      <c r="M302" s="510">
        <v>252</v>
      </c>
      <c r="N302" s="518" t="s">
        <v>3</v>
      </c>
      <c r="O302" s="510">
        <v>11960</v>
      </c>
      <c r="P302" s="510">
        <v>20600</v>
      </c>
      <c r="Q302" s="510">
        <v>50.6</v>
      </c>
      <c r="R302" s="540">
        <v>48.3</v>
      </c>
      <c r="S302" s="54"/>
    </row>
    <row r="303" spans="1:19" x14ac:dyDescent="0.2">
      <c r="A303" s="85" t="s">
        <v>60</v>
      </c>
      <c r="B303" s="82">
        <v>39966</v>
      </c>
      <c r="C303">
        <v>60800</v>
      </c>
      <c r="D303" s="323">
        <v>8.6</v>
      </c>
      <c r="E303">
        <v>49400</v>
      </c>
      <c r="F303">
        <v>49700</v>
      </c>
      <c r="G303">
        <v>21</v>
      </c>
      <c r="H303" s="510">
        <v>1000</v>
      </c>
      <c r="I303" s="510">
        <v>1730</v>
      </c>
      <c r="J303" s="510">
        <v>14300</v>
      </c>
      <c r="K303" s="510">
        <v>270</v>
      </c>
      <c r="L303" s="510">
        <v>274</v>
      </c>
      <c r="M303" s="510">
        <v>268</v>
      </c>
      <c r="N303" s="510">
        <v>32.6</v>
      </c>
      <c r="O303" s="510">
        <v>12010</v>
      </c>
      <c r="P303" s="510">
        <v>20200</v>
      </c>
      <c r="Q303" s="510">
        <v>52.5</v>
      </c>
      <c r="R303" s="540">
        <v>48.3</v>
      </c>
      <c r="S303" s="54"/>
    </row>
    <row r="304" spans="1:19" x14ac:dyDescent="0.2">
      <c r="A304" s="85" t="s">
        <v>59</v>
      </c>
      <c r="B304" s="82">
        <v>39966</v>
      </c>
      <c r="C304">
        <v>60400</v>
      </c>
      <c r="D304" s="323">
        <v>8.6</v>
      </c>
      <c r="E304">
        <v>48900</v>
      </c>
      <c r="F304">
        <v>49200</v>
      </c>
      <c r="G304">
        <v>27</v>
      </c>
      <c r="H304" s="510">
        <v>980</v>
      </c>
      <c r="I304" s="510">
        <v>1710</v>
      </c>
      <c r="J304" s="510">
        <v>14300</v>
      </c>
      <c r="K304" s="510">
        <v>266</v>
      </c>
      <c r="L304" s="510">
        <v>266</v>
      </c>
      <c r="M304" s="510">
        <v>294</v>
      </c>
      <c r="N304" s="510">
        <v>14.8</v>
      </c>
      <c r="O304" s="510">
        <v>11840</v>
      </c>
      <c r="P304" s="510">
        <v>19900</v>
      </c>
      <c r="Q304" s="518">
        <v>50.5</v>
      </c>
      <c r="R304" s="522">
        <v>49</v>
      </c>
      <c r="S304" s="54"/>
    </row>
    <row r="305" spans="1:19" x14ac:dyDescent="0.2">
      <c r="A305" s="85" t="s">
        <v>63</v>
      </c>
      <c r="B305" s="82">
        <v>39966</v>
      </c>
      <c r="C305">
        <v>61200</v>
      </c>
      <c r="D305" s="323">
        <v>8.5</v>
      </c>
      <c r="E305">
        <v>50100</v>
      </c>
      <c r="F305">
        <v>50600</v>
      </c>
      <c r="G305">
        <v>19</v>
      </c>
      <c r="H305" s="510">
        <v>988</v>
      </c>
      <c r="I305" s="510">
        <v>1750</v>
      </c>
      <c r="J305" s="510">
        <v>14400</v>
      </c>
      <c r="K305" s="510">
        <v>274</v>
      </c>
      <c r="L305" s="510">
        <v>268</v>
      </c>
      <c r="M305" s="510">
        <v>292</v>
      </c>
      <c r="N305" s="510">
        <v>17.2</v>
      </c>
      <c r="O305" s="510">
        <v>12100</v>
      </c>
      <c r="P305" s="510">
        <v>20900</v>
      </c>
      <c r="Q305" s="518">
        <v>50</v>
      </c>
      <c r="R305" s="522">
        <v>48.6</v>
      </c>
      <c r="S305" s="54"/>
    </row>
    <row r="306" spans="1:19" ht="13.5" thickBot="1" x14ac:dyDescent="0.25">
      <c r="A306" s="86" t="s">
        <v>62</v>
      </c>
      <c r="B306" s="83">
        <v>39966</v>
      </c>
      <c r="C306" s="92">
        <v>61100</v>
      </c>
      <c r="D306" s="504">
        <v>8.1999999999999993</v>
      </c>
      <c r="E306" s="92">
        <v>49700</v>
      </c>
      <c r="F306" s="92">
        <v>50500</v>
      </c>
      <c r="G306" s="92">
        <v>23</v>
      </c>
      <c r="H306" s="541">
        <v>980</v>
      </c>
      <c r="I306" s="541">
        <v>1740</v>
      </c>
      <c r="J306" s="541">
        <v>14400</v>
      </c>
      <c r="K306" s="541">
        <v>274</v>
      </c>
      <c r="L306" s="541">
        <v>279</v>
      </c>
      <c r="M306" s="541">
        <v>340</v>
      </c>
      <c r="N306" s="549" t="s">
        <v>3</v>
      </c>
      <c r="O306" s="541">
        <v>12160</v>
      </c>
      <c r="P306" s="541">
        <v>20800</v>
      </c>
      <c r="Q306" s="549">
        <v>50.3</v>
      </c>
      <c r="R306" s="550">
        <v>48.8</v>
      </c>
      <c r="S306" s="54"/>
    </row>
    <row r="307" spans="1:19" x14ac:dyDescent="0.2">
      <c r="B307" s="82"/>
      <c r="C307" s="54"/>
      <c r="D307" s="505"/>
      <c r="E307" s="170">
        <f>AVERAGE(E301:E306)</f>
        <v>49566.666666666664</v>
      </c>
      <c r="F307" s="170">
        <f>AVERAGE(F301:F306)</f>
        <v>50066.666666666664</v>
      </c>
      <c r="G307" s="170">
        <f>AVERAGE(E307:F307)</f>
        <v>49816.666666666664</v>
      </c>
      <c r="H307" s="544"/>
      <c r="I307" s="544"/>
      <c r="J307" s="544"/>
      <c r="K307" s="544"/>
      <c r="L307" s="544"/>
      <c r="M307" s="544"/>
      <c r="N307" s="544"/>
      <c r="O307" s="544"/>
      <c r="P307" s="544"/>
      <c r="Q307" s="544"/>
      <c r="R307" s="544"/>
    </row>
    <row r="308" spans="1:19" ht="13.5" thickBot="1" x14ac:dyDescent="0.25"/>
    <row r="309" spans="1:19" x14ac:dyDescent="0.2">
      <c r="A309" s="33" t="s">
        <v>79</v>
      </c>
      <c r="B309" s="47"/>
      <c r="C309" s="39" t="s">
        <v>27</v>
      </c>
      <c r="D309" s="39"/>
      <c r="E309" s="39" t="s">
        <v>65</v>
      </c>
      <c r="F309" s="39" t="s">
        <v>65</v>
      </c>
      <c r="G309" s="39" t="s">
        <v>68</v>
      </c>
      <c r="H309" s="512" t="s">
        <v>12</v>
      </c>
      <c r="I309" s="512" t="s">
        <v>31</v>
      </c>
      <c r="J309" s="512" t="s">
        <v>35</v>
      </c>
      <c r="K309" s="512" t="s">
        <v>26</v>
      </c>
      <c r="L309" s="512" t="s">
        <v>159</v>
      </c>
      <c r="M309" s="512" t="s">
        <v>24</v>
      </c>
      <c r="N309" s="512" t="s">
        <v>16</v>
      </c>
      <c r="O309" s="512" t="s">
        <v>53</v>
      </c>
      <c r="P309" s="512" t="s">
        <v>160</v>
      </c>
      <c r="Q309" s="513" t="s">
        <v>107</v>
      </c>
      <c r="R309" s="514" t="s">
        <v>108</v>
      </c>
    </row>
    <row r="310" spans="1:19" ht="13.5" thickBot="1" x14ac:dyDescent="0.25">
      <c r="A310" s="34" t="s">
        <v>49</v>
      </c>
      <c r="B310" s="48" t="s">
        <v>48</v>
      </c>
      <c r="C310" s="40" t="s">
        <v>4</v>
      </c>
      <c r="D310" s="498" t="s">
        <v>43</v>
      </c>
      <c r="E310" s="40" t="s">
        <v>32</v>
      </c>
      <c r="F310" s="40" t="s">
        <v>98</v>
      </c>
      <c r="G310" s="40" t="s">
        <v>32</v>
      </c>
      <c r="H310" s="515" t="s">
        <v>32</v>
      </c>
      <c r="I310" s="515" t="s">
        <v>32</v>
      </c>
      <c r="J310" s="515" t="s">
        <v>32</v>
      </c>
      <c r="K310" s="515" t="s">
        <v>32</v>
      </c>
      <c r="L310" s="515" t="s">
        <v>109</v>
      </c>
      <c r="M310" s="515" t="s">
        <v>109</v>
      </c>
      <c r="N310" s="515" t="s">
        <v>109</v>
      </c>
      <c r="O310" s="515" t="s">
        <v>109</v>
      </c>
      <c r="P310" s="515" t="s">
        <v>109</v>
      </c>
      <c r="Q310" s="516" t="s">
        <v>109</v>
      </c>
      <c r="R310" s="517" t="s">
        <v>109</v>
      </c>
    </row>
    <row r="311" spans="1:19" x14ac:dyDescent="0.2">
      <c r="A311" s="93" t="s">
        <v>7</v>
      </c>
      <c r="B311" s="82">
        <v>40030</v>
      </c>
      <c r="C311">
        <v>3090</v>
      </c>
      <c r="D311" s="323">
        <v>7.9</v>
      </c>
      <c r="E311">
        <v>2100</v>
      </c>
      <c r="F311">
        <v>2020</v>
      </c>
      <c r="G311">
        <v>160</v>
      </c>
      <c r="H311" s="510">
        <v>165</v>
      </c>
      <c r="I311" s="510">
        <v>88.7</v>
      </c>
      <c r="J311" s="510">
        <v>391</v>
      </c>
      <c r="K311" s="510">
        <v>12.3</v>
      </c>
      <c r="L311" s="510">
        <v>222</v>
      </c>
      <c r="M311" s="510">
        <v>271</v>
      </c>
      <c r="N311" s="518" t="s">
        <v>3</v>
      </c>
      <c r="O311" s="510">
        <v>759.9</v>
      </c>
      <c r="P311" s="510">
        <v>470</v>
      </c>
      <c r="Q311" s="521">
        <v>12.5</v>
      </c>
      <c r="R311" s="547">
        <v>10.6</v>
      </c>
      <c r="S311" s="54"/>
    </row>
    <row r="312" spans="1:19" x14ac:dyDescent="0.2">
      <c r="A312" s="85" t="s">
        <v>36</v>
      </c>
      <c r="B312" s="82">
        <v>40030</v>
      </c>
      <c r="C312">
        <v>4770</v>
      </c>
      <c r="D312" s="28">
        <v>8</v>
      </c>
      <c r="E312">
        <v>3100</v>
      </c>
      <c r="F312">
        <v>2980</v>
      </c>
      <c r="G312">
        <v>220</v>
      </c>
      <c r="H312" s="510">
        <v>202</v>
      </c>
      <c r="I312" s="510">
        <v>103</v>
      </c>
      <c r="J312" s="510">
        <v>701</v>
      </c>
      <c r="K312" s="510">
        <v>17.899999999999999</v>
      </c>
      <c r="L312" s="510">
        <v>205</v>
      </c>
      <c r="M312" s="510">
        <v>250</v>
      </c>
      <c r="N312" s="518" t="s">
        <v>3</v>
      </c>
      <c r="O312" s="510">
        <v>802.4</v>
      </c>
      <c r="P312" s="510">
        <v>1030</v>
      </c>
      <c r="Q312" s="521">
        <v>12</v>
      </c>
      <c r="R312" s="540">
        <v>9.6</v>
      </c>
      <c r="S312" s="54"/>
    </row>
    <row r="313" spans="1:19" x14ac:dyDescent="0.2">
      <c r="A313" s="85" t="s">
        <v>72</v>
      </c>
      <c r="B313" s="82">
        <v>40028</v>
      </c>
      <c r="C313">
        <v>1801</v>
      </c>
      <c r="D313" s="323">
        <v>8.1</v>
      </c>
      <c r="E313">
        <v>1340</v>
      </c>
      <c r="F313">
        <v>1280</v>
      </c>
      <c r="G313">
        <v>32</v>
      </c>
      <c r="H313" s="510">
        <v>112</v>
      </c>
      <c r="I313" s="510">
        <v>40</v>
      </c>
      <c r="J313" s="510">
        <v>270</v>
      </c>
      <c r="K313" s="510">
        <v>12.2</v>
      </c>
      <c r="L313" s="510">
        <v>184</v>
      </c>
      <c r="M313" s="510">
        <v>224</v>
      </c>
      <c r="N313" s="518" t="s">
        <v>3</v>
      </c>
      <c r="O313" s="510">
        <v>488.9</v>
      </c>
      <c r="P313" s="510">
        <v>241</v>
      </c>
      <c r="Q313" s="521">
        <v>6.8</v>
      </c>
      <c r="R313" s="540">
        <v>5.4</v>
      </c>
      <c r="S313" s="54"/>
    </row>
    <row r="314" spans="1:19" x14ac:dyDescent="0.2">
      <c r="A314" s="85" t="s">
        <v>57</v>
      </c>
      <c r="B314" s="82">
        <v>40030</v>
      </c>
      <c r="C314">
        <v>63400</v>
      </c>
      <c r="D314" s="323">
        <v>8.3000000000000007</v>
      </c>
      <c r="E314">
        <v>51000</v>
      </c>
      <c r="F314">
        <v>51300</v>
      </c>
      <c r="G314">
        <v>21</v>
      </c>
      <c r="H314" s="510">
        <v>1010</v>
      </c>
      <c r="I314" s="510">
        <v>1780</v>
      </c>
      <c r="J314" s="510">
        <v>14700</v>
      </c>
      <c r="K314" s="510">
        <v>282</v>
      </c>
      <c r="L314" s="510">
        <v>207</v>
      </c>
      <c r="M314" s="510">
        <v>252</v>
      </c>
      <c r="N314" s="518" t="s">
        <v>3</v>
      </c>
      <c r="O314" s="510">
        <v>12510</v>
      </c>
      <c r="P314" s="510">
        <v>20900</v>
      </c>
      <c r="Q314" s="521">
        <v>51.3</v>
      </c>
      <c r="R314" s="540">
        <v>50.2</v>
      </c>
      <c r="S314" s="54"/>
    </row>
    <row r="315" spans="1:19" x14ac:dyDescent="0.2">
      <c r="A315" s="85" t="s">
        <v>56</v>
      </c>
      <c r="B315" s="82">
        <v>40030</v>
      </c>
      <c r="C315">
        <v>63300</v>
      </c>
      <c r="D315" s="323">
        <v>8.3000000000000007</v>
      </c>
      <c r="E315">
        <v>51400</v>
      </c>
      <c r="F315">
        <v>51700</v>
      </c>
      <c r="G315">
        <v>29</v>
      </c>
      <c r="H315" s="510">
        <v>1030</v>
      </c>
      <c r="I315" s="510">
        <v>1790</v>
      </c>
      <c r="J315" s="510">
        <v>15000</v>
      </c>
      <c r="K315" s="510">
        <v>282</v>
      </c>
      <c r="L315" s="510">
        <v>259</v>
      </c>
      <c r="M315" s="510">
        <v>316</v>
      </c>
      <c r="N315" s="518" t="s">
        <v>3</v>
      </c>
      <c r="O315" s="510">
        <v>12470</v>
      </c>
      <c r="P315" s="510">
        <v>21000</v>
      </c>
      <c r="Q315" s="521">
        <v>51.9</v>
      </c>
      <c r="R315" s="540">
        <v>49.4</v>
      </c>
      <c r="S315" s="54"/>
    </row>
    <row r="316" spans="1:19" x14ac:dyDescent="0.2">
      <c r="A316" s="85" t="s">
        <v>60</v>
      </c>
      <c r="B316" s="82">
        <v>40030</v>
      </c>
      <c r="C316">
        <v>63100</v>
      </c>
      <c r="D316" s="323">
        <v>8.1999999999999993</v>
      </c>
      <c r="E316">
        <v>51100</v>
      </c>
      <c r="F316">
        <v>51400</v>
      </c>
      <c r="G316">
        <v>17</v>
      </c>
      <c r="H316" s="510">
        <v>1010</v>
      </c>
      <c r="I316" s="510">
        <v>1780</v>
      </c>
      <c r="J316" s="510">
        <v>14900</v>
      </c>
      <c r="K316" s="510">
        <v>282</v>
      </c>
      <c r="L316" s="510">
        <v>205</v>
      </c>
      <c r="M316" s="510">
        <v>250</v>
      </c>
      <c r="N316" s="518" t="s">
        <v>3</v>
      </c>
      <c r="O316" s="510">
        <v>12570</v>
      </c>
      <c r="P316" s="510">
        <v>20700</v>
      </c>
      <c r="Q316" s="521">
        <v>51.5</v>
      </c>
      <c r="R316" s="540">
        <v>49.6</v>
      </c>
      <c r="S316" s="54"/>
    </row>
    <row r="317" spans="1:19" x14ac:dyDescent="0.2">
      <c r="A317" s="85" t="s">
        <v>59</v>
      </c>
      <c r="B317" s="82">
        <v>40030</v>
      </c>
      <c r="C317">
        <v>63200</v>
      </c>
      <c r="D317" s="323">
        <v>8.1</v>
      </c>
      <c r="E317">
        <v>51200</v>
      </c>
      <c r="F317">
        <v>51700</v>
      </c>
      <c r="G317">
        <v>32</v>
      </c>
      <c r="H317" s="510">
        <v>1010</v>
      </c>
      <c r="I317" s="510">
        <v>1780</v>
      </c>
      <c r="J317" s="510">
        <v>14900</v>
      </c>
      <c r="K317" s="510">
        <v>282</v>
      </c>
      <c r="L317" s="510">
        <v>262</v>
      </c>
      <c r="M317" s="510">
        <v>320</v>
      </c>
      <c r="N317" s="518" t="s">
        <v>3</v>
      </c>
      <c r="O317" s="510">
        <v>12670</v>
      </c>
      <c r="P317" s="510">
        <v>20900</v>
      </c>
      <c r="Q317" s="521">
        <v>52</v>
      </c>
      <c r="R317" s="540">
        <v>49.2</v>
      </c>
      <c r="S317" s="54"/>
    </row>
    <row r="318" spans="1:19" x14ac:dyDescent="0.2">
      <c r="A318" s="85" t="s">
        <v>63</v>
      </c>
      <c r="B318" s="82">
        <v>40030</v>
      </c>
      <c r="C318">
        <v>63200</v>
      </c>
      <c r="D318" s="323">
        <v>8.1999999999999993</v>
      </c>
      <c r="E318">
        <v>51000</v>
      </c>
      <c r="F318">
        <v>51600</v>
      </c>
      <c r="G318">
        <v>16</v>
      </c>
      <c r="H318" s="510">
        <v>1000</v>
      </c>
      <c r="I318" s="510">
        <v>1790</v>
      </c>
      <c r="J318" s="510">
        <v>14900</v>
      </c>
      <c r="K318" s="510">
        <v>282</v>
      </c>
      <c r="L318" s="510">
        <v>207</v>
      </c>
      <c r="M318" s="510">
        <v>252</v>
      </c>
      <c r="N318" s="518" t="s">
        <v>3</v>
      </c>
      <c r="O318" s="510">
        <v>12560</v>
      </c>
      <c r="P318" s="510">
        <v>20900</v>
      </c>
      <c r="Q318" s="521">
        <v>51.5</v>
      </c>
      <c r="R318" s="540">
        <v>49.4</v>
      </c>
      <c r="S318" s="54"/>
    </row>
    <row r="319" spans="1:19" ht="13.5" thickBot="1" x14ac:dyDescent="0.25">
      <c r="A319" s="86" t="s">
        <v>62</v>
      </c>
      <c r="B319" s="83">
        <v>40030</v>
      </c>
      <c r="C319" s="92">
        <v>63200</v>
      </c>
      <c r="D319" s="504">
        <v>8.1</v>
      </c>
      <c r="E319" s="92">
        <v>50600</v>
      </c>
      <c r="F319" s="92">
        <v>51800</v>
      </c>
      <c r="G319" s="92">
        <v>23</v>
      </c>
      <c r="H319" s="541">
        <v>1010</v>
      </c>
      <c r="I319" s="541">
        <v>1790</v>
      </c>
      <c r="J319" s="541">
        <v>14900</v>
      </c>
      <c r="K319" s="541">
        <v>282</v>
      </c>
      <c r="L319" s="541">
        <v>259</v>
      </c>
      <c r="M319" s="541">
        <v>316</v>
      </c>
      <c r="N319" s="549" t="s">
        <v>3</v>
      </c>
      <c r="O319" s="541">
        <v>12610</v>
      </c>
      <c r="P319" s="541">
        <v>21000</v>
      </c>
      <c r="Q319" s="549">
        <v>51.9</v>
      </c>
      <c r="R319" s="543">
        <v>49.4</v>
      </c>
      <c r="S319" s="54"/>
    </row>
    <row r="320" spans="1:19" x14ac:dyDescent="0.2">
      <c r="B320" s="82"/>
      <c r="C320" s="54"/>
      <c r="D320" s="505"/>
      <c r="E320" s="170">
        <f>AVERAGE(E314:E319)</f>
        <v>51050</v>
      </c>
      <c r="F320" s="170">
        <f>AVERAGE(F314:F319)</f>
        <v>51583.333333333336</v>
      </c>
      <c r="G320" s="170">
        <f>AVERAGE(E320:F320)</f>
        <v>51316.666666666672</v>
      </c>
      <c r="H320" s="544"/>
      <c r="I320" s="544"/>
      <c r="J320" s="544"/>
      <c r="K320" s="544"/>
      <c r="L320" s="544"/>
      <c r="M320" s="544"/>
      <c r="N320" s="544"/>
      <c r="O320" s="544"/>
      <c r="P320" s="544"/>
      <c r="Q320" s="544"/>
      <c r="R320" s="544"/>
    </row>
    <row r="321" spans="1:19" ht="13.5" thickBot="1" x14ac:dyDescent="0.25"/>
    <row r="322" spans="1:19" x14ac:dyDescent="0.2">
      <c r="A322" s="33" t="s">
        <v>79</v>
      </c>
      <c r="B322" s="47"/>
      <c r="C322" s="39" t="s">
        <v>27</v>
      </c>
      <c r="D322" s="39"/>
      <c r="E322" s="39" t="s">
        <v>65</v>
      </c>
      <c r="F322" s="39" t="s">
        <v>65</v>
      </c>
      <c r="G322" s="39" t="s">
        <v>68</v>
      </c>
      <c r="H322" s="512" t="s">
        <v>12</v>
      </c>
      <c r="I322" s="512" t="s">
        <v>31</v>
      </c>
      <c r="J322" s="512" t="s">
        <v>35</v>
      </c>
      <c r="K322" s="512" t="s">
        <v>26</v>
      </c>
      <c r="L322" s="512" t="s">
        <v>159</v>
      </c>
      <c r="M322" s="512" t="s">
        <v>24</v>
      </c>
      <c r="N322" s="512" t="s">
        <v>16</v>
      </c>
      <c r="O322" s="512" t="s">
        <v>53</v>
      </c>
      <c r="P322" s="512" t="s">
        <v>160</v>
      </c>
      <c r="Q322" s="513" t="s">
        <v>107</v>
      </c>
      <c r="R322" s="514" t="s">
        <v>108</v>
      </c>
    </row>
    <row r="323" spans="1:19" ht="13.5" thickBot="1" x14ac:dyDescent="0.25">
      <c r="A323" s="34" t="s">
        <v>49</v>
      </c>
      <c r="B323" s="48" t="s">
        <v>48</v>
      </c>
      <c r="C323" s="40" t="s">
        <v>4</v>
      </c>
      <c r="D323" s="498" t="s">
        <v>43</v>
      </c>
      <c r="E323" s="40" t="s">
        <v>32</v>
      </c>
      <c r="F323" s="40" t="s">
        <v>98</v>
      </c>
      <c r="G323" s="40" t="s">
        <v>32</v>
      </c>
      <c r="H323" s="515" t="s">
        <v>32</v>
      </c>
      <c r="I323" s="515" t="s">
        <v>32</v>
      </c>
      <c r="J323" s="515" t="s">
        <v>32</v>
      </c>
      <c r="K323" s="515" t="s">
        <v>32</v>
      </c>
      <c r="L323" s="515" t="s">
        <v>109</v>
      </c>
      <c r="M323" s="515" t="s">
        <v>109</v>
      </c>
      <c r="N323" s="515" t="s">
        <v>109</v>
      </c>
      <c r="O323" s="515" t="s">
        <v>109</v>
      </c>
      <c r="P323" s="515" t="s">
        <v>109</v>
      </c>
      <c r="Q323" s="516" t="s">
        <v>109</v>
      </c>
      <c r="R323" s="517" t="s">
        <v>109</v>
      </c>
    </row>
    <row r="324" spans="1:19" x14ac:dyDescent="0.2">
      <c r="A324" s="93" t="s">
        <v>7</v>
      </c>
      <c r="B324" s="82">
        <v>40155</v>
      </c>
      <c r="C324">
        <v>3520</v>
      </c>
      <c r="D324" s="323">
        <v>7.8</v>
      </c>
      <c r="E324">
        <v>2370</v>
      </c>
      <c r="F324">
        <v>2200</v>
      </c>
      <c r="G324">
        <v>238</v>
      </c>
      <c r="H324" s="510">
        <v>184</v>
      </c>
      <c r="I324" s="510">
        <v>97.2</v>
      </c>
      <c r="J324" s="510">
        <v>444</v>
      </c>
      <c r="K324" s="510">
        <v>9.6999999999999993</v>
      </c>
      <c r="L324" s="510">
        <v>232</v>
      </c>
      <c r="M324" s="510">
        <v>283</v>
      </c>
      <c r="N324" s="518" t="s">
        <v>3</v>
      </c>
      <c r="O324" s="510">
        <v>824.2</v>
      </c>
      <c r="P324" s="510">
        <v>498</v>
      </c>
      <c r="Q324" s="521">
        <v>10</v>
      </c>
      <c r="R324" s="547">
        <v>7.9</v>
      </c>
      <c r="S324" s="54"/>
    </row>
    <row r="325" spans="1:19" x14ac:dyDescent="0.2">
      <c r="A325" s="85" t="s">
        <v>36</v>
      </c>
      <c r="B325" s="82">
        <v>40155</v>
      </c>
      <c r="C325">
        <v>4690</v>
      </c>
      <c r="D325" s="323">
        <v>7.8</v>
      </c>
      <c r="E325">
        <v>3000</v>
      </c>
      <c r="F325">
        <v>2960</v>
      </c>
      <c r="G325">
        <v>159</v>
      </c>
      <c r="H325" s="510">
        <v>199</v>
      </c>
      <c r="I325" s="510">
        <v>101</v>
      </c>
      <c r="J325" s="510">
        <v>697</v>
      </c>
      <c r="K325" s="510">
        <v>14.9</v>
      </c>
      <c r="L325" s="510">
        <v>247</v>
      </c>
      <c r="M325" s="510">
        <v>301</v>
      </c>
      <c r="N325" s="518" t="s">
        <v>3</v>
      </c>
      <c r="O325" s="510">
        <v>788.7</v>
      </c>
      <c r="P325" s="510">
        <v>1010</v>
      </c>
      <c r="Q325" s="510">
        <v>9.6999999999999993</v>
      </c>
      <c r="R325" s="540">
        <v>8.4</v>
      </c>
      <c r="S325" s="54"/>
    </row>
    <row r="326" spans="1:19" x14ac:dyDescent="0.2">
      <c r="A326" s="85" t="s">
        <v>72</v>
      </c>
      <c r="B326" s="82">
        <v>40155</v>
      </c>
      <c r="C326">
        <v>2080</v>
      </c>
      <c r="D326" s="323">
        <v>7.4</v>
      </c>
      <c r="E326">
        <v>1360</v>
      </c>
      <c r="F326">
        <v>1320</v>
      </c>
      <c r="G326">
        <v>21</v>
      </c>
      <c r="H326" s="510">
        <v>109</v>
      </c>
      <c r="I326" s="521">
        <v>32</v>
      </c>
      <c r="J326" s="510">
        <v>287</v>
      </c>
      <c r="K326" s="510">
        <v>18.5</v>
      </c>
      <c r="L326" s="510">
        <v>187</v>
      </c>
      <c r="M326" s="510">
        <v>228</v>
      </c>
      <c r="N326" s="518" t="s">
        <v>3</v>
      </c>
      <c r="O326" s="510">
        <v>526.70000000000005</v>
      </c>
      <c r="P326" s="510">
        <v>231</v>
      </c>
      <c r="Q326" s="510">
        <v>16.3</v>
      </c>
      <c r="R326" s="540">
        <v>14.8</v>
      </c>
      <c r="S326" s="54"/>
    </row>
    <row r="327" spans="1:19" x14ac:dyDescent="0.2">
      <c r="A327" s="85" t="s">
        <v>57</v>
      </c>
      <c r="B327" s="82">
        <v>40156</v>
      </c>
      <c r="C327">
        <v>64500</v>
      </c>
      <c r="D327" s="323">
        <v>8.1</v>
      </c>
      <c r="E327">
        <v>52100</v>
      </c>
      <c r="F327">
        <v>52900</v>
      </c>
      <c r="G327">
        <v>23</v>
      </c>
      <c r="H327" s="510">
        <v>1020</v>
      </c>
      <c r="I327" s="510">
        <v>1800</v>
      </c>
      <c r="J327" s="510">
        <v>15400</v>
      </c>
      <c r="K327" s="510">
        <v>289</v>
      </c>
      <c r="L327" s="510">
        <v>265</v>
      </c>
      <c r="M327" s="510">
        <v>323</v>
      </c>
      <c r="N327" s="518" t="s">
        <v>3</v>
      </c>
      <c r="O327" s="510">
        <v>12760</v>
      </c>
      <c r="P327" s="510">
        <v>21500</v>
      </c>
      <c r="Q327" s="510">
        <v>43.7</v>
      </c>
      <c r="R327" s="540">
        <v>42.4</v>
      </c>
      <c r="S327" s="54"/>
    </row>
    <row r="328" spans="1:19" x14ac:dyDescent="0.2">
      <c r="A328" s="85" t="s">
        <v>56</v>
      </c>
      <c r="B328" s="82">
        <v>40156</v>
      </c>
      <c r="C328">
        <v>64500</v>
      </c>
      <c r="D328" s="323">
        <v>8.1</v>
      </c>
      <c r="E328">
        <v>52900</v>
      </c>
      <c r="F328">
        <v>52900</v>
      </c>
      <c r="G328">
        <v>14</v>
      </c>
      <c r="H328" s="510">
        <v>1030</v>
      </c>
      <c r="I328" s="510">
        <v>1790</v>
      </c>
      <c r="J328" s="510">
        <v>15400</v>
      </c>
      <c r="K328" s="510">
        <v>293</v>
      </c>
      <c r="L328" s="510">
        <v>268</v>
      </c>
      <c r="M328" s="510">
        <v>327</v>
      </c>
      <c r="N328" s="518" t="s">
        <v>3</v>
      </c>
      <c r="O328" s="510">
        <v>12690</v>
      </c>
      <c r="P328" s="510">
        <v>21500</v>
      </c>
      <c r="Q328" s="510">
        <v>45.3</v>
      </c>
      <c r="R328" s="540">
        <v>43.4</v>
      </c>
      <c r="S328" s="54"/>
    </row>
    <row r="329" spans="1:19" x14ac:dyDescent="0.2">
      <c r="A329" s="85" t="s">
        <v>60</v>
      </c>
      <c r="B329" s="82">
        <v>40156</v>
      </c>
      <c r="C329">
        <v>63100</v>
      </c>
      <c r="D329" s="323">
        <v>8.1</v>
      </c>
      <c r="E329">
        <v>51200</v>
      </c>
      <c r="F329">
        <v>51400</v>
      </c>
      <c r="G329">
        <v>18</v>
      </c>
      <c r="H329" s="510">
        <v>982</v>
      </c>
      <c r="I329" s="510">
        <v>1760</v>
      </c>
      <c r="J329" s="510">
        <v>15000</v>
      </c>
      <c r="K329" s="510">
        <v>282</v>
      </c>
      <c r="L329" s="510">
        <v>267</v>
      </c>
      <c r="M329" s="510">
        <v>325</v>
      </c>
      <c r="N329" s="518" t="s">
        <v>3</v>
      </c>
      <c r="O329" s="510">
        <v>12320</v>
      </c>
      <c r="P329" s="510">
        <v>20900</v>
      </c>
      <c r="Q329" s="510">
        <v>43.8</v>
      </c>
      <c r="R329" s="540">
        <v>41.9</v>
      </c>
      <c r="S329" s="54"/>
    </row>
    <row r="330" spans="1:19" x14ac:dyDescent="0.2">
      <c r="A330" s="85" t="s">
        <v>59</v>
      </c>
      <c r="B330" s="82">
        <v>40156</v>
      </c>
      <c r="C330">
        <v>64500</v>
      </c>
      <c r="D330" s="323">
        <v>8.1</v>
      </c>
      <c r="E330">
        <v>52100</v>
      </c>
      <c r="F330">
        <v>53300</v>
      </c>
      <c r="G330">
        <v>26</v>
      </c>
      <c r="H330" s="510">
        <v>1010</v>
      </c>
      <c r="I330" s="510">
        <v>1810</v>
      </c>
      <c r="J330" s="510">
        <v>15400</v>
      </c>
      <c r="K330" s="510">
        <v>289</v>
      </c>
      <c r="L330" s="510">
        <v>274</v>
      </c>
      <c r="M330" s="510">
        <v>334</v>
      </c>
      <c r="N330" s="518" t="s">
        <v>3</v>
      </c>
      <c r="O330" s="510">
        <v>12860</v>
      </c>
      <c r="P330" s="510">
        <v>21800</v>
      </c>
      <c r="Q330" s="510">
        <v>44.4</v>
      </c>
      <c r="R330" s="540">
        <v>43.8</v>
      </c>
      <c r="S330" s="54"/>
    </row>
    <row r="331" spans="1:19" x14ac:dyDescent="0.2">
      <c r="A331" s="85" t="s">
        <v>63</v>
      </c>
      <c r="B331" s="82">
        <v>40156</v>
      </c>
      <c r="C331">
        <v>63800</v>
      </c>
      <c r="D331" s="323">
        <v>8.1</v>
      </c>
      <c r="E331">
        <v>51600</v>
      </c>
      <c r="F331">
        <v>52400</v>
      </c>
      <c r="G331">
        <v>15</v>
      </c>
      <c r="H331" s="510">
        <v>996</v>
      </c>
      <c r="I331" s="510">
        <v>1790</v>
      </c>
      <c r="J331" s="510">
        <v>15100</v>
      </c>
      <c r="K331" s="510">
        <v>289</v>
      </c>
      <c r="L331" s="510">
        <v>268</v>
      </c>
      <c r="M331" s="510">
        <v>327</v>
      </c>
      <c r="N331" s="518" t="s">
        <v>3</v>
      </c>
      <c r="O331" s="510">
        <v>12680</v>
      </c>
      <c r="P331" s="510">
        <v>21400</v>
      </c>
      <c r="Q331" s="521">
        <v>43</v>
      </c>
      <c r="R331" s="540">
        <v>42.3</v>
      </c>
      <c r="S331" s="54"/>
    </row>
    <row r="332" spans="1:19" ht="13.5" thickBot="1" x14ac:dyDescent="0.25">
      <c r="A332" s="86" t="s">
        <v>62</v>
      </c>
      <c r="B332" s="83">
        <v>40156</v>
      </c>
      <c r="C332" s="92">
        <v>64300</v>
      </c>
      <c r="D332" s="504">
        <v>8.1</v>
      </c>
      <c r="E332" s="92">
        <v>52300</v>
      </c>
      <c r="F332" s="92">
        <v>52400</v>
      </c>
      <c r="G332" s="92">
        <v>16</v>
      </c>
      <c r="H332" s="541">
        <v>1000</v>
      </c>
      <c r="I332" s="541">
        <v>1790</v>
      </c>
      <c r="J332" s="541">
        <v>15200</v>
      </c>
      <c r="K332" s="541">
        <v>289</v>
      </c>
      <c r="L332" s="541">
        <v>271</v>
      </c>
      <c r="M332" s="541">
        <v>330</v>
      </c>
      <c r="N332" s="549" t="s">
        <v>3</v>
      </c>
      <c r="O332" s="541">
        <v>12690</v>
      </c>
      <c r="P332" s="541">
        <v>21300</v>
      </c>
      <c r="Q332" s="541">
        <v>43.1</v>
      </c>
      <c r="R332" s="543">
        <v>42.2</v>
      </c>
      <c r="S332" s="54"/>
    </row>
    <row r="333" spans="1:19" x14ac:dyDescent="0.2">
      <c r="C333" s="54"/>
      <c r="D333" s="505"/>
      <c r="E333" s="170">
        <f>AVERAGE(E327:E332)</f>
        <v>52033.333333333336</v>
      </c>
      <c r="F333" s="170">
        <f>AVERAGE(F327:F332)</f>
        <v>52550</v>
      </c>
      <c r="G333" s="170">
        <f>AVERAGE(E333:F333)</f>
        <v>52291.666666666672</v>
      </c>
      <c r="H333" s="544"/>
      <c r="I333" s="544"/>
      <c r="J333" s="544"/>
      <c r="K333" s="544"/>
      <c r="L333" s="544"/>
      <c r="M333" s="544"/>
      <c r="N333" s="544"/>
      <c r="O333" s="544"/>
      <c r="P333" s="544"/>
      <c r="Q333" s="544"/>
      <c r="R333" s="544"/>
    </row>
    <row r="334" spans="1:19" ht="13.5" thickBot="1" x14ac:dyDescent="0.25"/>
    <row r="335" spans="1:19" x14ac:dyDescent="0.2">
      <c r="A335" s="33" t="s">
        <v>79</v>
      </c>
      <c r="B335" s="47"/>
      <c r="C335" s="39" t="s">
        <v>27</v>
      </c>
      <c r="D335" s="39"/>
      <c r="E335" s="39" t="s">
        <v>65</v>
      </c>
      <c r="F335" s="39" t="s">
        <v>65</v>
      </c>
      <c r="G335" s="39" t="s">
        <v>68</v>
      </c>
      <c r="H335" s="512" t="s">
        <v>12</v>
      </c>
      <c r="I335" s="512" t="s">
        <v>31</v>
      </c>
      <c r="J335" s="512" t="s">
        <v>35</v>
      </c>
      <c r="K335" s="512" t="s">
        <v>26</v>
      </c>
      <c r="L335" s="512" t="s">
        <v>159</v>
      </c>
      <c r="M335" s="512" t="s">
        <v>24</v>
      </c>
      <c r="N335" s="512" t="s">
        <v>16</v>
      </c>
      <c r="O335" s="512" t="s">
        <v>53</v>
      </c>
      <c r="P335" s="512" t="s">
        <v>160</v>
      </c>
      <c r="Q335" s="513" t="s">
        <v>107</v>
      </c>
      <c r="R335" s="514" t="s">
        <v>108</v>
      </c>
    </row>
    <row r="336" spans="1:19" ht="13.5" thickBot="1" x14ac:dyDescent="0.25">
      <c r="A336" s="34" t="s">
        <v>49</v>
      </c>
      <c r="B336" s="48" t="s">
        <v>48</v>
      </c>
      <c r="C336" s="40" t="s">
        <v>4</v>
      </c>
      <c r="D336" s="498" t="s">
        <v>43</v>
      </c>
      <c r="E336" s="40" t="s">
        <v>32</v>
      </c>
      <c r="F336" s="40" t="s">
        <v>98</v>
      </c>
      <c r="G336" s="40" t="s">
        <v>32</v>
      </c>
      <c r="H336" s="515" t="s">
        <v>32</v>
      </c>
      <c r="I336" s="515" t="s">
        <v>32</v>
      </c>
      <c r="J336" s="515" t="s">
        <v>32</v>
      </c>
      <c r="K336" s="515" t="s">
        <v>32</v>
      </c>
      <c r="L336" s="515" t="s">
        <v>109</v>
      </c>
      <c r="M336" s="515" t="s">
        <v>109</v>
      </c>
      <c r="N336" s="515" t="s">
        <v>109</v>
      </c>
      <c r="O336" s="515" t="s">
        <v>109</v>
      </c>
      <c r="P336" s="515" t="s">
        <v>109</v>
      </c>
      <c r="Q336" s="516" t="s">
        <v>109</v>
      </c>
      <c r="R336" s="517" t="s">
        <v>109</v>
      </c>
    </row>
    <row r="337" spans="1:19" x14ac:dyDescent="0.2">
      <c r="A337" s="93" t="s">
        <v>7</v>
      </c>
      <c r="B337" s="82">
        <v>40226</v>
      </c>
      <c r="C337">
        <v>3760</v>
      </c>
      <c r="D337" s="323">
        <v>7.9</v>
      </c>
      <c r="E337">
        <v>2490</v>
      </c>
      <c r="F337">
        <v>2400</v>
      </c>
      <c r="G337">
        <v>145</v>
      </c>
      <c r="H337" s="510">
        <v>195</v>
      </c>
      <c r="I337" s="510">
        <v>108</v>
      </c>
      <c r="J337" s="510">
        <v>495</v>
      </c>
      <c r="K337" s="510">
        <v>9.6</v>
      </c>
      <c r="L337" s="510">
        <v>215</v>
      </c>
      <c r="M337" s="510">
        <v>262</v>
      </c>
      <c r="N337" s="518" t="s">
        <v>3</v>
      </c>
      <c r="O337" s="510">
        <v>826.8</v>
      </c>
      <c r="P337" s="510">
        <v>634</v>
      </c>
      <c r="Q337" s="510">
        <v>8.8000000000000007</v>
      </c>
      <c r="R337" s="547">
        <v>7.5</v>
      </c>
      <c r="S337" s="54"/>
    </row>
    <row r="338" spans="1:19" x14ac:dyDescent="0.2">
      <c r="A338" s="85" t="s">
        <v>36</v>
      </c>
      <c r="B338" s="82">
        <v>40226</v>
      </c>
      <c r="C338">
        <v>5550</v>
      </c>
      <c r="D338" s="323">
        <v>7.8</v>
      </c>
      <c r="E338">
        <v>3550</v>
      </c>
      <c r="F338">
        <v>3490</v>
      </c>
      <c r="G338">
        <v>161</v>
      </c>
      <c r="H338" s="510">
        <v>229</v>
      </c>
      <c r="I338" s="510">
        <v>121</v>
      </c>
      <c r="J338" s="510">
        <v>840</v>
      </c>
      <c r="K338" s="521">
        <v>17</v>
      </c>
      <c r="L338" s="510">
        <v>263</v>
      </c>
      <c r="M338" s="510">
        <v>321</v>
      </c>
      <c r="N338" s="518" t="s">
        <v>3</v>
      </c>
      <c r="O338" s="510">
        <v>887.6</v>
      </c>
      <c r="P338" s="510">
        <v>1230</v>
      </c>
      <c r="Q338" s="521">
        <v>11</v>
      </c>
      <c r="R338" s="522">
        <v>8</v>
      </c>
      <c r="S338" s="54"/>
    </row>
    <row r="339" spans="1:19" x14ac:dyDescent="0.2">
      <c r="A339" s="85" t="s">
        <v>72</v>
      </c>
      <c r="B339" s="82">
        <v>40226</v>
      </c>
      <c r="C339">
        <v>2020</v>
      </c>
      <c r="D339" s="323">
        <v>7.7</v>
      </c>
      <c r="E339">
        <v>1320</v>
      </c>
      <c r="F339">
        <v>1290</v>
      </c>
      <c r="G339">
        <v>69</v>
      </c>
      <c r="H339" s="510">
        <v>115</v>
      </c>
      <c r="I339" s="510">
        <v>31.3</v>
      </c>
      <c r="J339" s="510">
        <v>277</v>
      </c>
      <c r="K339" s="510">
        <v>12.7</v>
      </c>
      <c r="L339" s="510">
        <v>188</v>
      </c>
      <c r="M339" s="510">
        <v>229</v>
      </c>
      <c r="N339" s="518" t="s">
        <v>3</v>
      </c>
      <c r="O339" s="510">
        <v>518.4</v>
      </c>
      <c r="P339" s="510">
        <v>224</v>
      </c>
      <c r="Q339" s="510">
        <v>9.1</v>
      </c>
      <c r="R339" s="540">
        <v>7.4</v>
      </c>
      <c r="S339" s="54"/>
    </row>
    <row r="340" spans="1:19" x14ac:dyDescent="0.2">
      <c r="A340" s="85" t="s">
        <v>57</v>
      </c>
      <c r="B340" s="82">
        <v>40226</v>
      </c>
      <c r="C340">
        <v>62400</v>
      </c>
      <c r="D340" s="323">
        <v>8.3000000000000007</v>
      </c>
      <c r="E340">
        <v>50900</v>
      </c>
      <c r="F340">
        <v>51300</v>
      </c>
      <c r="G340">
        <v>9</v>
      </c>
      <c r="H340" s="510">
        <v>1050</v>
      </c>
      <c r="I340" s="510">
        <v>1810</v>
      </c>
      <c r="J340" s="510">
        <v>14800</v>
      </c>
      <c r="K340" s="510">
        <v>285</v>
      </c>
      <c r="L340" s="510">
        <v>258</v>
      </c>
      <c r="M340" s="510">
        <v>315</v>
      </c>
      <c r="N340" s="518" t="s">
        <v>3</v>
      </c>
      <c r="O340" s="510">
        <v>11980</v>
      </c>
      <c r="P340" s="510">
        <v>21200</v>
      </c>
      <c r="Q340" s="510">
        <v>49.1</v>
      </c>
      <c r="R340" s="540">
        <v>48.1</v>
      </c>
      <c r="S340" s="54"/>
    </row>
    <row r="341" spans="1:19" x14ac:dyDescent="0.2">
      <c r="A341" s="85" t="s">
        <v>56</v>
      </c>
      <c r="B341" s="82">
        <v>40226</v>
      </c>
      <c r="C341">
        <v>62200</v>
      </c>
      <c r="D341" s="323">
        <v>7.9</v>
      </c>
      <c r="E341">
        <v>51700</v>
      </c>
      <c r="F341">
        <v>52600</v>
      </c>
      <c r="G341">
        <v>38</v>
      </c>
      <c r="H341" s="510">
        <v>1050</v>
      </c>
      <c r="I341" s="510">
        <v>1840</v>
      </c>
      <c r="J341" s="510">
        <v>15100</v>
      </c>
      <c r="K341" s="510">
        <v>289</v>
      </c>
      <c r="L341" s="510">
        <v>268</v>
      </c>
      <c r="M341" s="510">
        <v>327</v>
      </c>
      <c r="N341" s="518" t="s">
        <v>3</v>
      </c>
      <c r="O341" s="510">
        <v>12320</v>
      </c>
      <c r="P341" s="510">
        <v>21800</v>
      </c>
      <c r="Q341" s="510">
        <v>50.7</v>
      </c>
      <c r="R341" s="540">
        <v>49.4</v>
      </c>
      <c r="S341" s="54"/>
    </row>
    <row r="342" spans="1:19" x14ac:dyDescent="0.2">
      <c r="A342" s="85" t="s">
        <v>60</v>
      </c>
      <c r="B342" s="82">
        <v>40226</v>
      </c>
      <c r="C342">
        <v>62200</v>
      </c>
      <c r="D342" s="323">
        <v>8.3000000000000007</v>
      </c>
      <c r="E342">
        <v>50900</v>
      </c>
      <c r="F342">
        <v>51200</v>
      </c>
      <c r="G342">
        <v>14</v>
      </c>
      <c r="H342" s="510">
        <v>1030</v>
      </c>
      <c r="I342" s="510">
        <v>1800</v>
      </c>
      <c r="J342" s="510">
        <v>14900</v>
      </c>
      <c r="K342" s="510">
        <v>285</v>
      </c>
      <c r="L342" s="510">
        <v>261</v>
      </c>
      <c r="M342" s="510">
        <v>318</v>
      </c>
      <c r="N342" s="518" t="s">
        <v>3</v>
      </c>
      <c r="O342" s="510">
        <v>11960</v>
      </c>
      <c r="P342" s="510">
        <v>21100</v>
      </c>
      <c r="Q342" s="521">
        <v>50</v>
      </c>
      <c r="R342" s="540">
        <v>48.3</v>
      </c>
      <c r="S342" s="54"/>
    </row>
    <row r="343" spans="1:19" x14ac:dyDescent="0.2">
      <c r="A343" s="85" t="s">
        <v>59</v>
      </c>
      <c r="B343" s="82">
        <v>40226</v>
      </c>
      <c r="C343">
        <v>62700</v>
      </c>
      <c r="D343" s="507">
        <v>8</v>
      </c>
      <c r="E343">
        <v>51200</v>
      </c>
      <c r="F343">
        <v>51700</v>
      </c>
      <c r="G343">
        <v>28</v>
      </c>
      <c r="H343" s="510">
        <v>1040</v>
      </c>
      <c r="I343" s="510">
        <v>1830</v>
      </c>
      <c r="J343" s="510">
        <v>15000</v>
      </c>
      <c r="K343" s="510">
        <v>285</v>
      </c>
      <c r="L343" s="510">
        <v>263</v>
      </c>
      <c r="M343" s="510">
        <v>321</v>
      </c>
      <c r="N343" s="518" t="s">
        <v>3</v>
      </c>
      <c r="O343" s="510">
        <v>12080</v>
      </c>
      <c r="P343" s="510">
        <v>21300</v>
      </c>
      <c r="Q343" s="521">
        <v>51</v>
      </c>
      <c r="R343" s="540">
        <v>48.6</v>
      </c>
      <c r="S343" s="54"/>
    </row>
    <row r="344" spans="1:19" x14ac:dyDescent="0.2">
      <c r="A344" s="85" t="s">
        <v>63</v>
      </c>
      <c r="B344" s="82">
        <v>40226</v>
      </c>
      <c r="C344">
        <v>62500</v>
      </c>
      <c r="D344" s="323">
        <v>8.3000000000000007</v>
      </c>
      <c r="E344">
        <v>49800</v>
      </c>
      <c r="F344">
        <v>50500</v>
      </c>
      <c r="G344">
        <v>19</v>
      </c>
      <c r="H344" s="510">
        <v>1000</v>
      </c>
      <c r="I344" s="510">
        <v>1760</v>
      </c>
      <c r="J344" s="510">
        <v>14700</v>
      </c>
      <c r="K344" s="510">
        <v>278</v>
      </c>
      <c r="L344" s="510">
        <v>260</v>
      </c>
      <c r="M344" s="510">
        <v>317</v>
      </c>
      <c r="N344" s="518" t="s">
        <v>3</v>
      </c>
      <c r="O344" s="510">
        <v>11790</v>
      </c>
      <c r="P344" s="510">
        <v>20800</v>
      </c>
      <c r="Q344" s="510">
        <v>51.1</v>
      </c>
      <c r="R344" s="540">
        <v>47.7</v>
      </c>
      <c r="S344" s="54"/>
    </row>
    <row r="345" spans="1:19" ht="13.5" thickBot="1" x14ac:dyDescent="0.25">
      <c r="A345" s="86" t="s">
        <v>62</v>
      </c>
      <c r="B345" s="83">
        <v>40226</v>
      </c>
      <c r="C345" s="92">
        <v>62700</v>
      </c>
      <c r="D345" s="504">
        <v>8.1</v>
      </c>
      <c r="E345" s="92">
        <v>51000</v>
      </c>
      <c r="F345" s="92">
        <v>51700</v>
      </c>
      <c r="G345" s="92">
        <v>21</v>
      </c>
      <c r="H345" s="541">
        <v>1030</v>
      </c>
      <c r="I345" s="541">
        <v>1830</v>
      </c>
      <c r="J345" s="541">
        <v>14800</v>
      </c>
      <c r="K345" s="541">
        <v>285</v>
      </c>
      <c r="L345" s="541">
        <v>262</v>
      </c>
      <c r="M345" s="541">
        <v>319</v>
      </c>
      <c r="N345" s="549" t="s">
        <v>3</v>
      </c>
      <c r="O345" s="541">
        <v>12140</v>
      </c>
      <c r="P345" s="541">
        <v>21500</v>
      </c>
      <c r="Q345" s="541">
        <v>49.9</v>
      </c>
      <c r="R345" s="543">
        <v>48.8</v>
      </c>
      <c r="S345" s="54"/>
    </row>
    <row r="346" spans="1:19" x14ac:dyDescent="0.2">
      <c r="C346" s="54"/>
      <c r="D346" s="505"/>
      <c r="E346" s="170">
        <f>AVERAGE(E340:E345)</f>
        <v>50916.666666666664</v>
      </c>
      <c r="F346" s="170">
        <f>AVERAGE(F340:F345)</f>
        <v>51500</v>
      </c>
      <c r="G346" s="170">
        <f>AVERAGE(E346:F346)</f>
        <v>51208.333333333328</v>
      </c>
      <c r="H346" s="544"/>
      <c r="I346" s="544"/>
      <c r="J346" s="544"/>
      <c r="K346" s="544"/>
      <c r="L346" s="544"/>
      <c r="M346" s="544"/>
      <c r="N346" s="544"/>
      <c r="O346" s="544"/>
      <c r="P346" s="544"/>
      <c r="Q346" s="544"/>
      <c r="R346" s="544"/>
    </row>
    <row r="347" spans="1:19" ht="13.5" thickBot="1" x14ac:dyDescent="0.25">
      <c r="C347" s="54"/>
      <c r="D347" s="505"/>
      <c r="E347" s="54"/>
      <c r="F347" s="54"/>
      <c r="G347" s="54"/>
      <c r="H347" s="544"/>
      <c r="I347" s="544"/>
      <c r="J347" s="544"/>
      <c r="K347" s="544"/>
      <c r="L347" s="544"/>
      <c r="M347" s="544"/>
      <c r="N347" s="544"/>
      <c r="O347" s="544"/>
      <c r="P347" s="544"/>
      <c r="Q347" s="544"/>
      <c r="R347" s="544"/>
    </row>
    <row r="348" spans="1:19" x14ac:dyDescent="0.2">
      <c r="A348" s="33" t="s">
        <v>79</v>
      </c>
      <c r="B348" s="47"/>
      <c r="C348" s="39" t="s">
        <v>27</v>
      </c>
      <c r="D348" s="39"/>
      <c r="E348" s="39" t="s">
        <v>65</v>
      </c>
      <c r="F348" s="39" t="s">
        <v>65</v>
      </c>
      <c r="G348" s="39" t="s">
        <v>68</v>
      </c>
      <c r="H348" s="512" t="s">
        <v>12</v>
      </c>
      <c r="I348" s="512" t="s">
        <v>31</v>
      </c>
      <c r="J348" s="512" t="s">
        <v>35</v>
      </c>
      <c r="K348" s="512" t="s">
        <v>26</v>
      </c>
      <c r="L348" s="512" t="s">
        <v>159</v>
      </c>
      <c r="M348" s="512" t="s">
        <v>24</v>
      </c>
      <c r="N348" s="512" t="s">
        <v>16</v>
      </c>
      <c r="O348" s="512" t="s">
        <v>53</v>
      </c>
      <c r="P348" s="512" t="s">
        <v>160</v>
      </c>
      <c r="Q348" s="513" t="s">
        <v>107</v>
      </c>
      <c r="R348" s="514" t="s">
        <v>108</v>
      </c>
    </row>
    <row r="349" spans="1:19" ht="13.5" thickBot="1" x14ac:dyDescent="0.25">
      <c r="A349" s="34" t="s">
        <v>49</v>
      </c>
      <c r="B349" s="48" t="s">
        <v>48</v>
      </c>
      <c r="C349" s="40" t="s">
        <v>4</v>
      </c>
      <c r="D349" s="498" t="s">
        <v>43</v>
      </c>
      <c r="E349" s="40" t="s">
        <v>32</v>
      </c>
      <c r="F349" s="40" t="s">
        <v>98</v>
      </c>
      <c r="G349" s="40" t="s">
        <v>32</v>
      </c>
      <c r="H349" s="515" t="s">
        <v>32</v>
      </c>
      <c r="I349" s="515" t="s">
        <v>32</v>
      </c>
      <c r="J349" s="515" t="s">
        <v>32</v>
      </c>
      <c r="K349" s="515" t="s">
        <v>32</v>
      </c>
      <c r="L349" s="515" t="s">
        <v>109</v>
      </c>
      <c r="M349" s="515" t="s">
        <v>109</v>
      </c>
      <c r="N349" s="515" t="s">
        <v>109</v>
      </c>
      <c r="O349" s="515" t="s">
        <v>109</v>
      </c>
      <c r="P349" s="515" t="s">
        <v>109</v>
      </c>
      <c r="Q349" s="516" t="s">
        <v>109</v>
      </c>
      <c r="R349" s="517" t="s">
        <v>109</v>
      </c>
    </row>
    <row r="350" spans="1:19" x14ac:dyDescent="0.2">
      <c r="A350" s="93" t="s">
        <v>7</v>
      </c>
      <c r="B350" s="82">
        <v>40315</v>
      </c>
      <c r="C350">
        <v>2730</v>
      </c>
      <c r="D350" s="323">
        <v>7.7</v>
      </c>
      <c r="E350">
        <v>1840</v>
      </c>
      <c r="F350">
        <v>1750</v>
      </c>
      <c r="G350">
        <v>241</v>
      </c>
      <c r="H350" s="510">
        <v>149</v>
      </c>
      <c r="I350" s="510">
        <v>76.5</v>
      </c>
      <c r="J350" s="510">
        <v>333</v>
      </c>
      <c r="K350" s="510">
        <v>10.9</v>
      </c>
      <c r="L350" s="510">
        <v>215</v>
      </c>
      <c r="M350" s="510">
        <v>262</v>
      </c>
      <c r="N350" s="518" t="s">
        <v>3</v>
      </c>
      <c r="O350" s="510">
        <v>668.5</v>
      </c>
      <c r="P350" s="510">
        <v>379</v>
      </c>
      <c r="Q350" s="510">
        <v>11.6</v>
      </c>
      <c r="R350" s="547">
        <v>9.1999999999999993</v>
      </c>
    </row>
    <row r="351" spans="1:19" x14ac:dyDescent="0.2">
      <c r="A351" s="85" t="s">
        <v>36</v>
      </c>
      <c r="B351" s="82">
        <v>40315</v>
      </c>
      <c r="C351">
        <v>4060</v>
      </c>
      <c r="D351" s="323">
        <v>7.8</v>
      </c>
      <c r="E351">
        <v>2600</v>
      </c>
      <c r="F351">
        <v>2490</v>
      </c>
      <c r="G351">
        <v>209</v>
      </c>
      <c r="H351" s="510">
        <v>181</v>
      </c>
      <c r="I351" s="510">
        <v>89.5</v>
      </c>
      <c r="J351" s="510">
        <v>561</v>
      </c>
      <c r="K351" s="510">
        <v>8.1</v>
      </c>
      <c r="L351" s="510">
        <v>245</v>
      </c>
      <c r="M351" s="510">
        <v>299</v>
      </c>
      <c r="N351" s="518" t="s">
        <v>3</v>
      </c>
      <c r="O351" s="510">
        <v>684.9</v>
      </c>
      <c r="P351" s="510">
        <v>810</v>
      </c>
      <c r="Q351" s="510">
        <v>12.3</v>
      </c>
      <c r="R351" s="540">
        <v>9.6</v>
      </c>
    </row>
    <row r="352" spans="1:19" x14ac:dyDescent="0.2">
      <c r="A352" s="85" t="s">
        <v>72</v>
      </c>
      <c r="B352" s="82">
        <v>40315</v>
      </c>
      <c r="C352">
        <v>1600</v>
      </c>
      <c r="D352" s="323">
        <v>7.9</v>
      </c>
      <c r="E352">
        <v>1030</v>
      </c>
      <c r="F352">
        <v>975</v>
      </c>
      <c r="G352">
        <v>62</v>
      </c>
      <c r="H352" s="510">
        <v>95.2</v>
      </c>
      <c r="I352" s="510">
        <v>28.8</v>
      </c>
      <c r="J352" s="510">
        <v>201</v>
      </c>
      <c r="K352" s="510">
        <v>10.6</v>
      </c>
      <c r="L352" s="510">
        <v>166</v>
      </c>
      <c r="M352" s="510">
        <v>203</v>
      </c>
      <c r="N352" s="518" t="s">
        <v>3</v>
      </c>
      <c r="O352" s="510">
        <v>369.4</v>
      </c>
      <c r="P352" s="510">
        <v>167</v>
      </c>
      <c r="Q352" s="510">
        <v>7.1</v>
      </c>
      <c r="R352" s="540">
        <v>5.8</v>
      </c>
    </row>
    <row r="353" spans="1:18" x14ac:dyDescent="0.2">
      <c r="A353" s="85" t="s">
        <v>57</v>
      </c>
      <c r="B353" s="82">
        <v>40317</v>
      </c>
      <c r="C353">
        <v>63100</v>
      </c>
      <c r="D353" s="323">
        <v>8.1999999999999993</v>
      </c>
      <c r="E353">
        <v>50300</v>
      </c>
      <c r="F353">
        <v>51400</v>
      </c>
      <c r="G353">
        <v>15</v>
      </c>
      <c r="H353" s="510">
        <v>948</v>
      </c>
      <c r="I353" s="510">
        <v>1780</v>
      </c>
      <c r="J353" s="510">
        <v>14700</v>
      </c>
      <c r="K353" s="510">
        <v>282</v>
      </c>
      <c r="L353" s="510">
        <v>263</v>
      </c>
      <c r="M353" s="510">
        <v>321</v>
      </c>
      <c r="N353" s="518" t="s">
        <v>3</v>
      </c>
      <c r="O353" s="510">
        <v>12120</v>
      </c>
      <c r="P353" s="510">
        <v>21400</v>
      </c>
      <c r="Q353" s="510">
        <v>45.5</v>
      </c>
      <c r="R353" s="540">
        <v>44.4</v>
      </c>
    </row>
    <row r="354" spans="1:18" x14ac:dyDescent="0.2">
      <c r="A354" s="85" t="s">
        <v>56</v>
      </c>
      <c r="B354" s="82">
        <v>40317</v>
      </c>
      <c r="C354">
        <v>62900</v>
      </c>
      <c r="D354" s="323">
        <v>8.1999999999999993</v>
      </c>
      <c r="E354">
        <v>50400</v>
      </c>
      <c r="F354">
        <v>50800</v>
      </c>
      <c r="G354">
        <v>19</v>
      </c>
      <c r="H354" s="510">
        <v>952</v>
      </c>
      <c r="I354" s="510">
        <v>1770</v>
      </c>
      <c r="J354" s="510">
        <v>14700</v>
      </c>
      <c r="K354" s="510">
        <v>282</v>
      </c>
      <c r="L354" s="510">
        <v>266</v>
      </c>
      <c r="M354" s="510">
        <v>324</v>
      </c>
      <c r="N354" s="518" t="s">
        <v>3</v>
      </c>
      <c r="O354" s="510">
        <v>11890</v>
      </c>
      <c r="P354" s="510">
        <v>21000</v>
      </c>
      <c r="Q354" s="510">
        <v>46.1</v>
      </c>
      <c r="R354" s="522">
        <v>43</v>
      </c>
    </row>
    <row r="355" spans="1:18" x14ac:dyDescent="0.2">
      <c r="A355" s="85" t="s">
        <v>60</v>
      </c>
      <c r="B355" s="82">
        <v>40317</v>
      </c>
      <c r="C355">
        <v>63000</v>
      </c>
      <c r="D355" s="323">
        <v>8.3000000000000007</v>
      </c>
      <c r="E355">
        <v>50400</v>
      </c>
      <c r="F355">
        <v>50800</v>
      </c>
      <c r="G355">
        <v>20</v>
      </c>
      <c r="H355" s="510">
        <v>956</v>
      </c>
      <c r="I355" s="510">
        <v>1770</v>
      </c>
      <c r="J355" s="510">
        <v>14700</v>
      </c>
      <c r="K355" s="510">
        <v>282</v>
      </c>
      <c r="L355" s="510">
        <v>263</v>
      </c>
      <c r="M355" s="510">
        <v>321</v>
      </c>
      <c r="N355" s="518" t="s">
        <v>3</v>
      </c>
      <c r="O355" s="510">
        <v>11920</v>
      </c>
      <c r="P355" s="510">
        <v>21000</v>
      </c>
      <c r="Q355" s="521">
        <v>46</v>
      </c>
      <c r="R355" s="540">
        <v>44.2</v>
      </c>
    </row>
    <row r="356" spans="1:18" x14ac:dyDescent="0.2">
      <c r="A356" s="85" t="s">
        <v>59</v>
      </c>
      <c r="B356" s="82">
        <v>40317</v>
      </c>
      <c r="C356">
        <v>63000</v>
      </c>
      <c r="D356" s="323">
        <v>8.1999999999999993</v>
      </c>
      <c r="E356">
        <v>50200</v>
      </c>
      <c r="F356">
        <v>51400</v>
      </c>
      <c r="G356">
        <v>18</v>
      </c>
      <c r="H356" s="510">
        <v>952</v>
      </c>
      <c r="I356" s="510">
        <v>1770</v>
      </c>
      <c r="J356" s="510">
        <v>14700</v>
      </c>
      <c r="K356" s="510">
        <v>285</v>
      </c>
      <c r="L356" s="510">
        <v>265</v>
      </c>
      <c r="M356" s="510">
        <v>323</v>
      </c>
      <c r="N356" s="518" t="s">
        <v>3</v>
      </c>
      <c r="O356" s="510">
        <v>12100</v>
      </c>
      <c r="P356" s="510">
        <v>21400</v>
      </c>
      <c r="Q356" s="510">
        <v>45.9</v>
      </c>
      <c r="R356" s="540">
        <v>44.4</v>
      </c>
    </row>
    <row r="357" spans="1:18" x14ac:dyDescent="0.2">
      <c r="A357" s="85" t="s">
        <v>63</v>
      </c>
      <c r="B357" s="82">
        <v>40317</v>
      </c>
      <c r="C357">
        <v>62800</v>
      </c>
      <c r="D357" s="323">
        <v>8.3000000000000007</v>
      </c>
      <c r="E357">
        <v>50000</v>
      </c>
      <c r="F357">
        <v>51000</v>
      </c>
      <c r="G357">
        <v>17</v>
      </c>
      <c r="H357" s="510">
        <v>948</v>
      </c>
      <c r="I357" s="510">
        <v>1780</v>
      </c>
      <c r="J357" s="510">
        <v>14600</v>
      </c>
      <c r="K357" s="510">
        <v>282</v>
      </c>
      <c r="L357" s="510">
        <v>262</v>
      </c>
      <c r="M357" s="510">
        <v>320</v>
      </c>
      <c r="N357" s="518" t="s">
        <v>3</v>
      </c>
      <c r="O357" s="510">
        <v>12020</v>
      </c>
      <c r="P357" s="510">
        <v>21200</v>
      </c>
      <c r="Q357" s="510">
        <v>44.6</v>
      </c>
      <c r="R357" s="540">
        <v>44.2</v>
      </c>
    </row>
    <row r="358" spans="1:18" ht="13.5" thickBot="1" x14ac:dyDescent="0.25">
      <c r="A358" s="86" t="s">
        <v>62</v>
      </c>
      <c r="B358" s="171">
        <v>40317</v>
      </c>
      <c r="C358" s="172">
        <v>62900</v>
      </c>
      <c r="D358" s="269">
        <v>8.3000000000000007</v>
      </c>
      <c r="E358" s="172">
        <v>50100</v>
      </c>
      <c r="F358" s="172">
        <v>50800</v>
      </c>
      <c r="G358" s="172">
        <v>25</v>
      </c>
      <c r="H358" s="548">
        <v>950</v>
      </c>
      <c r="I358" s="548">
        <v>1770</v>
      </c>
      <c r="J358" s="548">
        <v>14600</v>
      </c>
      <c r="K358" s="548">
        <v>282</v>
      </c>
      <c r="L358" s="548">
        <v>262</v>
      </c>
      <c r="M358" s="548">
        <v>320</v>
      </c>
      <c r="N358" s="542" t="s">
        <v>3</v>
      </c>
      <c r="O358" s="548">
        <v>11960</v>
      </c>
      <c r="P358" s="548">
        <v>21100</v>
      </c>
      <c r="Q358" s="548">
        <v>46.9</v>
      </c>
      <c r="R358" s="551">
        <v>44.4</v>
      </c>
    </row>
    <row r="359" spans="1:18" x14ac:dyDescent="0.2">
      <c r="C359" s="54"/>
      <c r="D359" s="505"/>
      <c r="E359" s="170">
        <f>AVERAGE(E353:E358)</f>
        <v>50233.333333333336</v>
      </c>
      <c r="F359" s="170">
        <f>AVERAGE(F353:F358)</f>
        <v>51033.333333333336</v>
      </c>
      <c r="G359" s="170">
        <f>AVERAGE(E359:F359)</f>
        <v>50633.333333333336</v>
      </c>
      <c r="H359" s="544"/>
      <c r="I359" s="544"/>
      <c r="J359" s="544"/>
      <c r="K359" s="544"/>
      <c r="L359" s="544"/>
      <c r="M359" s="544"/>
      <c r="N359" s="544"/>
      <c r="O359" s="544"/>
      <c r="P359" s="544"/>
      <c r="Q359" s="544"/>
      <c r="R359" s="544"/>
    </row>
    <row r="360" spans="1:18" ht="13.5" thickBot="1" x14ac:dyDescent="0.25">
      <c r="C360" s="54"/>
      <c r="D360" s="505"/>
      <c r="E360" s="54"/>
      <c r="F360" s="54"/>
      <c r="G360" s="54"/>
      <c r="H360" s="544"/>
      <c r="I360" s="544"/>
      <c r="J360" s="544"/>
      <c r="K360" s="544"/>
      <c r="L360" s="544"/>
      <c r="M360" s="544"/>
      <c r="N360" s="544"/>
      <c r="O360" s="544"/>
      <c r="P360" s="544"/>
      <c r="Q360" s="544"/>
      <c r="R360" s="544"/>
    </row>
    <row r="361" spans="1:18" x14ac:dyDescent="0.2">
      <c r="A361" s="33" t="s">
        <v>79</v>
      </c>
      <c r="B361" s="47"/>
      <c r="C361" s="39" t="s">
        <v>27</v>
      </c>
      <c r="D361" s="39"/>
      <c r="E361" s="39" t="s">
        <v>65</v>
      </c>
      <c r="F361" s="39" t="s">
        <v>65</v>
      </c>
      <c r="G361" s="39" t="s">
        <v>68</v>
      </c>
      <c r="H361" s="512" t="s">
        <v>12</v>
      </c>
      <c r="I361" s="512" t="s">
        <v>31</v>
      </c>
      <c r="J361" s="512" t="s">
        <v>35</v>
      </c>
      <c r="K361" s="512" t="s">
        <v>26</v>
      </c>
      <c r="L361" s="512" t="s">
        <v>159</v>
      </c>
      <c r="M361" s="512" t="s">
        <v>24</v>
      </c>
      <c r="N361" s="512" t="s">
        <v>16</v>
      </c>
      <c r="O361" s="512" t="s">
        <v>53</v>
      </c>
      <c r="P361" s="512" t="s">
        <v>160</v>
      </c>
      <c r="Q361" s="513" t="s">
        <v>107</v>
      </c>
      <c r="R361" s="514" t="s">
        <v>108</v>
      </c>
    </row>
    <row r="362" spans="1:18" ht="13.5" thickBot="1" x14ac:dyDescent="0.25">
      <c r="A362" s="34" t="s">
        <v>49</v>
      </c>
      <c r="B362" s="48" t="s">
        <v>48</v>
      </c>
      <c r="C362" s="40" t="s">
        <v>4</v>
      </c>
      <c r="D362" s="498" t="s">
        <v>43</v>
      </c>
      <c r="E362" s="40" t="s">
        <v>32</v>
      </c>
      <c r="F362" s="40" t="s">
        <v>98</v>
      </c>
      <c r="G362" s="40" t="s">
        <v>32</v>
      </c>
      <c r="H362" s="515" t="s">
        <v>32</v>
      </c>
      <c r="I362" s="515" t="s">
        <v>32</v>
      </c>
      <c r="J362" s="515" t="s">
        <v>32</v>
      </c>
      <c r="K362" s="515" t="s">
        <v>32</v>
      </c>
      <c r="L362" s="515" t="s">
        <v>109</v>
      </c>
      <c r="M362" s="515" t="s">
        <v>109</v>
      </c>
      <c r="N362" s="515" t="s">
        <v>109</v>
      </c>
      <c r="O362" s="515" t="s">
        <v>109</v>
      </c>
      <c r="P362" s="515" t="s">
        <v>109</v>
      </c>
      <c r="Q362" s="516" t="s">
        <v>109</v>
      </c>
      <c r="R362" s="517" t="s">
        <v>109</v>
      </c>
    </row>
    <row r="363" spans="1:18" x14ac:dyDescent="0.2">
      <c r="A363" s="93" t="s">
        <v>7</v>
      </c>
      <c r="B363" s="82">
        <v>40400</v>
      </c>
      <c r="C363">
        <v>3023</v>
      </c>
      <c r="D363" s="507">
        <v>8</v>
      </c>
      <c r="E363">
        <v>2030</v>
      </c>
      <c r="F363">
        <v>1970</v>
      </c>
      <c r="G363">
        <v>287</v>
      </c>
      <c r="H363" s="510">
        <v>160</v>
      </c>
      <c r="I363" s="510">
        <v>85.5</v>
      </c>
      <c r="J363" s="510">
        <v>386</v>
      </c>
      <c r="K363" s="510">
        <v>11.4</v>
      </c>
      <c r="L363" s="510">
        <v>227</v>
      </c>
      <c r="M363" s="510">
        <v>277</v>
      </c>
      <c r="N363" s="518" t="s">
        <v>3</v>
      </c>
      <c r="O363" s="510">
        <v>731.3</v>
      </c>
      <c r="P363" s="510">
        <v>455</v>
      </c>
      <c r="Q363" s="510">
        <v>13.7</v>
      </c>
      <c r="R363" s="547">
        <v>11.6</v>
      </c>
    </row>
    <row r="364" spans="1:18" x14ac:dyDescent="0.2">
      <c r="A364" s="85" t="s">
        <v>36</v>
      </c>
      <c r="B364" s="82">
        <v>40400</v>
      </c>
      <c r="C364">
        <v>4710</v>
      </c>
      <c r="D364" s="507">
        <v>8</v>
      </c>
      <c r="E364">
        <v>3030</v>
      </c>
      <c r="F364">
        <v>2920</v>
      </c>
      <c r="G364">
        <v>203</v>
      </c>
      <c r="H364" s="510">
        <v>201</v>
      </c>
      <c r="I364" s="510">
        <v>101</v>
      </c>
      <c r="J364" s="510">
        <v>664</v>
      </c>
      <c r="K364" s="510">
        <v>16.7</v>
      </c>
      <c r="L364" s="510">
        <v>251</v>
      </c>
      <c r="M364" s="510">
        <v>306</v>
      </c>
      <c r="N364" s="518" t="s">
        <v>3</v>
      </c>
      <c r="O364" s="510">
        <v>805.3</v>
      </c>
      <c r="P364" s="510">
        <v>976</v>
      </c>
      <c r="Q364" s="510">
        <v>12.8</v>
      </c>
      <c r="R364" s="522">
        <v>10</v>
      </c>
    </row>
    <row r="365" spans="1:18" x14ac:dyDescent="0.2">
      <c r="A365" s="85" t="s">
        <v>72</v>
      </c>
      <c r="B365" s="82">
        <v>40400</v>
      </c>
      <c r="C365">
        <v>1984</v>
      </c>
      <c r="D365" s="507">
        <v>8</v>
      </c>
      <c r="E365">
        <v>1310</v>
      </c>
      <c r="F365">
        <v>1200</v>
      </c>
      <c r="G365">
        <v>62</v>
      </c>
      <c r="H365" s="510">
        <v>121</v>
      </c>
      <c r="I365" s="510">
        <v>37.299999999999997</v>
      </c>
      <c r="J365" s="510">
        <v>244</v>
      </c>
      <c r="K365" s="510">
        <v>14.2</v>
      </c>
      <c r="L365" s="510">
        <v>184</v>
      </c>
      <c r="M365" s="510">
        <v>224</v>
      </c>
      <c r="N365" s="518" t="s">
        <v>3</v>
      </c>
      <c r="O365" s="510">
        <v>467.9</v>
      </c>
      <c r="P365" s="510">
        <v>206</v>
      </c>
      <c r="Q365" s="510">
        <v>9.5</v>
      </c>
      <c r="R365" s="540">
        <v>9.1999999999999993</v>
      </c>
    </row>
    <row r="366" spans="1:18" x14ac:dyDescent="0.2">
      <c r="A366" s="85" t="s">
        <v>57</v>
      </c>
      <c r="B366" s="82">
        <v>40401</v>
      </c>
      <c r="C366">
        <v>64800</v>
      </c>
      <c r="D366" s="323">
        <v>8.1999999999999993</v>
      </c>
      <c r="E366">
        <v>51900</v>
      </c>
      <c r="F366">
        <v>52200</v>
      </c>
      <c r="G366">
        <v>20</v>
      </c>
      <c r="H366" s="510">
        <v>976</v>
      </c>
      <c r="I366" s="510">
        <v>1820</v>
      </c>
      <c r="J366" s="510">
        <v>15000</v>
      </c>
      <c r="K366" s="510">
        <v>293</v>
      </c>
      <c r="L366" s="510">
        <v>272</v>
      </c>
      <c r="M366" s="510">
        <v>332</v>
      </c>
      <c r="N366" s="518" t="s">
        <v>3</v>
      </c>
      <c r="O366" s="510">
        <v>12450</v>
      </c>
      <c r="P366" s="510">
        <v>21500</v>
      </c>
      <c r="Q366" s="510">
        <v>52.2</v>
      </c>
      <c r="R366" s="522">
        <v>49</v>
      </c>
    </row>
    <row r="367" spans="1:18" x14ac:dyDescent="0.2">
      <c r="A367" s="85" t="s">
        <v>56</v>
      </c>
      <c r="B367" s="82">
        <v>40401</v>
      </c>
      <c r="C367">
        <v>64800</v>
      </c>
      <c r="D367" s="323">
        <v>8.1999999999999993</v>
      </c>
      <c r="E367">
        <v>51700</v>
      </c>
      <c r="F367">
        <v>52100</v>
      </c>
      <c r="G367">
        <v>19</v>
      </c>
      <c r="H367" s="510">
        <v>970</v>
      </c>
      <c r="I367" s="510">
        <v>1810</v>
      </c>
      <c r="J367" s="510">
        <v>15000</v>
      </c>
      <c r="K367" s="510">
        <v>293</v>
      </c>
      <c r="L367" s="510">
        <v>273</v>
      </c>
      <c r="M367" s="510">
        <v>333</v>
      </c>
      <c r="N367" s="518" t="s">
        <v>3</v>
      </c>
      <c r="O367" s="510">
        <v>12450</v>
      </c>
      <c r="P367" s="510">
        <v>21400</v>
      </c>
      <c r="Q367" s="521">
        <v>52</v>
      </c>
      <c r="R367" s="540">
        <v>48.5</v>
      </c>
    </row>
    <row r="368" spans="1:18" x14ac:dyDescent="0.2">
      <c r="A368" s="85" t="s">
        <v>60</v>
      </c>
      <c r="B368" s="82">
        <v>40401</v>
      </c>
      <c r="C368">
        <v>64900</v>
      </c>
      <c r="D368" s="323">
        <v>8.3000000000000007</v>
      </c>
      <c r="E368">
        <v>52200</v>
      </c>
      <c r="F368">
        <v>52900</v>
      </c>
      <c r="G368">
        <v>15</v>
      </c>
      <c r="H368" s="510">
        <v>980</v>
      </c>
      <c r="I368" s="510">
        <v>1830</v>
      </c>
      <c r="J368" s="510">
        <v>15200</v>
      </c>
      <c r="K368" s="510">
        <v>297</v>
      </c>
      <c r="L368" s="510">
        <v>267</v>
      </c>
      <c r="M368" s="510">
        <v>326</v>
      </c>
      <c r="N368" s="518" t="s">
        <v>3</v>
      </c>
      <c r="O368" s="510">
        <v>12590</v>
      </c>
      <c r="P368" s="510">
        <v>21800</v>
      </c>
      <c r="Q368" s="510">
        <v>51.1</v>
      </c>
      <c r="R368" s="540">
        <v>48.9</v>
      </c>
    </row>
    <row r="369" spans="1:18" x14ac:dyDescent="0.2">
      <c r="A369" s="85" t="s">
        <v>59</v>
      </c>
      <c r="B369" s="82">
        <v>40401</v>
      </c>
      <c r="C369">
        <v>64900</v>
      </c>
      <c r="D369" s="323">
        <v>8.3000000000000007</v>
      </c>
      <c r="E369">
        <v>52000</v>
      </c>
      <c r="F369">
        <v>52800</v>
      </c>
      <c r="G369">
        <v>14</v>
      </c>
      <c r="H369" s="510">
        <v>978</v>
      </c>
      <c r="I369" s="510">
        <v>1820</v>
      </c>
      <c r="J369" s="510">
        <v>15100</v>
      </c>
      <c r="K369" s="510">
        <v>297</v>
      </c>
      <c r="L369" s="510">
        <v>269</v>
      </c>
      <c r="M369" s="510">
        <v>328</v>
      </c>
      <c r="N369" s="518" t="s">
        <v>3</v>
      </c>
      <c r="O369" s="510">
        <v>12620</v>
      </c>
      <c r="P369" s="510">
        <v>21800</v>
      </c>
      <c r="Q369" s="510">
        <v>52.9</v>
      </c>
      <c r="R369" s="540">
        <v>49.2</v>
      </c>
    </row>
    <row r="370" spans="1:18" x14ac:dyDescent="0.2">
      <c r="A370" s="85" t="s">
        <v>63</v>
      </c>
      <c r="B370" s="82">
        <v>40401</v>
      </c>
      <c r="C370">
        <v>64900</v>
      </c>
      <c r="D370" s="323">
        <v>8.3000000000000007</v>
      </c>
      <c r="E370">
        <v>51800</v>
      </c>
      <c r="F370">
        <v>52600</v>
      </c>
      <c r="G370">
        <v>13</v>
      </c>
      <c r="H370" s="510">
        <v>982</v>
      </c>
      <c r="I370" s="510">
        <v>1830</v>
      </c>
      <c r="J370" s="510">
        <v>15000</v>
      </c>
      <c r="K370" s="510">
        <v>297</v>
      </c>
      <c r="L370" s="510">
        <v>269</v>
      </c>
      <c r="M370" s="510">
        <v>328</v>
      </c>
      <c r="N370" s="518" t="s">
        <v>3</v>
      </c>
      <c r="O370" s="510">
        <v>12590</v>
      </c>
      <c r="P370" s="510">
        <v>21700</v>
      </c>
      <c r="Q370" s="510">
        <v>51.8</v>
      </c>
      <c r="R370" s="540">
        <v>49.3</v>
      </c>
    </row>
    <row r="371" spans="1:18" ht="13.5" thickBot="1" x14ac:dyDescent="0.25">
      <c r="A371" s="86" t="s">
        <v>62</v>
      </c>
      <c r="B371" s="171">
        <v>40401</v>
      </c>
      <c r="C371" s="172">
        <v>64900</v>
      </c>
      <c r="D371" s="269">
        <v>8.3000000000000007</v>
      </c>
      <c r="E371" s="172">
        <v>51400</v>
      </c>
      <c r="F371" s="172">
        <v>52200</v>
      </c>
      <c r="G371" s="172">
        <v>23</v>
      </c>
      <c r="H371" s="548">
        <v>966</v>
      </c>
      <c r="I371" s="548">
        <v>1810</v>
      </c>
      <c r="J371" s="548">
        <v>14900</v>
      </c>
      <c r="K371" s="548">
        <v>293</v>
      </c>
      <c r="L371" s="548">
        <v>269</v>
      </c>
      <c r="M371" s="548">
        <v>328</v>
      </c>
      <c r="N371" s="542" t="s">
        <v>3</v>
      </c>
      <c r="O371" s="548">
        <v>12510</v>
      </c>
      <c r="P371" s="548">
        <v>21600</v>
      </c>
      <c r="Q371" s="548">
        <v>51.8</v>
      </c>
      <c r="R371" s="551">
        <v>50.4</v>
      </c>
    </row>
    <row r="372" spans="1:18" x14ac:dyDescent="0.2">
      <c r="C372" s="54"/>
      <c r="D372" s="505"/>
      <c r="E372" s="170">
        <f>AVERAGE(E366:E371)</f>
        <v>51833.333333333336</v>
      </c>
      <c r="F372" s="170">
        <f>AVERAGE(F366:F371)</f>
        <v>52466.666666666664</v>
      </c>
      <c r="G372" s="54">
        <f>AVERAGE(E372:F372)</f>
        <v>52150</v>
      </c>
      <c r="H372" s="544"/>
      <c r="I372" s="544"/>
      <c r="J372" s="544"/>
      <c r="K372" s="544"/>
      <c r="L372" s="544"/>
      <c r="M372" s="544"/>
      <c r="N372" s="544"/>
      <c r="O372" s="544"/>
      <c r="P372" s="544"/>
      <c r="Q372" s="544"/>
      <c r="R372" s="544"/>
    </row>
    <row r="373" spans="1:18" ht="13.5" thickBot="1" x14ac:dyDescent="0.25"/>
    <row r="374" spans="1:18" x14ac:dyDescent="0.2">
      <c r="A374" s="33" t="s">
        <v>79</v>
      </c>
      <c r="B374" s="47"/>
      <c r="C374" s="39" t="s">
        <v>27</v>
      </c>
      <c r="D374" s="39"/>
      <c r="E374" s="39" t="s">
        <v>65</v>
      </c>
      <c r="F374" s="39" t="s">
        <v>65</v>
      </c>
      <c r="G374" s="39" t="s">
        <v>68</v>
      </c>
      <c r="H374" s="512" t="s">
        <v>12</v>
      </c>
      <c r="I374" s="512" t="s">
        <v>31</v>
      </c>
      <c r="J374" s="512" t="s">
        <v>35</v>
      </c>
      <c r="K374" s="512" t="s">
        <v>26</v>
      </c>
      <c r="L374" s="512" t="s">
        <v>159</v>
      </c>
      <c r="M374" s="512" t="s">
        <v>24</v>
      </c>
      <c r="N374" s="512" t="s">
        <v>16</v>
      </c>
      <c r="O374" s="512" t="s">
        <v>53</v>
      </c>
      <c r="P374" s="512" t="s">
        <v>160</v>
      </c>
      <c r="Q374" s="513" t="s">
        <v>107</v>
      </c>
      <c r="R374" s="514" t="s">
        <v>108</v>
      </c>
    </row>
    <row r="375" spans="1:18" ht="13.5" thickBot="1" x14ac:dyDescent="0.25">
      <c r="A375" s="34" t="s">
        <v>49</v>
      </c>
      <c r="B375" s="48" t="s">
        <v>48</v>
      </c>
      <c r="C375" s="40" t="s">
        <v>4</v>
      </c>
      <c r="D375" s="498" t="s">
        <v>43</v>
      </c>
      <c r="E375" s="40" t="s">
        <v>32</v>
      </c>
      <c r="F375" s="40" t="s">
        <v>98</v>
      </c>
      <c r="G375" s="40" t="s">
        <v>32</v>
      </c>
      <c r="H375" s="515" t="s">
        <v>32</v>
      </c>
      <c r="I375" s="515" t="s">
        <v>32</v>
      </c>
      <c r="J375" s="515" t="s">
        <v>32</v>
      </c>
      <c r="K375" s="515" t="s">
        <v>32</v>
      </c>
      <c r="L375" s="515" t="s">
        <v>109</v>
      </c>
      <c r="M375" s="515" t="s">
        <v>109</v>
      </c>
      <c r="N375" s="515" t="s">
        <v>109</v>
      </c>
      <c r="O375" s="515" t="s">
        <v>109</v>
      </c>
      <c r="P375" s="515" t="s">
        <v>109</v>
      </c>
      <c r="Q375" s="516" t="s">
        <v>109</v>
      </c>
      <c r="R375" s="517" t="s">
        <v>109</v>
      </c>
    </row>
    <row r="376" spans="1:18" x14ac:dyDescent="0.2">
      <c r="A376" s="93" t="s">
        <v>7</v>
      </c>
      <c r="B376" s="82">
        <v>40503</v>
      </c>
      <c r="C376">
        <v>2983</v>
      </c>
      <c r="D376" s="323">
        <v>8.1</v>
      </c>
      <c r="E376">
        <v>2010</v>
      </c>
      <c r="F376">
        <v>1910</v>
      </c>
      <c r="G376">
        <v>237</v>
      </c>
      <c r="H376" s="510">
        <v>162</v>
      </c>
      <c r="I376" s="510">
        <v>83.8</v>
      </c>
      <c r="J376" s="510">
        <v>374</v>
      </c>
      <c r="K376" s="510">
        <v>8.5</v>
      </c>
      <c r="L376" s="510">
        <v>214</v>
      </c>
      <c r="M376" s="510">
        <v>261</v>
      </c>
      <c r="N376" s="518" t="s">
        <v>3</v>
      </c>
      <c r="O376" s="510">
        <v>724.6</v>
      </c>
      <c r="P376" s="510">
        <v>422</v>
      </c>
      <c r="Q376" s="510">
        <v>8.9</v>
      </c>
      <c r="R376" s="547">
        <v>7.1</v>
      </c>
    </row>
    <row r="377" spans="1:18" x14ac:dyDescent="0.2">
      <c r="A377" s="85" t="s">
        <v>36</v>
      </c>
      <c r="B377" s="82">
        <v>40503</v>
      </c>
      <c r="C377">
        <v>3440</v>
      </c>
      <c r="D377" s="323">
        <v>8</v>
      </c>
      <c r="E377">
        <v>2190</v>
      </c>
      <c r="F377">
        <v>2100</v>
      </c>
      <c r="G377">
        <v>247</v>
      </c>
      <c r="H377" s="510">
        <v>159</v>
      </c>
      <c r="I377" s="510">
        <v>76.2</v>
      </c>
      <c r="J377" s="510">
        <v>475</v>
      </c>
      <c r="K377" s="510">
        <v>11.5</v>
      </c>
      <c r="L377" s="510">
        <v>215</v>
      </c>
      <c r="M377" s="510">
        <v>262</v>
      </c>
      <c r="N377" s="518" t="s">
        <v>3</v>
      </c>
      <c r="O377" s="510">
        <v>606.6</v>
      </c>
      <c r="P377" s="510">
        <v>637</v>
      </c>
      <c r="Q377" s="510">
        <v>8.5</v>
      </c>
      <c r="R377" s="540">
        <v>6.9</v>
      </c>
    </row>
    <row r="378" spans="1:18" x14ac:dyDescent="0.2">
      <c r="A378" s="85" t="s">
        <v>72</v>
      </c>
      <c r="B378" s="82">
        <v>40503</v>
      </c>
      <c r="C378">
        <v>1525</v>
      </c>
      <c r="D378" s="323">
        <v>8</v>
      </c>
      <c r="E378">
        <v>978</v>
      </c>
      <c r="F378">
        <v>903</v>
      </c>
      <c r="G378">
        <v>56</v>
      </c>
      <c r="H378" s="510">
        <v>90.2</v>
      </c>
      <c r="I378" s="510">
        <v>26.4</v>
      </c>
      <c r="J378" s="510">
        <v>191</v>
      </c>
      <c r="K378" s="510">
        <v>11.4</v>
      </c>
      <c r="L378" s="510">
        <v>166</v>
      </c>
      <c r="M378" s="510">
        <v>203</v>
      </c>
      <c r="N378" s="518" t="s">
        <v>3</v>
      </c>
      <c r="O378" s="510">
        <v>330</v>
      </c>
      <c r="P378" s="510">
        <v>151</v>
      </c>
      <c r="Q378" s="510">
        <v>8</v>
      </c>
      <c r="R378" s="540">
        <v>6.1</v>
      </c>
    </row>
    <row r="379" spans="1:18" x14ac:dyDescent="0.2">
      <c r="A379" s="85" t="s">
        <v>57</v>
      </c>
      <c r="B379" s="82">
        <v>40504</v>
      </c>
      <c r="C379">
        <v>65200</v>
      </c>
      <c r="D379" s="323">
        <v>8.1999999999999993</v>
      </c>
      <c r="E379">
        <v>53000</v>
      </c>
      <c r="F379">
        <v>53600</v>
      </c>
      <c r="G379">
        <v>15</v>
      </c>
      <c r="H379" s="510">
        <v>990</v>
      </c>
      <c r="I379" s="510">
        <v>1830</v>
      </c>
      <c r="J379" s="510">
        <v>15500</v>
      </c>
      <c r="K379" s="510">
        <v>301</v>
      </c>
      <c r="L379" s="510">
        <v>274</v>
      </c>
      <c r="M379" s="510">
        <v>334</v>
      </c>
      <c r="N379" s="518" t="s">
        <v>3</v>
      </c>
      <c r="O379" s="510">
        <v>13000</v>
      </c>
      <c r="P379" s="510">
        <v>21800</v>
      </c>
      <c r="Q379" s="510">
        <v>50.2</v>
      </c>
      <c r="R379" s="540">
        <v>48.4</v>
      </c>
    </row>
    <row r="380" spans="1:18" x14ac:dyDescent="0.2">
      <c r="A380" s="85" t="s">
        <v>56</v>
      </c>
      <c r="B380" s="82">
        <v>40504</v>
      </c>
      <c r="C380">
        <v>65200</v>
      </c>
      <c r="D380" s="323">
        <v>8.1999999999999993</v>
      </c>
      <c r="E380">
        <v>52900</v>
      </c>
      <c r="F380">
        <v>53500</v>
      </c>
      <c r="G380">
        <v>18</v>
      </c>
      <c r="H380" s="510">
        <v>996</v>
      </c>
      <c r="I380" s="510">
        <v>1830</v>
      </c>
      <c r="J380" s="510">
        <v>15500</v>
      </c>
      <c r="K380" s="510">
        <v>303</v>
      </c>
      <c r="L380" s="510">
        <v>273</v>
      </c>
      <c r="M380" s="510">
        <v>333</v>
      </c>
      <c r="N380" s="518" t="s">
        <v>3</v>
      </c>
      <c r="O380" s="510">
        <v>12960</v>
      </c>
      <c r="P380" s="510">
        <v>21700</v>
      </c>
      <c r="Q380" s="510">
        <v>50.8</v>
      </c>
      <c r="R380" s="540">
        <v>47.9</v>
      </c>
    </row>
    <row r="381" spans="1:18" x14ac:dyDescent="0.2">
      <c r="A381" s="85" t="s">
        <v>60</v>
      </c>
      <c r="B381" s="82">
        <v>40504</v>
      </c>
      <c r="C381">
        <v>64300</v>
      </c>
      <c r="D381" s="323">
        <v>8.1999999999999993</v>
      </c>
      <c r="E381">
        <v>51800</v>
      </c>
      <c r="F381">
        <v>52600</v>
      </c>
      <c r="G381">
        <v>20</v>
      </c>
      <c r="H381" s="510">
        <v>978</v>
      </c>
      <c r="I381" s="510">
        <v>1800</v>
      </c>
      <c r="J381" s="510">
        <v>15200</v>
      </c>
      <c r="K381" s="510">
        <v>299</v>
      </c>
      <c r="L381" s="510">
        <v>268</v>
      </c>
      <c r="M381" s="510">
        <v>327</v>
      </c>
      <c r="N381" s="518" t="s">
        <v>3</v>
      </c>
      <c r="O381" s="510">
        <v>12800</v>
      </c>
      <c r="P381" s="510">
        <v>21400</v>
      </c>
      <c r="Q381" s="510">
        <v>49.7</v>
      </c>
      <c r="R381" s="540">
        <v>46.5</v>
      </c>
    </row>
    <row r="382" spans="1:18" x14ac:dyDescent="0.2">
      <c r="A382" s="85" t="s">
        <v>59</v>
      </c>
      <c r="B382" s="82">
        <v>40504</v>
      </c>
      <c r="C382">
        <v>64600</v>
      </c>
      <c r="D382" s="323">
        <v>8.1999999999999993</v>
      </c>
      <c r="E382">
        <v>52600</v>
      </c>
      <c r="F382">
        <v>52800</v>
      </c>
      <c r="G382">
        <v>22</v>
      </c>
      <c r="H382" s="510">
        <v>974</v>
      </c>
      <c r="I382" s="510">
        <v>1820</v>
      </c>
      <c r="J382" s="510">
        <v>15300</v>
      </c>
      <c r="K382" s="510">
        <v>297</v>
      </c>
      <c r="L382" s="510">
        <v>270</v>
      </c>
      <c r="M382" s="510">
        <v>329</v>
      </c>
      <c r="N382" s="518" t="s">
        <v>3</v>
      </c>
      <c r="O382" s="510">
        <v>12810</v>
      </c>
      <c r="P382" s="510">
        <v>21400</v>
      </c>
      <c r="Q382" s="510">
        <v>51.4</v>
      </c>
      <c r="R382" s="540">
        <v>49.8</v>
      </c>
    </row>
    <row r="383" spans="1:18" x14ac:dyDescent="0.2">
      <c r="A383" s="85" t="s">
        <v>63</v>
      </c>
      <c r="B383" s="82">
        <v>40504</v>
      </c>
      <c r="C383">
        <v>59900</v>
      </c>
      <c r="D383" s="323">
        <v>8.3000000000000007</v>
      </c>
      <c r="E383">
        <v>47600</v>
      </c>
      <c r="F383">
        <v>47900</v>
      </c>
      <c r="G383">
        <v>45</v>
      </c>
      <c r="H383" s="510">
        <v>882</v>
      </c>
      <c r="I383" s="510">
        <v>1650</v>
      </c>
      <c r="J383" s="510">
        <v>13800</v>
      </c>
      <c r="K383" s="510">
        <v>270</v>
      </c>
      <c r="L383" s="510">
        <v>260</v>
      </c>
      <c r="M383" s="510">
        <v>317</v>
      </c>
      <c r="N383" s="518" t="s">
        <v>3</v>
      </c>
      <c r="O383" s="510">
        <v>11650</v>
      </c>
      <c r="P383" s="510">
        <v>19500</v>
      </c>
      <c r="Q383" s="510">
        <v>50.2</v>
      </c>
      <c r="R383" s="540">
        <v>45.4</v>
      </c>
    </row>
    <row r="384" spans="1:18" ht="13.5" thickBot="1" x14ac:dyDescent="0.25">
      <c r="A384" s="86" t="s">
        <v>62</v>
      </c>
      <c r="B384" s="171">
        <v>40504</v>
      </c>
      <c r="C384" s="172">
        <v>65100</v>
      </c>
      <c r="D384" s="269">
        <v>8.1999999999999993</v>
      </c>
      <c r="E384" s="172">
        <v>52500</v>
      </c>
      <c r="F384" s="172">
        <v>53500</v>
      </c>
      <c r="G384" s="172">
        <v>19</v>
      </c>
      <c r="H384" s="548">
        <v>990</v>
      </c>
      <c r="I384" s="548">
        <v>1850</v>
      </c>
      <c r="J384" s="548">
        <v>15400</v>
      </c>
      <c r="K384" s="548">
        <v>301</v>
      </c>
      <c r="L384" s="548">
        <v>272</v>
      </c>
      <c r="M384" s="548">
        <v>332</v>
      </c>
      <c r="N384" s="542" t="s">
        <v>3</v>
      </c>
      <c r="O384" s="548">
        <v>13000</v>
      </c>
      <c r="P384" s="548">
        <v>21800</v>
      </c>
      <c r="Q384" s="548">
        <v>50.4</v>
      </c>
      <c r="R384" s="551">
        <v>48.2</v>
      </c>
    </row>
    <row r="385" spans="1:18" x14ac:dyDescent="0.2">
      <c r="C385" s="54"/>
      <c r="D385" s="505"/>
      <c r="E385" s="170">
        <f>AVERAGE(E379:E384)</f>
        <v>51733.333333333336</v>
      </c>
      <c r="F385" s="170">
        <f>AVERAGE(F379:F384)</f>
        <v>52316.666666666664</v>
      </c>
      <c r="G385" s="54">
        <f>AVERAGE(E385:F385)</f>
        <v>52025</v>
      </c>
      <c r="H385" s="544"/>
      <c r="I385" s="544"/>
      <c r="J385" s="544"/>
      <c r="K385" s="544"/>
      <c r="L385" s="544"/>
      <c r="M385" s="544"/>
      <c r="N385" s="544"/>
      <c r="O385" s="544"/>
      <c r="P385" s="544"/>
      <c r="Q385" s="544"/>
      <c r="R385" s="544"/>
    </row>
    <row r="386" spans="1:18" ht="13.5" thickBot="1" x14ac:dyDescent="0.25">
      <c r="C386" s="54"/>
      <c r="D386" s="505"/>
      <c r="E386" s="170"/>
      <c r="F386" s="170"/>
      <c r="G386" s="54"/>
      <c r="H386" s="544"/>
      <c r="I386" s="544"/>
      <c r="J386" s="544"/>
      <c r="K386" s="544"/>
      <c r="L386" s="544"/>
      <c r="M386" s="544"/>
      <c r="N386" s="544"/>
      <c r="O386" s="544"/>
      <c r="P386" s="544"/>
      <c r="Q386" s="544"/>
      <c r="R386" s="544"/>
    </row>
    <row r="387" spans="1:18" x14ac:dyDescent="0.2">
      <c r="A387" s="33" t="s">
        <v>79</v>
      </c>
      <c r="B387" s="47"/>
      <c r="C387" s="39" t="s">
        <v>27</v>
      </c>
      <c r="D387" s="39"/>
      <c r="E387" s="39" t="s">
        <v>65</v>
      </c>
      <c r="F387" s="39" t="s">
        <v>65</v>
      </c>
      <c r="G387" s="39" t="s">
        <v>68</v>
      </c>
      <c r="H387" s="512" t="s">
        <v>12</v>
      </c>
      <c r="I387" s="512" t="s">
        <v>31</v>
      </c>
      <c r="J387" s="512" t="s">
        <v>35</v>
      </c>
      <c r="K387" s="512" t="s">
        <v>26</v>
      </c>
      <c r="L387" s="512" t="s">
        <v>159</v>
      </c>
      <c r="M387" s="512" t="s">
        <v>24</v>
      </c>
      <c r="N387" s="512" t="s">
        <v>16</v>
      </c>
      <c r="O387" s="512" t="s">
        <v>53</v>
      </c>
      <c r="P387" s="512" t="s">
        <v>160</v>
      </c>
      <c r="Q387" s="513" t="s">
        <v>107</v>
      </c>
      <c r="R387" s="514" t="s">
        <v>108</v>
      </c>
    </row>
    <row r="388" spans="1:18" ht="13.5" thickBot="1" x14ac:dyDescent="0.25">
      <c r="A388" s="34" t="s">
        <v>49</v>
      </c>
      <c r="B388" s="48" t="s">
        <v>48</v>
      </c>
      <c r="C388" s="40" t="s">
        <v>4</v>
      </c>
      <c r="D388" s="498" t="s">
        <v>43</v>
      </c>
      <c r="E388" s="40" t="s">
        <v>32</v>
      </c>
      <c r="F388" s="40" t="s">
        <v>98</v>
      </c>
      <c r="G388" s="40" t="s">
        <v>32</v>
      </c>
      <c r="H388" s="515" t="s">
        <v>32</v>
      </c>
      <c r="I388" s="515" t="s">
        <v>32</v>
      </c>
      <c r="J388" s="515" t="s">
        <v>32</v>
      </c>
      <c r="K388" s="515" t="s">
        <v>32</v>
      </c>
      <c r="L388" s="515" t="s">
        <v>109</v>
      </c>
      <c r="M388" s="515" t="s">
        <v>109</v>
      </c>
      <c r="N388" s="515" t="s">
        <v>109</v>
      </c>
      <c r="O388" s="515" t="s">
        <v>109</v>
      </c>
      <c r="P388" s="515" t="s">
        <v>109</v>
      </c>
      <c r="Q388" s="516" t="s">
        <v>109</v>
      </c>
      <c r="R388" s="517" t="s">
        <v>109</v>
      </c>
    </row>
    <row r="389" spans="1:18" x14ac:dyDescent="0.2">
      <c r="A389" s="93" t="s">
        <v>7</v>
      </c>
      <c r="B389" s="82">
        <v>40596</v>
      </c>
      <c r="C389">
        <v>4000</v>
      </c>
      <c r="D389" s="323">
        <v>7.9</v>
      </c>
      <c r="E389">
        <v>2730</v>
      </c>
      <c r="F389">
        <v>2530</v>
      </c>
      <c r="G389">
        <v>180</v>
      </c>
      <c r="H389" s="510">
        <v>204</v>
      </c>
      <c r="I389" s="510">
        <v>116</v>
      </c>
      <c r="J389" s="510">
        <v>532</v>
      </c>
      <c r="K389" s="510">
        <v>9.1</v>
      </c>
      <c r="L389" s="510">
        <v>247</v>
      </c>
      <c r="M389" s="510">
        <v>301</v>
      </c>
      <c r="N389" s="518" t="s">
        <v>3</v>
      </c>
      <c r="O389" s="510">
        <v>887.5</v>
      </c>
      <c r="P389" s="510">
        <v>630</v>
      </c>
      <c r="Q389" s="510">
        <v>9.1</v>
      </c>
      <c r="R389" s="547">
        <v>7.4</v>
      </c>
    </row>
    <row r="390" spans="1:18" x14ac:dyDescent="0.2">
      <c r="A390" s="85" t="s">
        <v>36</v>
      </c>
      <c r="B390" s="82">
        <v>40596</v>
      </c>
      <c r="C390">
        <v>3960</v>
      </c>
      <c r="D390" s="323">
        <v>7.6</v>
      </c>
      <c r="E390">
        <v>2540</v>
      </c>
      <c r="F390">
        <v>2390</v>
      </c>
      <c r="G390">
        <v>209</v>
      </c>
      <c r="H390" s="510">
        <v>172</v>
      </c>
      <c r="I390" s="510">
        <v>87</v>
      </c>
      <c r="J390" s="510">
        <v>560</v>
      </c>
      <c r="K390" s="510">
        <v>11.7</v>
      </c>
      <c r="L390" s="510">
        <v>230</v>
      </c>
      <c r="M390" s="510">
        <v>281</v>
      </c>
      <c r="N390" s="518" t="s">
        <v>3</v>
      </c>
      <c r="O390" s="510">
        <v>677.7</v>
      </c>
      <c r="P390" s="510">
        <v>743</v>
      </c>
      <c r="Q390" s="510">
        <v>13.4</v>
      </c>
      <c r="R390" s="540">
        <v>11.2</v>
      </c>
    </row>
    <row r="391" spans="1:18" x14ac:dyDescent="0.2">
      <c r="A391" s="85" t="s">
        <v>72</v>
      </c>
      <c r="B391" s="82">
        <v>40596</v>
      </c>
      <c r="C391">
        <v>1847</v>
      </c>
      <c r="D391" s="323">
        <v>7.8</v>
      </c>
      <c r="E391">
        <v>1190</v>
      </c>
      <c r="F391">
        <v>1100</v>
      </c>
      <c r="G391">
        <v>118</v>
      </c>
      <c r="H391" s="510">
        <v>101</v>
      </c>
      <c r="I391" s="510">
        <v>28.2</v>
      </c>
      <c r="J391" s="510">
        <v>244</v>
      </c>
      <c r="K391" s="510">
        <v>10.5</v>
      </c>
      <c r="L391" s="510">
        <v>185</v>
      </c>
      <c r="M391" s="510">
        <v>225</v>
      </c>
      <c r="N391" s="518" t="s">
        <v>3</v>
      </c>
      <c r="O391" s="510">
        <v>414</v>
      </c>
      <c r="P391" s="510">
        <v>187</v>
      </c>
      <c r="Q391" s="510">
        <v>9</v>
      </c>
      <c r="R391" s="540">
        <v>6.8</v>
      </c>
    </row>
    <row r="392" spans="1:18" x14ac:dyDescent="0.2">
      <c r="A392" s="85" t="s">
        <v>57</v>
      </c>
      <c r="B392" s="82">
        <v>40597</v>
      </c>
      <c r="C392">
        <v>64100</v>
      </c>
      <c r="D392" s="323">
        <v>8.3000000000000007</v>
      </c>
      <c r="E392">
        <v>51900</v>
      </c>
      <c r="F392">
        <v>51700</v>
      </c>
      <c r="G392">
        <v>21</v>
      </c>
      <c r="H392" s="510">
        <v>950</v>
      </c>
      <c r="I392" s="510">
        <v>1770</v>
      </c>
      <c r="J392" s="510">
        <v>15300</v>
      </c>
      <c r="K392" s="510">
        <v>253</v>
      </c>
      <c r="L392" s="510">
        <v>270</v>
      </c>
      <c r="M392" s="510">
        <v>329</v>
      </c>
      <c r="N392" s="518" t="s">
        <v>3</v>
      </c>
      <c r="O392" s="510">
        <v>12390</v>
      </c>
      <c r="P392" s="510">
        <v>20900</v>
      </c>
      <c r="Q392" s="510">
        <v>46.8</v>
      </c>
      <c r="R392" s="540">
        <v>44.7</v>
      </c>
    </row>
    <row r="393" spans="1:18" x14ac:dyDescent="0.2">
      <c r="A393" s="85" t="s">
        <v>56</v>
      </c>
      <c r="B393" s="82">
        <f>$B$392</f>
        <v>40597</v>
      </c>
      <c r="C393">
        <v>64400</v>
      </c>
      <c r="D393" s="323">
        <v>8.1999999999999993</v>
      </c>
      <c r="E393">
        <v>52000</v>
      </c>
      <c r="F393">
        <v>51700</v>
      </c>
      <c r="G393">
        <v>18</v>
      </c>
      <c r="H393" s="510">
        <v>956</v>
      </c>
      <c r="I393" s="510">
        <v>1800</v>
      </c>
      <c r="J393" s="510">
        <v>15400</v>
      </c>
      <c r="K393" s="510">
        <v>255</v>
      </c>
      <c r="L393" s="510">
        <v>271</v>
      </c>
      <c r="M393" s="510">
        <v>331</v>
      </c>
      <c r="N393" s="518" t="s">
        <v>3</v>
      </c>
      <c r="O393" s="510">
        <v>12280</v>
      </c>
      <c r="P393" s="510">
        <v>20800</v>
      </c>
      <c r="Q393" s="510">
        <v>47.5</v>
      </c>
      <c r="R393" s="540">
        <v>43.8</v>
      </c>
    </row>
    <row r="394" spans="1:18" x14ac:dyDescent="0.2">
      <c r="A394" s="85" t="s">
        <v>60</v>
      </c>
      <c r="B394" s="82">
        <f>$B$392</f>
        <v>40597</v>
      </c>
      <c r="C394">
        <v>62200</v>
      </c>
      <c r="D394" s="323">
        <v>8.4</v>
      </c>
      <c r="E394">
        <v>49700</v>
      </c>
      <c r="F394">
        <v>49100</v>
      </c>
      <c r="G394">
        <v>22</v>
      </c>
      <c r="H394" s="510">
        <v>908</v>
      </c>
      <c r="I394" s="510">
        <v>1710</v>
      </c>
      <c r="J394" s="510">
        <v>14600</v>
      </c>
      <c r="K394" s="510">
        <v>247</v>
      </c>
      <c r="L394" s="510">
        <v>266</v>
      </c>
      <c r="M394" s="510">
        <v>311</v>
      </c>
      <c r="N394" s="510">
        <v>6.29</v>
      </c>
      <c r="O394" s="510">
        <v>11690</v>
      </c>
      <c r="P394" s="510">
        <v>19800</v>
      </c>
      <c r="Q394" s="510">
        <v>50.1</v>
      </c>
      <c r="R394" s="540">
        <v>43.6</v>
      </c>
    </row>
    <row r="395" spans="1:18" x14ac:dyDescent="0.2">
      <c r="A395" s="85" t="s">
        <v>59</v>
      </c>
      <c r="B395" s="82">
        <f>$B$392</f>
        <v>40597</v>
      </c>
      <c r="C395">
        <v>64600</v>
      </c>
      <c r="D395" s="323">
        <v>8.1999999999999993</v>
      </c>
      <c r="E395">
        <v>51900</v>
      </c>
      <c r="F395">
        <v>51500</v>
      </c>
      <c r="G395">
        <v>25</v>
      </c>
      <c r="H395" s="510">
        <v>944</v>
      </c>
      <c r="I395" s="510">
        <v>1780</v>
      </c>
      <c r="J395" s="510">
        <v>15300</v>
      </c>
      <c r="K395" s="510">
        <v>256</v>
      </c>
      <c r="L395" s="510">
        <v>271</v>
      </c>
      <c r="M395" s="510">
        <v>331</v>
      </c>
      <c r="N395" s="518" t="s">
        <v>3</v>
      </c>
      <c r="O395" s="510">
        <v>12240</v>
      </c>
      <c r="P395" s="510">
        <v>20800</v>
      </c>
      <c r="Q395" s="510">
        <v>45.8</v>
      </c>
      <c r="R395" s="540">
        <v>43</v>
      </c>
    </row>
    <row r="396" spans="1:18" x14ac:dyDescent="0.2">
      <c r="A396" s="85" t="s">
        <v>63</v>
      </c>
      <c r="B396" s="82">
        <f>$B$392</f>
        <v>40597</v>
      </c>
      <c r="C396">
        <v>64300</v>
      </c>
      <c r="D396" s="323">
        <v>8.3000000000000007</v>
      </c>
      <c r="E396">
        <v>51800</v>
      </c>
      <c r="F396">
        <v>51100</v>
      </c>
      <c r="G396">
        <v>15</v>
      </c>
      <c r="H396" s="510">
        <v>940</v>
      </c>
      <c r="I396" s="510">
        <v>1790</v>
      </c>
      <c r="J396" s="510">
        <v>15200</v>
      </c>
      <c r="K396" s="510">
        <v>254</v>
      </c>
      <c r="L396" s="510">
        <v>269</v>
      </c>
      <c r="M396" s="510">
        <v>328</v>
      </c>
      <c r="N396" s="518" t="s">
        <v>3</v>
      </c>
      <c r="O396" s="510">
        <v>12140</v>
      </c>
      <c r="P396" s="510">
        <v>20600</v>
      </c>
      <c r="Q396" s="510">
        <v>47.4</v>
      </c>
      <c r="R396" s="540">
        <v>45.2</v>
      </c>
    </row>
    <row r="397" spans="1:18" ht="13.5" thickBot="1" x14ac:dyDescent="0.25">
      <c r="A397" s="86" t="s">
        <v>62</v>
      </c>
      <c r="B397" s="171">
        <v>40597</v>
      </c>
      <c r="C397" s="172">
        <v>64600</v>
      </c>
      <c r="D397" s="269">
        <v>8.1999999999999993</v>
      </c>
      <c r="E397" s="172">
        <v>51900</v>
      </c>
      <c r="F397" s="172">
        <v>52700</v>
      </c>
      <c r="G397" s="172">
        <v>9</v>
      </c>
      <c r="H397" s="548">
        <v>944</v>
      </c>
      <c r="I397" s="548">
        <v>1780</v>
      </c>
      <c r="J397" s="548">
        <v>15500</v>
      </c>
      <c r="K397" s="548">
        <v>257</v>
      </c>
      <c r="L397" s="548">
        <v>272</v>
      </c>
      <c r="M397" s="548">
        <v>332</v>
      </c>
      <c r="N397" s="542" t="s">
        <v>3</v>
      </c>
      <c r="O397" s="548">
        <v>12710</v>
      </c>
      <c r="P397" s="548">
        <v>21300</v>
      </c>
      <c r="Q397" s="548">
        <v>45.9</v>
      </c>
      <c r="R397" s="551">
        <v>45</v>
      </c>
    </row>
    <row r="398" spans="1:18" x14ac:dyDescent="0.2">
      <c r="C398" s="54"/>
      <c r="D398" s="505"/>
      <c r="E398" s="170">
        <f>AVERAGE(E392:E397)</f>
        <v>51533.333333333336</v>
      </c>
      <c r="F398" s="170">
        <f>AVERAGE(F392:F397)</f>
        <v>51300</v>
      </c>
      <c r="G398" s="170">
        <f>AVERAGE(E398:F398)</f>
        <v>51416.666666666672</v>
      </c>
      <c r="H398" s="544"/>
      <c r="I398" s="544"/>
      <c r="J398" s="544"/>
      <c r="K398" s="544"/>
      <c r="L398" s="544"/>
      <c r="M398" s="544"/>
      <c r="N398" s="544"/>
      <c r="O398" s="544"/>
      <c r="P398" s="544"/>
      <c r="Q398" s="544"/>
      <c r="R398" s="544"/>
    </row>
    <row r="399" spans="1:18" ht="13.5" thickBot="1" x14ac:dyDescent="0.25">
      <c r="C399" s="54"/>
      <c r="D399" s="505"/>
      <c r="E399" s="170"/>
      <c r="F399" s="170"/>
      <c r="G399" s="54"/>
      <c r="H399" s="544"/>
      <c r="I399" s="544"/>
      <c r="J399" s="544"/>
      <c r="K399" s="544"/>
      <c r="L399" s="544"/>
      <c r="M399" s="544"/>
      <c r="N399" s="544"/>
      <c r="O399" s="544"/>
      <c r="P399" s="544"/>
      <c r="Q399" s="544"/>
      <c r="R399" s="544"/>
    </row>
    <row r="400" spans="1:18" x14ac:dyDescent="0.2">
      <c r="A400" s="33" t="s">
        <v>79</v>
      </c>
      <c r="B400" s="47"/>
      <c r="C400" s="39" t="s">
        <v>27</v>
      </c>
      <c r="D400" s="39"/>
      <c r="E400" s="39" t="s">
        <v>65</v>
      </c>
      <c r="F400" s="39" t="s">
        <v>65</v>
      </c>
      <c r="G400" s="39" t="s">
        <v>68</v>
      </c>
      <c r="H400" s="512" t="s">
        <v>12</v>
      </c>
      <c r="I400" s="512" t="s">
        <v>31</v>
      </c>
      <c r="J400" s="512" t="s">
        <v>35</v>
      </c>
      <c r="K400" s="512" t="s">
        <v>26</v>
      </c>
      <c r="L400" s="512" t="s">
        <v>159</v>
      </c>
      <c r="M400" s="512" t="s">
        <v>24</v>
      </c>
      <c r="N400" s="512" t="s">
        <v>16</v>
      </c>
      <c r="O400" s="512" t="s">
        <v>53</v>
      </c>
      <c r="P400" s="512" t="s">
        <v>160</v>
      </c>
      <c r="Q400" s="513" t="s">
        <v>107</v>
      </c>
      <c r="R400" s="514" t="s">
        <v>108</v>
      </c>
    </row>
    <row r="401" spans="1:18" ht="13.5" thickBot="1" x14ac:dyDescent="0.25">
      <c r="A401" s="34" t="s">
        <v>49</v>
      </c>
      <c r="B401" s="48" t="s">
        <v>48</v>
      </c>
      <c r="C401" s="40" t="s">
        <v>4</v>
      </c>
      <c r="D401" s="498" t="s">
        <v>43</v>
      </c>
      <c r="E401" s="40" t="s">
        <v>32</v>
      </c>
      <c r="F401" s="40" t="s">
        <v>98</v>
      </c>
      <c r="G401" s="40" t="s">
        <v>32</v>
      </c>
      <c r="H401" s="515" t="s">
        <v>32</v>
      </c>
      <c r="I401" s="515" t="s">
        <v>32</v>
      </c>
      <c r="J401" s="515" t="s">
        <v>32</v>
      </c>
      <c r="K401" s="515" t="s">
        <v>32</v>
      </c>
      <c r="L401" s="515" t="s">
        <v>109</v>
      </c>
      <c r="M401" s="515" t="s">
        <v>109</v>
      </c>
      <c r="N401" s="515" t="s">
        <v>109</v>
      </c>
      <c r="O401" s="515" t="s">
        <v>109</v>
      </c>
      <c r="P401" s="515" t="s">
        <v>109</v>
      </c>
      <c r="Q401" s="516" t="s">
        <v>109</v>
      </c>
      <c r="R401" s="517" t="s">
        <v>109</v>
      </c>
    </row>
    <row r="402" spans="1:18" x14ac:dyDescent="0.2">
      <c r="A402" s="93" t="s">
        <v>7</v>
      </c>
      <c r="B402" s="82">
        <v>40694</v>
      </c>
      <c r="C402">
        <v>2609</v>
      </c>
      <c r="D402" s="323">
        <v>7.8</v>
      </c>
      <c r="E402">
        <v>2050</v>
      </c>
      <c r="F402">
        <v>1670</v>
      </c>
      <c r="G402">
        <v>327</v>
      </c>
      <c r="H402" s="510">
        <v>148</v>
      </c>
      <c r="I402" s="510">
        <v>70.5</v>
      </c>
      <c r="J402" s="510">
        <v>331</v>
      </c>
      <c r="K402" s="510">
        <v>12.1</v>
      </c>
      <c r="L402" s="510">
        <v>240</v>
      </c>
      <c r="M402" s="510">
        <v>293</v>
      </c>
      <c r="N402" s="518" t="s">
        <v>3</v>
      </c>
      <c r="O402" s="510">
        <v>585.20000000000005</v>
      </c>
      <c r="P402" s="510">
        <v>379</v>
      </c>
      <c r="Q402" s="510">
        <v>12.5</v>
      </c>
      <c r="R402" s="547">
        <v>9.6</v>
      </c>
    </row>
    <row r="403" spans="1:18" x14ac:dyDescent="0.2">
      <c r="A403" s="85" t="s">
        <v>36</v>
      </c>
      <c r="B403" s="82">
        <v>40694</v>
      </c>
      <c r="C403">
        <v>4020</v>
      </c>
      <c r="D403" s="323">
        <v>7.8</v>
      </c>
      <c r="E403">
        <v>2580</v>
      </c>
      <c r="F403">
        <v>2440</v>
      </c>
      <c r="G403">
        <v>260</v>
      </c>
      <c r="H403" s="510">
        <v>174</v>
      </c>
      <c r="I403" s="510">
        <v>81.900000000000006</v>
      </c>
      <c r="J403" s="510">
        <v>561</v>
      </c>
      <c r="K403" s="510">
        <v>16.3</v>
      </c>
      <c r="L403" s="510">
        <v>261</v>
      </c>
      <c r="M403" s="510">
        <v>318</v>
      </c>
      <c r="N403" s="518" t="s">
        <v>3</v>
      </c>
      <c r="O403" s="510">
        <v>679.1</v>
      </c>
      <c r="P403" s="510">
        <v>770</v>
      </c>
      <c r="Q403" s="510">
        <v>13.8</v>
      </c>
      <c r="R403" s="540">
        <v>9.5</v>
      </c>
    </row>
    <row r="404" spans="1:18" x14ac:dyDescent="0.2">
      <c r="A404" s="85" t="s">
        <v>72</v>
      </c>
      <c r="B404" s="82">
        <v>40695</v>
      </c>
      <c r="C404">
        <v>1650</v>
      </c>
      <c r="D404" s="323">
        <v>7.9</v>
      </c>
      <c r="E404">
        <v>1060</v>
      </c>
      <c r="F404">
        <v>958</v>
      </c>
      <c r="G404">
        <v>96</v>
      </c>
      <c r="H404" s="510">
        <v>82.6</v>
      </c>
      <c r="I404" s="510">
        <v>24.1</v>
      </c>
      <c r="J404" s="510">
        <v>215</v>
      </c>
      <c r="K404" s="510">
        <v>12.8</v>
      </c>
      <c r="L404" s="510">
        <v>173</v>
      </c>
      <c r="M404" s="510">
        <v>211</v>
      </c>
      <c r="N404" s="518" t="s">
        <v>3</v>
      </c>
      <c r="O404" s="510">
        <v>341.1</v>
      </c>
      <c r="P404" s="510">
        <v>175</v>
      </c>
      <c r="Q404" s="510">
        <v>9</v>
      </c>
      <c r="R404" s="540">
        <v>6.8</v>
      </c>
    </row>
    <row r="405" spans="1:18" x14ac:dyDescent="0.2">
      <c r="A405" s="85" t="s">
        <v>57</v>
      </c>
      <c r="B405" s="82">
        <v>40696</v>
      </c>
      <c r="C405">
        <v>64400</v>
      </c>
      <c r="D405" s="323">
        <v>8.1999999999999993</v>
      </c>
      <c r="E405">
        <v>52500</v>
      </c>
      <c r="F405">
        <v>52200</v>
      </c>
      <c r="G405">
        <v>18</v>
      </c>
      <c r="H405" s="510">
        <v>938</v>
      </c>
      <c r="I405" s="510">
        <v>1720</v>
      </c>
      <c r="J405" s="510">
        <v>15100</v>
      </c>
      <c r="K405" s="510">
        <v>291</v>
      </c>
      <c r="L405" s="510">
        <v>268</v>
      </c>
      <c r="M405" s="510">
        <v>327</v>
      </c>
      <c r="N405" s="518" t="s">
        <v>3</v>
      </c>
      <c r="O405" s="510">
        <v>12670</v>
      </c>
      <c r="P405" s="510">
        <v>21300</v>
      </c>
      <c r="Q405" s="510">
        <v>48.2</v>
      </c>
      <c r="R405" s="540">
        <v>46.9</v>
      </c>
    </row>
    <row r="406" spans="1:18" x14ac:dyDescent="0.2">
      <c r="A406" s="85" t="s">
        <v>56</v>
      </c>
      <c r="B406" s="82">
        <v>40696</v>
      </c>
      <c r="C406">
        <v>64400</v>
      </c>
      <c r="D406" s="323">
        <v>8.1999999999999993</v>
      </c>
      <c r="E406">
        <v>52300</v>
      </c>
      <c r="F406">
        <v>52700</v>
      </c>
      <c r="G406">
        <v>24</v>
      </c>
      <c r="H406" s="510">
        <v>950</v>
      </c>
      <c r="I406" s="510">
        <v>1730</v>
      </c>
      <c r="J406" s="510">
        <v>15500</v>
      </c>
      <c r="K406" s="510">
        <v>291</v>
      </c>
      <c r="L406" s="510">
        <v>267</v>
      </c>
      <c r="M406" s="510">
        <v>325</v>
      </c>
      <c r="N406" s="518" t="s">
        <v>3</v>
      </c>
      <c r="O406" s="510">
        <v>12690</v>
      </c>
      <c r="P406" s="510">
        <v>21400</v>
      </c>
      <c r="Q406" s="510">
        <v>48.4</v>
      </c>
      <c r="R406" s="540">
        <v>45.4</v>
      </c>
    </row>
    <row r="407" spans="1:18" x14ac:dyDescent="0.2">
      <c r="A407" s="85" t="s">
        <v>60</v>
      </c>
      <c r="B407" s="82">
        <v>40696</v>
      </c>
      <c r="C407">
        <v>64400</v>
      </c>
      <c r="D407" s="323">
        <v>8.1999999999999993</v>
      </c>
      <c r="E407">
        <v>52200</v>
      </c>
      <c r="F407">
        <v>53000</v>
      </c>
      <c r="G407">
        <v>17</v>
      </c>
      <c r="H407" s="510">
        <v>940</v>
      </c>
      <c r="I407" s="510">
        <v>1730</v>
      </c>
      <c r="J407" s="510">
        <v>15500</v>
      </c>
      <c r="K407" s="510">
        <v>292</v>
      </c>
      <c r="L407" s="510">
        <v>270</v>
      </c>
      <c r="M407" s="510">
        <v>329</v>
      </c>
      <c r="N407" s="518" t="s">
        <v>3</v>
      </c>
      <c r="O407" s="510">
        <v>12810</v>
      </c>
      <c r="P407" s="510">
        <v>21600</v>
      </c>
      <c r="Q407" s="510">
        <v>48.1</v>
      </c>
      <c r="R407" s="540">
        <v>42.7</v>
      </c>
    </row>
    <row r="408" spans="1:18" x14ac:dyDescent="0.2">
      <c r="A408" s="85" t="s">
        <v>59</v>
      </c>
      <c r="B408" s="82">
        <v>40696</v>
      </c>
      <c r="C408">
        <v>64400</v>
      </c>
      <c r="D408" s="323">
        <v>8.1999999999999993</v>
      </c>
      <c r="E408">
        <v>52200</v>
      </c>
      <c r="F408">
        <v>53100</v>
      </c>
      <c r="G408">
        <v>21</v>
      </c>
      <c r="H408" s="510">
        <v>948</v>
      </c>
      <c r="I408" s="510">
        <v>1730</v>
      </c>
      <c r="J408" s="510">
        <v>15500</v>
      </c>
      <c r="K408" s="510">
        <v>292</v>
      </c>
      <c r="L408" s="510">
        <v>267</v>
      </c>
      <c r="M408" s="510">
        <v>325</v>
      </c>
      <c r="N408" s="518" t="s">
        <v>3</v>
      </c>
      <c r="O408" s="510">
        <v>12870</v>
      </c>
      <c r="P408" s="510">
        <v>21600</v>
      </c>
      <c r="Q408" s="510">
        <v>47.6</v>
      </c>
      <c r="R408" s="540">
        <v>43.3</v>
      </c>
    </row>
    <row r="409" spans="1:18" x14ac:dyDescent="0.2">
      <c r="A409" s="85" t="s">
        <v>63</v>
      </c>
      <c r="B409" s="82">
        <v>40696</v>
      </c>
      <c r="C409">
        <v>64500</v>
      </c>
      <c r="D409" s="323">
        <v>8.1999999999999993</v>
      </c>
      <c r="E409">
        <v>52200</v>
      </c>
      <c r="F409">
        <v>53300</v>
      </c>
      <c r="G409">
        <v>19</v>
      </c>
      <c r="H409" s="510">
        <v>948</v>
      </c>
      <c r="I409" s="510">
        <v>1730</v>
      </c>
      <c r="J409" s="510">
        <v>15500</v>
      </c>
      <c r="K409" s="510">
        <v>292</v>
      </c>
      <c r="L409" s="510">
        <v>266</v>
      </c>
      <c r="M409" s="510">
        <v>324</v>
      </c>
      <c r="N409" s="518" t="s">
        <v>3</v>
      </c>
      <c r="O409" s="510">
        <v>12940</v>
      </c>
      <c r="P409" s="510">
        <v>21700</v>
      </c>
      <c r="Q409" s="510">
        <v>47.6</v>
      </c>
      <c r="R409" s="540">
        <v>43.4</v>
      </c>
    </row>
    <row r="410" spans="1:18" ht="13.5" thickBot="1" x14ac:dyDescent="0.25">
      <c r="A410" s="86" t="s">
        <v>62</v>
      </c>
      <c r="B410" s="171">
        <v>40696</v>
      </c>
      <c r="C410" s="172">
        <v>64300</v>
      </c>
      <c r="D410" s="269">
        <v>8.1999999999999993</v>
      </c>
      <c r="E410" s="172">
        <v>52300</v>
      </c>
      <c r="F410" s="172">
        <v>53100</v>
      </c>
      <c r="G410" s="172">
        <v>25</v>
      </c>
      <c r="H410" s="548">
        <v>946</v>
      </c>
      <c r="I410" s="548">
        <v>1730</v>
      </c>
      <c r="J410" s="548">
        <v>15400</v>
      </c>
      <c r="K410" s="548">
        <v>294</v>
      </c>
      <c r="L410" s="548">
        <v>267</v>
      </c>
      <c r="M410" s="548">
        <v>326</v>
      </c>
      <c r="N410" s="542" t="s">
        <v>3</v>
      </c>
      <c r="O410" s="548">
        <v>12850</v>
      </c>
      <c r="P410" s="548">
        <v>21700</v>
      </c>
      <c r="Q410" s="548">
        <v>50.3</v>
      </c>
      <c r="R410" s="551">
        <v>45.7</v>
      </c>
    </row>
    <row r="411" spans="1:18" x14ac:dyDescent="0.2">
      <c r="C411" s="54"/>
      <c r="D411" s="505"/>
      <c r="E411" s="170">
        <f>AVERAGE(E405:E410)</f>
        <v>52283.333333333336</v>
      </c>
      <c r="F411" s="170">
        <f>AVERAGE(F405:F410)</f>
        <v>52900</v>
      </c>
      <c r="G411" s="170">
        <f>AVERAGE(E411:F411)</f>
        <v>52591.666666666672</v>
      </c>
      <c r="H411" s="544"/>
      <c r="I411" s="544"/>
      <c r="J411" s="544"/>
      <c r="K411" s="544"/>
      <c r="L411" s="544"/>
      <c r="M411" s="544"/>
      <c r="N411" s="544"/>
      <c r="O411" s="544"/>
      <c r="P411" s="544"/>
      <c r="Q411" s="544"/>
      <c r="R411" s="544"/>
    </row>
    <row r="412" spans="1:18" ht="13.5" thickBot="1" x14ac:dyDescent="0.25">
      <c r="C412" s="54"/>
      <c r="D412" s="505"/>
      <c r="E412" s="170"/>
      <c r="F412" s="170"/>
      <c r="G412" s="54"/>
      <c r="H412" s="544"/>
      <c r="I412" s="544"/>
      <c r="J412" s="544"/>
      <c r="K412" s="544"/>
      <c r="L412" s="544"/>
      <c r="M412" s="544"/>
      <c r="N412" s="544"/>
      <c r="O412" s="544"/>
      <c r="P412" s="544"/>
      <c r="Q412" s="544"/>
      <c r="R412" s="544"/>
    </row>
    <row r="413" spans="1:18" x14ac:dyDescent="0.2">
      <c r="A413" s="33" t="s">
        <v>79</v>
      </c>
      <c r="B413" s="47"/>
      <c r="C413" s="39" t="s">
        <v>27</v>
      </c>
      <c r="D413" s="39"/>
      <c r="E413" s="39" t="s">
        <v>65</v>
      </c>
      <c r="F413" s="39" t="s">
        <v>65</v>
      </c>
      <c r="G413" s="39" t="s">
        <v>68</v>
      </c>
      <c r="H413" s="512" t="s">
        <v>12</v>
      </c>
      <c r="I413" s="512" t="s">
        <v>31</v>
      </c>
      <c r="J413" s="512" t="s">
        <v>35</v>
      </c>
      <c r="K413" s="512" t="s">
        <v>26</v>
      </c>
      <c r="L413" s="512" t="s">
        <v>159</v>
      </c>
      <c r="M413" s="512" t="s">
        <v>24</v>
      </c>
      <c r="N413" s="512" t="s">
        <v>16</v>
      </c>
      <c r="O413" s="512" t="s">
        <v>53</v>
      </c>
      <c r="P413" s="512" t="s">
        <v>160</v>
      </c>
      <c r="Q413" s="513" t="s">
        <v>107</v>
      </c>
      <c r="R413" s="514" t="s">
        <v>108</v>
      </c>
    </row>
    <row r="414" spans="1:18" ht="13.5" thickBot="1" x14ac:dyDescent="0.25">
      <c r="A414" s="34" t="s">
        <v>49</v>
      </c>
      <c r="B414" s="48" t="s">
        <v>48</v>
      </c>
      <c r="C414" s="40" t="s">
        <v>4</v>
      </c>
      <c r="D414" s="498" t="s">
        <v>43</v>
      </c>
      <c r="E414" s="40" t="s">
        <v>32</v>
      </c>
      <c r="F414" s="40" t="s">
        <v>98</v>
      </c>
      <c r="G414" s="40" t="s">
        <v>32</v>
      </c>
      <c r="H414" s="515" t="s">
        <v>32</v>
      </c>
      <c r="I414" s="515" t="s">
        <v>32</v>
      </c>
      <c r="J414" s="515" t="s">
        <v>32</v>
      </c>
      <c r="K414" s="515" t="s">
        <v>32</v>
      </c>
      <c r="L414" s="515" t="s">
        <v>109</v>
      </c>
      <c r="M414" s="515" t="s">
        <v>109</v>
      </c>
      <c r="N414" s="515" t="s">
        <v>109</v>
      </c>
      <c r="O414" s="515" t="s">
        <v>109</v>
      </c>
      <c r="P414" s="515" t="s">
        <v>109</v>
      </c>
      <c r="Q414" s="516" t="s">
        <v>109</v>
      </c>
      <c r="R414" s="517" t="s">
        <v>109</v>
      </c>
    </row>
    <row r="415" spans="1:18" x14ac:dyDescent="0.2">
      <c r="A415" s="93" t="s">
        <v>7</v>
      </c>
      <c r="B415" s="82">
        <v>40764</v>
      </c>
      <c r="C415">
        <v>2783</v>
      </c>
      <c r="D415" s="323">
        <v>7.9</v>
      </c>
      <c r="E415">
        <v>1860</v>
      </c>
      <c r="F415">
        <v>1790</v>
      </c>
      <c r="G415">
        <v>306</v>
      </c>
      <c r="H415" s="510">
        <v>153</v>
      </c>
      <c r="I415" s="510">
        <v>77.7</v>
      </c>
      <c r="J415" s="510">
        <v>345</v>
      </c>
      <c r="K415" s="510">
        <v>11</v>
      </c>
      <c r="L415" s="510">
        <v>235</v>
      </c>
      <c r="M415" s="510">
        <v>286</v>
      </c>
      <c r="N415" s="518" t="s">
        <v>3</v>
      </c>
      <c r="O415" s="510">
        <v>657.9</v>
      </c>
      <c r="P415" s="510">
        <v>398</v>
      </c>
      <c r="Q415" s="510">
        <v>12</v>
      </c>
      <c r="R415" s="547">
        <v>9.9</v>
      </c>
    </row>
    <row r="416" spans="1:18" x14ac:dyDescent="0.2">
      <c r="A416" s="85" t="s">
        <v>36</v>
      </c>
      <c r="B416" s="82">
        <v>40764</v>
      </c>
      <c r="C416">
        <v>4150</v>
      </c>
      <c r="D416" s="323">
        <v>8</v>
      </c>
      <c r="E416">
        <v>2720</v>
      </c>
      <c r="F416">
        <v>2670</v>
      </c>
      <c r="G416">
        <v>217</v>
      </c>
      <c r="H416" s="510">
        <v>192</v>
      </c>
      <c r="I416" s="510">
        <v>95</v>
      </c>
      <c r="J416" s="510">
        <v>602</v>
      </c>
      <c r="K416" s="510">
        <v>15.7</v>
      </c>
      <c r="L416" s="510">
        <v>248</v>
      </c>
      <c r="M416" s="510">
        <v>303</v>
      </c>
      <c r="N416" s="518" t="s">
        <v>3</v>
      </c>
      <c r="O416" s="510">
        <v>757.7</v>
      </c>
      <c r="P416" s="510">
        <v>854</v>
      </c>
      <c r="Q416" s="510">
        <v>12.5</v>
      </c>
      <c r="R416" s="540">
        <v>9.6999999999999993</v>
      </c>
    </row>
    <row r="417" spans="1:18" x14ac:dyDescent="0.2">
      <c r="A417" s="85" t="s">
        <v>72</v>
      </c>
      <c r="B417" s="82">
        <v>40764</v>
      </c>
      <c r="C417">
        <v>1893</v>
      </c>
      <c r="D417" s="323">
        <v>8</v>
      </c>
      <c r="E417">
        <v>1230</v>
      </c>
      <c r="F417">
        <v>1100</v>
      </c>
      <c r="G417">
        <v>101</v>
      </c>
      <c r="H417" s="510">
        <v>107</v>
      </c>
      <c r="I417" s="510">
        <v>16.2</v>
      </c>
      <c r="J417" s="510">
        <v>240</v>
      </c>
      <c r="K417" s="510">
        <v>21.5</v>
      </c>
      <c r="L417" s="510">
        <v>170</v>
      </c>
      <c r="M417" s="510">
        <v>207</v>
      </c>
      <c r="N417" s="518" t="s">
        <v>3</v>
      </c>
      <c r="O417" s="510">
        <v>414.5</v>
      </c>
      <c r="P417" s="510">
        <v>197</v>
      </c>
      <c r="Q417" s="510">
        <v>7.6</v>
      </c>
      <c r="R417" s="540">
        <v>5.6</v>
      </c>
    </row>
    <row r="418" spans="1:18" x14ac:dyDescent="0.2">
      <c r="A418" s="85" t="s">
        <v>57</v>
      </c>
      <c r="B418" s="82">
        <v>40764</v>
      </c>
      <c r="C418">
        <v>65000</v>
      </c>
      <c r="D418" s="323">
        <v>8.4</v>
      </c>
      <c r="E418">
        <v>52700</v>
      </c>
      <c r="F418">
        <v>53700</v>
      </c>
      <c r="G418">
        <v>19</v>
      </c>
      <c r="H418" s="510">
        <v>976</v>
      </c>
      <c r="I418" s="510">
        <v>1840</v>
      </c>
      <c r="J418" s="510">
        <v>15300</v>
      </c>
      <c r="K418" s="510">
        <v>299</v>
      </c>
      <c r="L418" s="510">
        <v>271</v>
      </c>
      <c r="M418" s="510">
        <v>301</v>
      </c>
      <c r="N418" s="510">
        <v>14.5</v>
      </c>
      <c r="O418" s="510">
        <v>13080</v>
      </c>
      <c r="P418" s="510">
        <v>22000</v>
      </c>
      <c r="Q418" s="510">
        <v>52.7</v>
      </c>
      <c r="R418" s="540">
        <v>50.2</v>
      </c>
    </row>
    <row r="419" spans="1:18" x14ac:dyDescent="0.2">
      <c r="A419" s="85" t="s">
        <v>56</v>
      </c>
      <c r="B419" s="82">
        <v>40764</v>
      </c>
      <c r="C419">
        <v>65100</v>
      </c>
      <c r="D419" s="323">
        <v>8.1</v>
      </c>
      <c r="E419">
        <v>52400</v>
      </c>
      <c r="F419">
        <v>53700</v>
      </c>
      <c r="G419">
        <v>25</v>
      </c>
      <c r="H419" s="510">
        <v>967</v>
      </c>
      <c r="I419" s="510">
        <v>1800</v>
      </c>
      <c r="J419" s="510">
        <v>15400</v>
      </c>
      <c r="K419" s="510">
        <v>300</v>
      </c>
      <c r="L419" s="510">
        <v>278</v>
      </c>
      <c r="M419" s="510">
        <v>339</v>
      </c>
      <c r="N419" s="518" t="s">
        <v>3</v>
      </c>
      <c r="O419" s="510">
        <v>13060</v>
      </c>
      <c r="P419" s="510">
        <v>22000</v>
      </c>
      <c r="Q419" s="510">
        <v>52.6</v>
      </c>
      <c r="R419" s="540">
        <v>48.5</v>
      </c>
    </row>
    <row r="420" spans="1:18" x14ac:dyDescent="0.2">
      <c r="A420" s="85" t="s">
        <v>60</v>
      </c>
      <c r="B420" s="82">
        <v>40764</v>
      </c>
      <c r="C420">
        <v>65000</v>
      </c>
      <c r="D420" s="323">
        <v>8.4</v>
      </c>
      <c r="E420">
        <v>52600</v>
      </c>
      <c r="F420">
        <v>53900</v>
      </c>
      <c r="G420">
        <v>12</v>
      </c>
      <c r="H420" s="510">
        <v>967</v>
      </c>
      <c r="I420" s="510">
        <v>1840</v>
      </c>
      <c r="J420" s="510">
        <v>15500</v>
      </c>
      <c r="K420" s="510">
        <v>299</v>
      </c>
      <c r="L420" s="510">
        <v>271</v>
      </c>
      <c r="M420" s="510">
        <v>302</v>
      </c>
      <c r="N420" s="510">
        <v>14</v>
      </c>
      <c r="O420" s="510">
        <v>13100</v>
      </c>
      <c r="P420" s="510">
        <v>22000</v>
      </c>
      <c r="Q420" s="510">
        <v>52</v>
      </c>
      <c r="R420" s="540">
        <v>49.2</v>
      </c>
    </row>
    <row r="421" spans="1:18" x14ac:dyDescent="0.2">
      <c r="A421" s="85" t="s">
        <v>59</v>
      </c>
      <c r="B421" s="82">
        <v>40764</v>
      </c>
      <c r="C421">
        <v>65500</v>
      </c>
      <c r="D421" s="323">
        <v>8.3000000000000007</v>
      </c>
      <c r="E421">
        <v>52600</v>
      </c>
      <c r="F421">
        <v>53700</v>
      </c>
      <c r="G421">
        <v>19</v>
      </c>
      <c r="H421" s="510">
        <v>970</v>
      </c>
      <c r="I421" s="510">
        <v>1850</v>
      </c>
      <c r="J421" s="510">
        <v>15500</v>
      </c>
      <c r="K421" s="510">
        <v>299</v>
      </c>
      <c r="L421" s="510">
        <v>271</v>
      </c>
      <c r="M421" s="510">
        <v>331</v>
      </c>
      <c r="N421" s="518" t="s">
        <v>3</v>
      </c>
      <c r="O421" s="510">
        <v>13050</v>
      </c>
      <c r="P421" s="510">
        <v>21900</v>
      </c>
      <c r="Q421" s="510">
        <v>52.6</v>
      </c>
      <c r="R421" s="540">
        <v>51.4</v>
      </c>
    </row>
    <row r="422" spans="1:18" x14ac:dyDescent="0.2">
      <c r="A422" s="85" t="s">
        <v>63</v>
      </c>
      <c r="B422" s="82">
        <v>40764</v>
      </c>
      <c r="C422">
        <v>65100</v>
      </c>
      <c r="D422" s="323">
        <v>8.4</v>
      </c>
      <c r="E422">
        <v>52500</v>
      </c>
      <c r="F422">
        <v>53500</v>
      </c>
      <c r="G422">
        <v>22</v>
      </c>
      <c r="H422" s="510">
        <v>973</v>
      </c>
      <c r="I422" s="510">
        <v>1840</v>
      </c>
      <c r="J422" s="510">
        <v>15400</v>
      </c>
      <c r="K422" s="510">
        <v>300</v>
      </c>
      <c r="L422" s="510">
        <v>270</v>
      </c>
      <c r="M422" s="510">
        <v>320</v>
      </c>
      <c r="N422" s="510">
        <v>4.82</v>
      </c>
      <c r="O422" s="510">
        <v>12960</v>
      </c>
      <c r="P422" s="510">
        <v>21900</v>
      </c>
      <c r="Q422" s="510">
        <v>51.2</v>
      </c>
      <c r="R422" s="540">
        <v>48.4</v>
      </c>
    </row>
    <row r="423" spans="1:18" ht="13.5" thickBot="1" x14ac:dyDescent="0.25">
      <c r="A423" s="86" t="s">
        <v>62</v>
      </c>
      <c r="B423" s="171">
        <v>40764</v>
      </c>
      <c r="C423" s="172">
        <v>65400</v>
      </c>
      <c r="D423" s="269">
        <v>8.1999999999999993</v>
      </c>
      <c r="E423" s="172">
        <v>52700</v>
      </c>
      <c r="F423" s="172">
        <v>53600</v>
      </c>
      <c r="G423" s="172">
        <v>38</v>
      </c>
      <c r="H423" s="548">
        <v>969</v>
      </c>
      <c r="I423" s="548">
        <v>1850</v>
      </c>
      <c r="J423" s="548">
        <v>15500</v>
      </c>
      <c r="K423" s="548">
        <v>302</v>
      </c>
      <c r="L423" s="548">
        <v>274</v>
      </c>
      <c r="M423" s="548">
        <v>334</v>
      </c>
      <c r="N423" s="542" t="s">
        <v>3</v>
      </c>
      <c r="O423" s="548">
        <v>12990</v>
      </c>
      <c r="P423" s="548">
        <v>21800</v>
      </c>
      <c r="Q423" s="548">
        <v>53</v>
      </c>
      <c r="R423" s="551">
        <v>50.6</v>
      </c>
    </row>
    <row r="424" spans="1:18" x14ac:dyDescent="0.2">
      <c r="C424" s="54"/>
      <c r="D424" s="505"/>
      <c r="E424" s="170">
        <f>AVERAGE(E418:E423)</f>
        <v>52583.333333333336</v>
      </c>
      <c r="F424" s="170">
        <f>AVERAGE(F418:F423)</f>
        <v>53683.333333333336</v>
      </c>
      <c r="G424" s="170">
        <f>AVERAGE(E424:F424)</f>
        <v>53133.333333333336</v>
      </c>
      <c r="H424" s="544"/>
      <c r="I424" s="544"/>
      <c r="J424" s="544"/>
      <c r="K424" s="544"/>
      <c r="L424" s="544"/>
      <c r="M424" s="544"/>
      <c r="N424" s="544"/>
      <c r="O424" s="544"/>
      <c r="P424" s="544"/>
      <c r="Q424" s="544"/>
      <c r="R424" s="544"/>
    </row>
    <row r="425" spans="1:18" ht="13.5" thickBot="1" x14ac:dyDescent="0.25">
      <c r="C425" s="54"/>
      <c r="D425" s="505"/>
      <c r="E425" s="170"/>
      <c r="F425" s="170"/>
      <c r="G425" s="54"/>
      <c r="H425" s="544"/>
      <c r="I425" s="544"/>
      <c r="J425" s="544"/>
      <c r="K425" s="544"/>
      <c r="L425" s="544"/>
      <c r="M425" s="544"/>
      <c r="N425" s="544"/>
      <c r="O425" s="544"/>
      <c r="P425" s="544"/>
      <c r="Q425" s="544"/>
      <c r="R425" s="544"/>
    </row>
    <row r="426" spans="1:18" x14ac:dyDescent="0.2">
      <c r="A426" s="33" t="s">
        <v>79</v>
      </c>
      <c r="B426" s="47"/>
      <c r="C426" s="39" t="s">
        <v>27</v>
      </c>
      <c r="D426" s="39"/>
      <c r="E426" s="39" t="s">
        <v>65</v>
      </c>
      <c r="F426" s="39" t="s">
        <v>65</v>
      </c>
      <c r="G426" s="39" t="s">
        <v>68</v>
      </c>
      <c r="H426" s="512" t="s">
        <v>12</v>
      </c>
      <c r="I426" s="512" t="s">
        <v>31</v>
      </c>
      <c r="J426" s="512" t="s">
        <v>35</v>
      </c>
      <c r="K426" s="512" t="s">
        <v>26</v>
      </c>
      <c r="L426" s="512" t="s">
        <v>159</v>
      </c>
      <c r="M426" s="512" t="s">
        <v>24</v>
      </c>
      <c r="N426" s="512" t="s">
        <v>16</v>
      </c>
      <c r="O426" s="512" t="s">
        <v>53</v>
      </c>
      <c r="P426" s="512" t="s">
        <v>160</v>
      </c>
      <c r="Q426" s="513" t="s">
        <v>107</v>
      </c>
      <c r="R426" s="514" t="s">
        <v>108</v>
      </c>
    </row>
    <row r="427" spans="1:18" ht="13.5" thickBot="1" x14ac:dyDescent="0.25">
      <c r="A427" s="34" t="s">
        <v>49</v>
      </c>
      <c r="B427" s="48" t="s">
        <v>48</v>
      </c>
      <c r="C427" s="40" t="s">
        <v>4</v>
      </c>
      <c r="D427" s="498" t="s">
        <v>43</v>
      </c>
      <c r="E427" s="40" t="s">
        <v>32</v>
      </c>
      <c r="F427" s="40" t="s">
        <v>98</v>
      </c>
      <c r="G427" s="40" t="s">
        <v>32</v>
      </c>
      <c r="H427" s="515" t="s">
        <v>32</v>
      </c>
      <c r="I427" s="515" t="s">
        <v>32</v>
      </c>
      <c r="J427" s="515" t="s">
        <v>32</v>
      </c>
      <c r="K427" s="515" t="s">
        <v>32</v>
      </c>
      <c r="L427" s="515" t="s">
        <v>109</v>
      </c>
      <c r="M427" s="515" t="s">
        <v>109</v>
      </c>
      <c r="N427" s="515" t="s">
        <v>109</v>
      </c>
      <c r="O427" s="515" t="s">
        <v>109</v>
      </c>
      <c r="P427" s="515" t="s">
        <v>109</v>
      </c>
      <c r="Q427" s="516" t="s">
        <v>109</v>
      </c>
      <c r="R427" s="517" t="s">
        <v>109</v>
      </c>
    </row>
    <row r="428" spans="1:18" x14ac:dyDescent="0.2">
      <c r="A428" s="93" t="s">
        <v>7</v>
      </c>
      <c r="B428" s="82">
        <v>40865</v>
      </c>
      <c r="C428">
        <v>3082</v>
      </c>
      <c r="D428" s="323">
        <v>8</v>
      </c>
      <c r="E428">
        <v>2100</v>
      </c>
      <c r="F428">
        <v>1970</v>
      </c>
      <c r="G428">
        <v>221</v>
      </c>
      <c r="H428" s="510">
        <v>166</v>
      </c>
      <c r="I428" s="510">
        <v>85.3</v>
      </c>
      <c r="J428" s="510">
        <v>387</v>
      </c>
      <c r="K428" s="510">
        <v>9.3000000000000007</v>
      </c>
      <c r="L428" s="510">
        <v>244</v>
      </c>
      <c r="M428" s="510">
        <v>297</v>
      </c>
      <c r="N428" s="518" t="s">
        <v>3</v>
      </c>
      <c r="O428" s="510">
        <v>727</v>
      </c>
      <c r="P428" s="510">
        <v>442</v>
      </c>
      <c r="Q428" s="552">
        <v>8.1</v>
      </c>
      <c r="R428" s="547">
        <v>6.1</v>
      </c>
    </row>
    <row r="429" spans="1:18" x14ac:dyDescent="0.2">
      <c r="A429" s="85" t="s">
        <v>36</v>
      </c>
      <c r="B429" s="82">
        <v>40865</v>
      </c>
      <c r="C429">
        <v>4850</v>
      </c>
      <c r="D429" s="323">
        <v>8</v>
      </c>
      <c r="E429">
        <v>3130</v>
      </c>
      <c r="F429">
        <v>2950</v>
      </c>
      <c r="G429">
        <v>247</v>
      </c>
      <c r="H429" s="510">
        <v>206</v>
      </c>
      <c r="I429" s="510">
        <v>104</v>
      </c>
      <c r="J429" s="510">
        <v>685</v>
      </c>
      <c r="K429" s="510">
        <v>14.5</v>
      </c>
      <c r="L429" s="510">
        <v>267</v>
      </c>
      <c r="M429" s="510">
        <v>325</v>
      </c>
      <c r="N429" s="518" t="s">
        <v>3</v>
      </c>
      <c r="O429" s="510">
        <v>812.8</v>
      </c>
      <c r="P429" s="510">
        <v>963</v>
      </c>
      <c r="Q429" s="544">
        <v>8.6</v>
      </c>
      <c r="R429" s="540">
        <v>6.5</v>
      </c>
    </row>
    <row r="430" spans="1:18" x14ac:dyDescent="0.2">
      <c r="A430" s="85" t="s">
        <v>72</v>
      </c>
      <c r="B430" s="82">
        <v>40865</v>
      </c>
      <c r="C430">
        <v>1631</v>
      </c>
      <c r="D430" s="323">
        <v>7.8</v>
      </c>
      <c r="E430">
        <v>1060</v>
      </c>
      <c r="F430">
        <v>938</v>
      </c>
      <c r="G430">
        <v>26</v>
      </c>
      <c r="H430" s="510">
        <v>93.4</v>
      </c>
      <c r="I430" s="510">
        <v>24.8</v>
      </c>
      <c r="J430" s="510">
        <v>202</v>
      </c>
      <c r="K430" s="510">
        <v>11.5</v>
      </c>
      <c r="L430" s="510">
        <v>171</v>
      </c>
      <c r="M430" s="510">
        <v>208</v>
      </c>
      <c r="N430" s="518" t="s">
        <v>3</v>
      </c>
      <c r="O430" s="510">
        <v>339.4</v>
      </c>
      <c r="P430" s="510">
        <v>161</v>
      </c>
      <c r="Q430" s="544">
        <v>6.3</v>
      </c>
      <c r="R430" s="540">
        <v>5</v>
      </c>
    </row>
    <row r="431" spans="1:18" x14ac:dyDescent="0.2">
      <c r="A431" s="85" t="s">
        <v>57</v>
      </c>
      <c r="B431" s="82">
        <v>40866</v>
      </c>
      <c r="C431">
        <v>66900</v>
      </c>
      <c r="D431" s="323">
        <v>8.1999999999999993</v>
      </c>
      <c r="E431">
        <v>54000</v>
      </c>
      <c r="F431">
        <v>54100</v>
      </c>
      <c r="G431">
        <v>20</v>
      </c>
      <c r="H431" s="510">
        <v>964</v>
      </c>
      <c r="I431" s="510">
        <v>1860</v>
      </c>
      <c r="J431" s="510">
        <v>15500</v>
      </c>
      <c r="K431" s="510">
        <v>298</v>
      </c>
      <c r="L431" s="510">
        <v>275</v>
      </c>
      <c r="M431" s="510">
        <v>335</v>
      </c>
      <c r="N431" s="518" t="s">
        <v>3</v>
      </c>
      <c r="O431" s="510">
        <v>13170</v>
      </c>
      <c r="P431" s="510">
        <v>22100</v>
      </c>
      <c r="Q431" s="544">
        <v>48.5</v>
      </c>
      <c r="R431" s="540">
        <v>45</v>
      </c>
    </row>
    <row r="432" spans="1:18" x14ac:dyDescent="0.2">
      <c r="A432" s="85" t="s">
        <v>56</v>
      </c>
      <c r="B432" s="82">
        <v>40866</v>
      </c>
      <c r="C432">
        <v>67000</v>
      </c>
      <c r="D432" s="323">
        <v>8.1</v>
      </c>
      <c r="E432">
        <v>54000</v>
      </c>
      <c r="F432">
        <v>54100</v>
      </c>
      <c r="G432">
        <v>22</v>
      </c>
      <c r="H432" s="510">
        <v>971</v>
      </c>
      <c r="I432" s="510">
        <v>1880</v>
      </c>
      <c r="J432" s="510">
        <v>15500</v>
      </c>
      <c r="K432" s="510">
        <v>300</v>
      </c>
      <c r="L432" s="510">
        <v>276</v>
      </c>
      <c r="M432" s="510">
        <v>336</v>
      </c>
      <c r="N432" s="518" t="s">
        <v>3</v>
      </c>
      <c r="O432" s="510">
        <v>13150</v>
      </c>
      <c r="P432" s="510">
        <v>22100</v>
      </c>
      <c r="Q432" s="544">
        <v>48.1</v>
      </c>
      <c r="R432" s="540">
        <v>46.1</v>
      </c>
    </row>
    <row r="433" spans="1:18" x14ac:dyDescent="0.2">
      <c r="A433" s="85" t="s">
        <v>60</v>
      </c>
      <c r="B433" s="82">
        <v>40866</v>
      </c>
      <c r="C433">
        <v>65600</v>
      </c>
      <c r="D433" s="323">
        <v>8.1999999999999993</v>
      </c>
      <c r="E433">
        <v>52600</v>
      </c>
      <c r="F433">
        <v>52500</v>
      </c>
      <c r="G433">
        <v>18</v>
      </c>
      <c r="H433" s="510">
        <v>932</v>
      </c>
      <c r="I433" s="510">
        <v>1840</v>
      </c>
      <c r="J433" s="510">
        <v>15200</v>
      </c>
      <c r="K433" s="510">
        <v>292</v>
      </c>
      <c r="L433" s="510">
        <v>271</v>
      </c>
      <c r="M433" s="510">
        <v>330</v>
      </c>
      <c r="N433" s="518" t="s">
        <v>3</v>
      </c>
      <c r="O433" s="510">
        <v>12680</v>
      </c>
      <c r="P433" s="510">
        <v>21400</v>
      </c>
      <c r="Q433" s="544">
        <v>47.6</v>
      </c>
      <c r="R433" s="540">
        <v>46.2</v>
      </c>
    </row>
    <row r="434" spans="1:18" x14ac:dyDescent="0.2">
      <c r="A434" s="85" t="s">
        <v>59</v>
      </c>
      <c r="B434" s="82">
        <v>40866</v>
      </c>
      <c r="C434">
        <v>67100</v>
      </c>
      <c r="D434" s="323">
        <v>8.1</v>
      </c>
      <c r="E434">
        <v>54000</v>
      </c>
      <c r="F434">
        <v>54100</v>
      </c>
      <c r="G434">
        <v>17</v>
      </c>
      <c r="H434" s="510">
        <v>955</v>
      </c>
      <c r="I434" s="510">
        <v>1890</v>
      </c>
      <c r="J434" s="510">
        <v>15500</v>
      </c>
      <c r="K434" s="510">
        <v>299</v>
      </c>
      <c r="L434" s="510">
        <v>273</v>
      </c>
      <c r="M434" s="510">
        <v>333</v>
      </c>
      <c r="N434" s="518" t="s">
        <v>3</v>
      </c>
      <c r="O434" s="510">
        <v>13170</v>
      </c>
      <c r="P434" s="510">
        <v>22100</v>
      </c>
      <c r="Q434" s="544">
        <v>47.7</v>
      </c>
      <c r="R434" s="540">
        <v>47.4</v>
      </c>
    </row>
    <row r="435" spans="1:18" x14ac:dyDescent="0.2">
      <c r="A435" s="85" t="s">
        <v>63</v>
      </c>
      <c r="B435" s="82">
        <v>40866</v>
      </c>
      <c r="C435">
        <v>67100</v>
      </c>
      <c r="D435" s="323">
        <v>8.1</v>
      </c>
      <c r="E435">
        <v>53900</v>
      </c>
      <c r="F435">
        <v>54000</v>
      </c>
      <c r="G435">
        <v>19</v>
      </c>
      <c r="H435" s="510">
        <v>958</v>
      </c>
      <c r="I435" s="510">
        <v>1860</v>
      </c>
      <c r="J435" s="510">
        <v>15600</v>
      </c>
      <c r="K435" s="510">
        <v>299</v>
      </c>
      <c r="L435" s="510">
        <v>271</v>
      </c>
      <c r="M435" s="510">
        <v>331</v>
      </c>
      <c r="N435" s="518" t="s">
        <v>3</v>
      </c>
      <c r="O435" s="510">
        <v>13020</v>
      </c>
      <c r="P435" s="510">
        <v>22100</v>
      </c>
      <c r="Q435" s="544">
        <v>47.3</v>
      </c>
      <c r="R435" s="540">
        <v>46.7</v>
      </c>
    </row>
    <row r="436" spans="1:18" ht="13.5" thickBot="1" x14ac:dyDescent="0.25">
      <c r="A436" s="86" t="s">
        <v>62</v>
      </c>
      <c r="B436" s="171">
        <v>40866</v>
      </c>
      <c r="C436" s="172">
        <v>67000</v>
      </c>
      <c r="D436" s="269">
        <v>8.1</v>
      </c>
      <c r="E436" s="172">
        <v>53700</v>
      </c>
      <c r="F436" s="172">
        <v>54600</v>
      </c>
      <c r="G436" s="172">
        <v>20</v>
      </c>
      <c r="H436" s="548">
        <v>955</v>
      </c>
      <c r="I436" s="548">
        <v>1900</v>
      </c>
      <c r="J436" s="548">
        <v>15700</v>
      </c>
      <c r="K436" s="548">
        <v>302</v>
      </c>
      <c r="L436" s="548">
        <v>272</v>
      </c>
      <c r="M436" s="548">
        <v>332</v>
      </c>
      <c r="N436" s="542" t="s">
        <v>3</v>
      </c>
      <c r="O436" s="548">
        <v>13230</v>
      </c>
      <c r="P436" s="548">
        <v>22300</v>
      </c>
      <c r="Q436" s="548">
        <v>48.2</v>
      </c>
      <c r="R436" s="551">
        <v>47.5</v>
      </c>
    </row>
    <row r="437" spans="1:18" x14ac:dyDescent="0.2">
      <c r="C437" s="54"/>
      <c r="D437" s="505"/>
      <c r="E437" s="170">
        <f>AVERAGE(E431:E436)</f>
        <v>53700</v>
      </c>
      <c r="F437" s="170">
        <f>AVERAGE(F431:F436)</f>
        <v>53900</v>
      </c>
      <c r="G437" s="170">
        <f>AVERAGE(E437:F437)</f>
        <v>53800</v>
      </c>
      <c r="H437" s="544"/>
      <c r="I437" s="544"/>
      <c r="J437" s="544"/>
      <c r="K437" s="544"/>
      <c r="L437" s="544"/>
      <c r="M437" s="544"/>
      <c r="N437" s="544"/>
      <c r="O437" s="544"/>
      <c r="P437" s="544"/>
      <c r="Q437" s="544"/>
      <c r="R437" s="544"/>
    </row>
    <row r="438" spans="1:18" ht="13.5" thickBot="1" x14ac:dyDescent="0.25">
      <c r="C438" s="54"/>
      <c r="D438" s="505"/>
      <c r="E438" s="170"/>
      <c r="F438" s="170"/>
      <c r="G438" s="170"/>
      <c r="H438" s="544"/>
      <c r="I438" s="544"/>
      <c r="J438" s="544"/>
      <c r="K438" s="544"/>
      <c r="L438" s="544"/>
      <c r="M438" s="544"/>
      <c r="N438" s="544"/>
      <c r="O438" s="544"/>
      <c r="P438" s="544"/>
      <c r="Q438" s="544"/>
      <c r="R438" s="544"/>
    </row>
    <row r="439" spans="1:18" x14ac:dyDescent="0.2">
      <c r="A439" s="33" t="s">
        <v>79</v>
      </c>
      <c r="B439" s="47"/>
      <c r="C439" s="39" t="s">
        <v>27</v>
      </c>
      <c r="D439" s="39"/>
      <c r="E439" s="39" t="s">
        <v>65</v>
      </c>
      <c r="F439" s="39" t="s">
        <v>65</v>
      </c>
      <c r="G439" s="39" t="s">
        <v>68</v>
      </c>
      <c r="H439" s="512" t="s">
        <v>12</v>
      </c>
      <c r="I439" s="512" t="s">
        <v>31</v>
      </c>
      <c r="J439" s="512" t="s">
        <v>35</v>
      </c>
      <c r="K439" s="512" t="s">
        <v>26</v>
      </c>
      <c r="L439" s="512" t="s">
        <v>159</v>
      </c>
      <c r="M439" s="512" t="s">
        <v>24</v>
      </c>
      <c r="N439" s="512" t="s">
        <v>16</v>
      </c>
      <c r="O439" s="512" t="s">
        <v>53</v>
      </c>
      <c r="P439" s="512" t="s">
        <v>160</v>
      </c>
      <c r="Q439" s="513" t="s">
        <v>107</v>
      </c>
      <c r="R439" s="514" t="s">
        <v>108</v>
      </c>
    </row>
    <row r="440" spans="1:18" ht="13.5" thickBot="1" x14ac:dyDescent="0.25">
      <c r="A440" s="34" t="s">
        <v>49</v>
      </c>
      <c r="B440" s="48" t="s">
        <v>48</v>
      </c>
      <c r="C440" s="40" t="s">
        <v>4</v>
      </c>
      <c r="D440" s="498" t="s">
        <v>43</v>
      </c>
      <c r="E440" s="40" t="s">
        <v>32</v>
      </c>
      <c r="F440" s="40" t="s">
        <v>98</v>
      </c>
      <c r="G440" s="40" t="s">
        <v>32</v>
      </c>
      <c r="H440" s="515" t="s">
        <v>32</v>
      </c>
      <c r="I440" s="515" t="s">
        <v>32</v>
      </c>
      <c r="J440" s="515" t="s">
        <v>32</v>
      </c>
      <c r="K440" s="515" t="s">
        <v>32</v>
      </c>
      <c r="L440" s="515" t="s">
        <v>109</v>
      </c>
      <c r="M440" s="515" t="s">
        <v>109</v>
      </c>
      <c r="N440" s="515" t="s">
        <v>109</v>
      </c>
      <c r="O440" s="515" t="s">
        <v>109</v>
      </c>
      <c r="P440" s="515" t="s">
        <v>109</v>
      </c>
      <c r="Q440" s="516" t="s">
        <v>109</v>
      </c>
      <c r="R440" s="517" t="s">
        <v>109</v>
      </c>
    </row>
    <row r="441" spans="1:18" x14ac:dyDescent="0.2">
      <c r="A441" s="93" t="s">
        <v>7</v>
      </c>
      <c r="B441" s="82">
        <v>40968</v>
      </c>
      <c r="C441">
        <v>2790</v>
      </c>
      <c r="D441" s="323">
        <v>8</v>
      </c>
      <c r="E441">
        <v>1840</v>
      </c>
      <c r="F441">
        <v>1790</v>
      </c>
      <c r="G441">
        <v>307</v>
      </c>
      <c r="H441" s="510">
        <v>151</v>
      </c>
      <c r="I441" s="510">
        <v>77.900000000000006</v>
      </c>
      <c r="J441" s="510">
        <v>343</v>
      </c>
      <c r="K441" s="510">
        <v>9.3000000000000007</v>
      </c>
      <c r="L441" s="510">
        <v>194</v>
      </c>
      <c r="M441" s="510">
        <v>237</v>
      </c>
      <c r="N441" s="518" t="s">
        <v>3</v>
      </c>
      <c r="O441" s="510">
        <v>665.5</v>
      </c>
      <c r="P441" s="510">
        <v>419</v>
      </c>
      <c r="Q441" s="510">
        <v>9.8000000000000007</v>
      </c>
      <c r="R441" s="547">
        <v>6.9</v>
      </c>
    </row>
    <row r="442" spans="1:18" x14ac:dyDescent="0.2">
      <c r="A442" s="85" t="s">
        <v>36</v>
      </c>
      <c r="B442" s="82">
        <v>40968</v>
      </c>
      <c r="C442">
        <v>3990</v>
      </c>
      <c r="D442" s="323">
        <v>7.9</v>
      </c>
      <c r="E442">
        <v>2570</v>
      </c>
      <c r="F442">
        <v>2520</v>
      </c>
      <c r="G442">
        <v>205</v>
      </c>
      <c r="H442" s="510">
        <v>185</v>
      </c>
      <c r="I442" s="510">
        <v>88.6</v>
      </c>
      <c r="J442" s="510">
        <v>560</v>
      </c>
      <c r="K442" s="510">
        <v>13.1</v>
      </c>
      <c r="L442" s="510">
        <v>244</v>
      </c>
      <c r="M442" s="510">
        <v>297</v>
      </c>
      <c r="N442" s="518" t="s">
        <v>3</v>
      </c>
      <c r="O442" s="510">
        <v>744.2</v>
      </c>
      <c r="P442" s="510">
        <v>780</v>
      </c>
      <c r="Q442" s="510">
        <v>8.3000000000000007</v>
      </c>
      <c r="R442" s="540">
        <v>5.8</v>
      </c>
    </row>
    <row r="443" spans="1:18" x14ac:dyDescent="0.2">
      <c r="A443" s="85" t="s">
        <v>72</v>
      </c>
      <c r="B443" s="82">
        <v>40968</v>
      </c>
      <c r="C443">
        <v>1750</v>
      </c>
      <c r="D443" s="323">
        <v>7.9</v>
      </c>
      <c r="E443">
        <v>1130</v>
      </c>
      <c r="F443">
        <v>1070</v>
      </c>
      <c r="G443">
        <v>61</v>
      </c>
      <c r="H443" s="510">
        <v>99.6</v>
      </c>
      <c r="I443" s="510">
        <v>26.3</v>
      </c>
      <c r="J443" s="510">
        <v>234</v>
      </c>
      <c r="K443" s="510">
        <v>11.3</v>
      </c>
      <c r="L443" s="510">
        <v>185</v>
      </c>
      <c r="M443" s="510">
        <v>226</v>
      </c>
      <c r="N443" s="518" t="s">
        <v>3</v>
      </c>
      <c r="O443" s="510">
        <v>394.7</v>
      </c>
      <c r="P443" s="510">
        <v>191</v>
      </c>
      <c r="Q443" s="510">
        <v>4.8</v>
      </c>
      <c r="R443" s="540">
        <v>3.5</v>
      </c>
    </row>
    <row r="444" spans="1:18" x14ac:dyDescent="0.2">
      <c r="A444" s="85" t="s">
        <v>57</v>
      </c>
      <c r="B444" s="82">
        <v>40967</v>
      </c>
      <c r="C444">
        <v>65600</v>
      </c>
      <c r="D444" s="323">
        <v>8.3000000000000007</v>
      </c>
      <c r="E444">
        <v>52900</v>
      </c>
      <c r="F444">
        <v>54500</v>
      </c>
      <c r="G444">
        <v>15</v>
      </c>
      <c r="H444" s="510">
        <v>948</v>
      </c>
      <c r="I444" s="510">
        <v>1840</v>
      </c>
      <c r="J444" s="510">
        <v>15500</v>
      </c>
      <c r="K444" s="510">
        <v>298</v>
      </c>
      <c r="L444" s="510">
        <v>272</v>
      </c>
      <c r="M444" s="510">
        <v>332</v>
      </c>
      <c r="N444" s="518" t="s">
        <v>3</v>
      </c>
      <c r="O444" s="510">
        <v>13370</v>
      </c>
      <c r="P444" s="510">
        <v>22400</v>
      </c>
      <c r="Q444" s="510">
        <v>47.3</v>
      </c>
      <c r="R444" s="540">
        <v>47.3</v>
      </c>
    </row>
    <row r="445" spans="1:18" x14ac:dyDescent="0.2">
      <c r="A445" s="85" t="s">
        <v>56</v>
      </c>
      <c r="B445" s="82">
        <v>40967</v>
      </c>
      <c r="C445">
        <v>65900</v>
      </c>
      <c r="D445" s="323">
        <v>8.1999999999999993</v>
      </c>
      <c r="E445">
        <v>53000</v>
      </c>
      <c r="F445">
        <v>54200</v>
      </c>
      <c r="G445">
        <v>21</v>
      </c>
      <c r="H445" s="510">
        <v>934</v>
      </c>
      <c r="I445" s="510">
        <v>1830</v>
      </c>
      <c r="J445" s="510">
        <v>15500</v>
      </c>
      <c r="K445" s="510">
        <v>298</v>
      </c>
      <c r="L445" s="510">
        <v>271</v>
      </c>
      <c r="M445" s="510">
        <v>331</v>
      </c>
      <c r="N445" s="518" t="s">
        <v>3</v>
      </c>
      <c r="O445" s="510">
        <v>13270</v>
      </c>
      <c r="P445" s="510">
        <v>22200</v>
      </c>
      <c r="Q445" s="510">
        <v>47.9</v>
      </c>
      <c r="R445" s="540">
        <v>47.6</v>
      </c>
    </row>
    <row r="446" spans="1:18" x14ac:dyDescent="0.2">
      <c r="A446" s="85" t="s">
        <v>60</v>
      </c>
      <c r="B446" s="82">
        <v>40967</v>
      </c>
      <c r="C446">
        <v>65700</v>
      </c>
      <c r="D446" s="323">
        <v>8.3000000000000007</v>
      </c>
      <c r="E446">
        <v>52400</v>
      </c>
      <c r="F446">
        <v>54300</v>
      </c>
      <c r="G446">
        <v>27</v>
      </c>
      <c r="H446" s="510">
        <v>938</v>
      </c>
      <c r="I446" s="510">
        <v>1850</v>
      </c>
      <c r="J446" s="510">
        <v>15500</v>
      </c>
      <c r="K446" s="510">
        <v>297</v>
      </c>
      <c r="L446" s="510">
        <v>271</v>
      </c>
      <c r="M446" s="510">
        <v>330</v>
      </c>
      <c r="N446" s="518" t="s">
        <v>3</v>
      </c>
      <c r="O446" s="510">
        <v>13290</v>
      </c>
      <c r="P446" s="510">
        <v>22300</v>
      </c>
      <c r="Q446" s="510">
        <v>50.8</v>
      </c>
      <c r="R446" s="540">
        <v>47</v>
      </c>
    </row>
    <row r="447" spans="1:18" x14ac:dyDescent="0.2">
      <c r="A447" s="85" t="s">
        <v>59</v>
      </c>
      <c r="B447" s="82">
        <v>40967</v>
      </c>
      <c r="C447">
        <v>65900</v>
      </c>
      <c r="D447" s="323">
        <v>8.3000000000000007</v>
      </c>
      <c r="E447">
        <v>52500</v>
      </c>
      <c r="F447">
        <v>54800</v>
      </c>
      <c r="G447">
        <v>50</v>
      </c>
      <c r="H447" s="510">
        <v>949</v>
      </c>
      <c r="I447" s="510">
        <v>1860</v>
      </c>
      <c r="J447" s="510">
        <v>15600</v>
      </c>
      <c r="K447" s="510">
        <v>300</v>
      </c>
      <c r="L447" s="510">
        <v>272</v>
      </c>
      <c r="M447" s="510">
        <v>332</v>
      </c>
      <c r="N447" s="518" t="s">
        <v>3</v>
      </c>
      <c r="O447" s="510">
        <v>13460</v>
      </c>
      <c r="P447" s="510">
        <v>22500</v>
      </c>
      <c r="Q447" s="510">
        <v>49.8</v>
      </c>
      <c r="R447" s="540">
        <v>47</v>
      </c>
    </row>
    <row r="448" spans="1:18" x14ac:dyDescent="0.2">
      <c r="A448" s="85" t="s">
        <v>63</v>
      </c>
      <c r="B448" s="82">
        <v>40967</v>
      </c>
      <c r="C448">
        <v>65700</v>
      </c>
      <c r="D448" s="323">
        <v>8.3000000000000007</v>
      </c>
      <c r="E448">
        <v>52700</v>
      </c>
      <c r="F448">
        <v>54700</v>
      </c>
      <c r="G448">
        <v>16</v>
      </c>
      <c r="H448" s="510">
        <v>969</v>
      </c>
      <c r="I448" s="510">
        <v>1860</v>
      </c>
      <c r="J448" s="510">
        <v>15500</v>
      </c>
      <c r="K448" s="510">
        <v>299</v>
      </c>
      <c r="L448" s="510">
        <v>271</v>
      </c>
      <c r="M448" s="510">
        <v>331</v>
      </c>
      <c r="N448" s="518" t="s">
        <v>3</v>
      </c>
      <c r="O448" s="510">
        <v>13440</v>
      </c>
      <c r="P448" s="510">
        <v>22500</v>
      </c>
      <c r="Q448" s="510">
        <v>48.3</v>
      </c>
      <c r="R448" s="540">
        <v>47</v>
      </c>
    </row>
    <row r="449" spans="1:18" ht="13.5" thickBot="1" x14ac:dyDescent="0.25">
      <c r="A449" s="86" t="s">
        <v>62</v>
      </c>
      <c r="B449" s="171">
        <v>40967</v>
      </c>
      <c r="C449" s="172">
        <v>65900</v>
      </c>
      <c r="D449" s="269">
        <v>8.3000000000000007</v>
      </c>
      <c r="E449" s="172">
        <v>52700</v>
      </c>
      <c r="F449" s="172">
        <v>52900</v>
      </c>
      <c r="G449" s="172">
        <v>15</v>
      </c>
      <c r="H449" s="548">
        <v>946</v>
      </c>
      <c r="I449" s="548">
        <v>1820</v>
      </c>
      <c r="J449" s="548">
        <v>15300</v>
      </c>
      <c r="K449" s="548">
        <v>297</v>
      </c>
      <c r="L449" s="548">
        <v>272</v>
      </c>
      <c r="M449" s="548">
        <v>332</v>
      </c>
      <c r="N449" s="542" t="s">
        <v>3</v>
      </c>
      <c r="O449" s="548">
        <v>12580</v>
      </c>
      <c r="P449" s="548">
        <v>21800</v>
      </c>
      <c r="Q449" s="548">
        <v>47.1</v>
      </c>
      <c r="R449" s="551">
        <v>46.4</v>
      </c>
    </row>
    <row r="450" spans="1:18" x14ac:dyDescent="0.2">
      <c r="C450" s="54"/>
      <c r="D450" s="505"/>
      <c r="E450" s="170">
        <f>AVERAGE(E444:E449)</f>
        <v>52700</v>
      </c>
      <c r="F450" s="170">
        <f>AVERAGE(F444:F449)</f>
        <v>54233.333333333336</v>
      </c>
      <c r="G450" s="170">
        <f>AVERAGE(E450:F450)</f>
        <v>53466.666666666672</v>
      </c>
      <c r="H450" s="544"/>
      <c r="I450" s="544"/>
      <c r="J450" s="544"/>
      <c r="K450" s="544"/>
      <c r="L450" s="544"/>
      <c r="M450" s="544"/>
      <c r="N450" s="544"/>
      <c r="O450" s="544"/>
      <c r="P450" s="544"/>
      <c r="Q450" s="544"/>
      <c r="R450" s="544"/>
    </row>
    <row r="451" spans="1:18" ht="13.5" thickBot="1" x14ac:dyDescent="0.25">
      <c r="C451" s="54"/>
      <c r="D451" s="505"/>
      <c r="E451" s="170"/>
      <c r="F451" s="170"/>
      <c r="G451" s="170"/>
      <c r="H451" s="544"/>
      <c r="I451" s="544"/>
      <c r="J451" s="544"/>
      <c r="K451" s="544"/>
      <c r="L451" s="544"/>
      <c r="M451" s="544"/>
      <c r="N451" s="544"/>
      <c r="O451" s="544"/>
      <c r="P451" s="544"/>
      <c r="Q451" s="544"/>
      <c r="R451" s="544"/>
    </row>
    <row r="452" spans="1:18" x14ac:dyDescent="0.2">
      <c r="A452" s="33" t="s">
        <v>79</v>
      </c>
      <c r="B452" s="47"/>
      <c r="C452" s="39" t="s">
        <v>27</v>
      </c>
      <c r="D452" s="39"/>
      <c r="E452" s="39" t="s">
        <v>65</v>
      </c>
      <c r="F452" s="39" t="s">
        <v>65</v>
      </c>
      <c r="G452" s="39" t="s">
        <v>68</v>
      </c>
      <c r="H452" s="512" t="s">
        <v>12</v>
      </c>
      <c r="I452" s="512" t="s">
        <v>31</v>
      </c>
      <c r="J452" s="512" t="s">
        <v>35</v>
      </c>
      <c r="K452" s="512" t="s">
        <v>26</v>
      </c>
      <c r="L452" s="512" t="s">
        <v>159</v>
      </c>
      <c r="M452" s="512" t="s">
        <v>24</v>
      </c>
      <c r="N452" s="512" t="s">
        <v>16</v>
      </c>
      <c r="O452" s="512" t="s">
        <v>53</v>
      </c>
      <c r="P452" s="512" t="s">
        <v>160</v>
      </c>
      <c r="Q452" s="513" t="s">
        <v>107</v>
      </c>
      <c r="R452" s="514" t="s">
        <v>108</v>
      </c>
    </row>
    <row r="453" spans="1:18" ht="13.5" thickBot="1" x14ac:dyDescent="0.25">
      <c r="A453" s="34" t="s">
        <v>49</v>
      </c>
      <c r="B453" s="48" t="s">
        <v>48</v>
      </c>
      <c r="C453" s="40" t="s">
        <v>4</v>
      </c>
      <c r="D453" s="498" t="s">
        <v>43</v>
      </c>
      <c r="E453" s="40" t="s">
        <v>32</v>
      </c>
      <c r="F453" s="40" t="s">
        <v>98</v>
      </c>
      <c r="G453" s="40" t="s">
        <v>32</v>
      </c>
      <c r="H453" s="515" t="s">
        <v>32</v>
      </c>
      <c r="I453" s="515" t="s">
        <v>32</v>
      </c>
      <c r="J453" s="515" t="s">
        <v>32</v>
      </c>
      <c r="K453" s="515" t="s">
        <v>32</v>
      </c>
      <c r="L453" s="515" t="s">
        <v>109</v>
      </c>
      <c r="M453" s="515" t="s">
        <v>109</v>
      </c>
      <c r="N453" s="515" t="s">
        <v>109</v>
      </c>
      <c r="O453" s="515" t="s">
        <v>109</v>
      </c>
      <c r="P453" s="515" t="s">
        <v>109</v>
      </c>
      <c r="Q453" s="516" t="s">
        <v>109</v>
      </c>
      <c r="R453" s="517" t="s">
        <v>109</v>
      </c>
    </row>
    <row r="454" spans="1:18" x14ac:dyDescent="0.2">
      <c r="A454" s="93" t="s">
        <v>7</v>
      </c>
      <c r="B454" s="82">
        <v>41058</v>
      </c>
      <c r="C454">
        <v>2676</v>
      </c>
      <c r="D454" s="323">
        <v>8</v>
      </c>
      <c r="E454">
        <v>1790</v>
      </c>
      <c r="F454">
        <v>1700</v>
      </c>
      <c r="G454">
        <v>357</v>
      </c>
      <c r="H454" s="510">
        <v>145</v>
      </c>
      <c r="I454" s="510">
        <v>76.3</v>
      </c>
      <c r="J454" s="510">
        <v>328</v>
      </c>
      <c r="K454" s="552">
        <v>11</v>
      </c>
      <c r="L454" s="510">
        <v>243</v>
      </c>
      <c r="M454" s="510">
        <v>296</v>
      </c>
      <c r="N454" s="518" t="s">
        <v>3</v>
      </c>
      <c r="O454" s="510">
        <v>624</v>
      </c>
      <c r="P454" s="510">
        <v>365</v>
      </c>
      <c r="Q454" s="510">
        <v>10.6</v>
      </c>
      <c r="R454" s="547">
        <v>8.6999999999999993</v>
      </c>
    </row>
    <row r="455" spans="1:18" x14ac:dyDescent="0.2">
      <c r="A455" s="85" t="s">
        <v>36</v>
      </c>
      <c r="B455" s="82">
        <v>41058</v>
      </c>
      <c r="C455">
        <v>4020</v>
      </c>
      <c r="D455" s="323">
        <v>8</v>
      </c>
      <c r="E455">
        <v>2620</v>
      </c>
      <c r="F455">
        <v>2520</v>
      </c>
      <c r="G455">
        <v>237</v>
      </c>
      <c r="H455" s="510">
        <v>180</v>
      </c>
      <c r="I455" s="510">
        <v>92.6</v>
      </c>
      <c r="J455" s="510">
        <v>571</v>
      </c>
      <c r="K455" s="510">
        <v>15.6</v>
      </c>
      <c r="L455" s="510">
        <v>240</v>
      </c>
      <c r="M455" s="510">
        <v>293</v>
      </c>
      <c r="N455" s="518" t="s">
        <v>3</v>
      </c>
      <c r="O455" s="510">
        <v>734.6</v>
      </c>
      <c r="P455" s="510">
        <v>780</v>
      </c>
      <c r="Q455" s="510">
        <v>11.4</v>
      </c>
      <c r="R455" s="540">
        <v>7.8</v>
      </c>
    </row>
    <row r="456" spans="1:18" x14ac:dyDescent="0.2">
      <c r="A456" s="85" t="s">
        <v>72</v>
      </c>
      <c r="B456" s="82">
        <v>41058</v>
      </c>
      <c r="C456">
        <v>1815</v>
      </c>
      <c r="D456" s="323">
        <v>8</v>
      </c>
      <c r="E456">
        <v>1190</v>
      </c>
      <c r="F456">
        <v>1110</v>
      </c>
      <c r="G456">
        <v>57</v>
      </c>
      <c r="H456" s="510">
        <v>108</v>
      </c>
      <c r="I456" s="510">
        <v>31.2</v>
      </c>
      <c r="J456" s="510">
        <v>230</v>
      </c>
      <c r="K456" s="510">
        <v>12.3</v>
      </c>
      <c r="L456" s="510">
        <v>178</v>
      </c>
      <c r="M456" s="510">
        <v>217</v>
      </c>
      <c r="N456" s="518" t="s">
        <v>3</v>
      </c>
      <c r="O456" s="510">
        <v>431</v>
      </c>
      <c r="P456" s="510">
        <v>186</v>
      </c>
      <c r="Q456" s="510">
        <v>6.6</v>
      </c>
      <c r="R456" s="540">
        <v>5.0999999999999996</v>
      </c>
    </row>
    <row r="457" spans="1:18" x14ac:dyDescent="0.2">
      <c r="A457" s="85" t="s">
        <v>57</v>
      </c>
      <c r="B457" s="82">
        <v>41059</v>
      </c>
      <c r="C457">
        <v>65000</v>
      </c>
      <c r="D457" s="323">
        <v>8.4</v>
      </c>
      <c r="E457">
        <v>52500</v>
      </c>
      <c r="F457">
        <v>53600</v>
      </c>
      <c r="G457">
        <v>53</v>
      </c>
      <c r="H457" s="510">
        <v>935</v>
      </c>
      <c r="I457" s="510">
        <v>1860</v>
      </c>
      <c r="J457" s="510">
        <v>15200</v>
      </c>
      <c r="K457" s="510">
        <v>305</v>
      </c>
      <c r="L457" s="510">
        <v>271</v>
      </c>
      <c r="M457" s="510">
        <v>304</v>
      </c>
      <c r="N457" s="510">
        <v>13.1</v>
      </c>
      <c r="O457" s="510">
        <v>12660</v>
      </c>
      <c r="P457" s="510">
        <v>22500</v>
      </c>
      <c r="Q457" s="510">
        <v>58.2</v>
      </c>
      <c r="R457" s="540">
        <v>52.6</v>
      </c>
    </row>
    <row r="458" spans="1:18" x14ac:dyDescent="0.2">
      <c r="A458" s="85" t="s">
        <v>56</v>
      </c>
      <c r="B458" s="82">
        <v>41059</v>
      </c>
      <c r="C458">
        <v>65000</v>
      </c>
      <c r="D458" s="323">
        <v>8.1</v>
      </c>
      <c r="E458">
        <v>52700</v>
      </c>
      <c r="F458">
        <v>53700</v>
      </c>
      <c r="G458">
        <v>32</v>
      </c>
      <c r="H458" s="510">
        <v>936</v>
      </c>
      <c r="I458" s="510">
        <v>1880</v>
      </c>
      <c r="J458" s="510">
        <v>15100</v>
      </c>
      <c r="K458" s="510">
        <v>298</v>
      </c>
      <c r="L458" s="510">
        <v>275</v>
      </c>
      <c r="M458" s="510">
        <v>335</v>
      </c>
      <c r="N458" s="518" t="s">
        <v>3</v>
      </c>
      <c r="O458" s="510">
        <v>12700</v>
      </c>
      <c r="P458" s="510">
        <v>22600</v>
      </c>
      <c r="Q458" s="510">
        <v>50.1</v>
      </c>
      <c r="R458" s="540">
        <v>50</v>
      </c>
    </row>
    <row r="459" spans="1:18" x14ac:dyDescent="0.2">
      <c r="A459" s="85" t="s">
        <v>60</v>
      </c>
      <c r="B459" s="82">
        <v>41059</v>
      </c>
      <c r="C459">
        <v>65200</v>
      </c>
      <c r="D459" s="323">
        <v>8.5</v>
      </c>
      <c r="E459">
        <v>52900</v>
      </c>
      <c r="F459">
        <v>53900</v>
      </c>
      <c r="G459">
        <v>30</v>
      </c>
      <c r="H459" s="510">
        <v>921</v>
      </c>
      <c r="I459" s="510">
        <v>1910</v>
      </c>
      <c r="J459" s="510">
        <v>15300</v>
      </c>
      <c r="K459" s="510">
        <v>304</v>
      </c>
      <c r="L459" s="510">
        <v>271</v>
      </c>
      <c r="M459" s="510">
        <v>276</v>
      </c>
      <c r="N459" s="510">
        <v>26.7</v>
      </c>
      <c r="O459" s="510">
        <v>12700</v>
      </c>
      <c r="P459" s="510">
        <v>22600</v>
      </c>
      <c r="Q459" s="510">
        <v>52.4</v>
      </c>
      <c r="R459" s="540">
        <v>50.3</v>
      </c>
    </row>
    <row r="460" spans="1:18" x14ac:dyDescent="0.2">
      <c r="A460" s="85" t="s">
        <v>59</v>
      </c>
      <c r="B460" s="82">
        <v>41059</v>
      </c>
      <c r="C460">
        <v>65300</v>
      </c>
      <c r="D460" s="323">
        <v>8.3000000000000007</v>
      </c>
      <c r="E460">
        <v>52900</v>
      </c>
      <c r="F460">
        <v>53500</v>
      </c>
      <c r="G460">
        <v>23</v>
      </c>
      <c r="H460" s="510">
        <v>941</v>
      </c>
      <c r="I460" s="510">
        <v>1890</v>
      </c>
      <c r="J460" s="510">
        <v>15300</v>
      </c>
      <c r="K460" s="510">
        <v>301</v>
      </c>
      <c r="L460" s="510">
        <v>271</v>
      </c>
      <c r="M460" s="510">
        <v>331</v>
      </c>
      <c r="N460" s="518" t="s">
        <v>3</v>
      </c>
      <c r="O460" s="510">
        <v>12910</v>
      </c>
      <c r="P460" s="510">
        <v>22000</v>
      </c>
      <c r="Q460" s="510">
        <v>51.2</v>
      </c>
      <c r="R460" s="540">
        <v>50.2</v>
      </c>
    </row>
    <row r="461" spans="1:18" x14ac:dyDescent="0.2">
      <c r="A461" s="85" t="s">
        <v>63</v>
      </c>
      <c r="B461" s="82">
        <v>41059</v>
      </c>
      <c r="C461">
        <v>65300</v>
      </c>
      <c r="D461" s="323">
        <v>8.4</v>
      </c>
      <c r="E461">
        <v>52700</v>
      </c>
      <c r="F461">
        <v>54100</v>
      </c>
      <c r="G461">
        <v>23</v>
      </c>
      <c r="H461" s="510">
        <v>909</v>
      </c>
      <c r="I461" s="510">
        <v>1880</v>
      </c>
      <c r="J461" s="510">
        <v>15300</v>
      </c>
      <c r="K461" s="510">
        <v>298</v>
      </c>
      <c r="L461" s="510">
        <v>270</v>
      </c>
      <c r="M461" s="510">
        <v>309</v>
      </c>
      <c r="N461" s="510">
        <v>10.199999999999999</v>
      </c>
      <c r="O461" s="510">
        <v>12600</v>
      </c>
      <c r="P461" s="510">
        <v>22900</v>
      </c>
      <c r="Q461" s="510">
        <v>52.1</v>
      </c>
      <c r="R461" s="540">
        <v>50.8</v>
      </c>
    </row>
    <row r="462" spans="1:18" ht="13.5" thickBot="1" x14ac:dyDescent="0.25">
      <c r="A462" s="86" t="s">
        <v>62</v>
      </c>
      <c r="B462" s="171">
        <v>41059</v>
      </c>
      <c r="C462" s="172">
        <v>65400</v>
      </c>
      <c r="D462" s="269">
        <v>8.1999999999999993</v>
      </c>
      <c r="E462" s="172">
        <v>52600</v>
      </c>
      <c r="F462" s="172">
        <v>53700</v>
      </c>
      <c r="G462" s="172">
        <v>25</v>
      </c>
      <c r="H462" s="548">
        <v>909</v>
      </c>
      <c r="I462" s="548">
        <v>1880</v>
      </c>
      <c r="J462" s="548">
        <v>15300</v>
      </c>
      <c r="K462" s="548">
        <v>297</v>
      </c>
      <c r="L462" s="548">
        <v>274</v>
      </c>
      <c r="M462" s="548">
        <v>334</v>
      </c>
      <c r="N462" s="542" t="s">
        <v>3</v>
      </c>
      <c r="O462" s="548">
        <v>12780</v>
      </c>
      <c r="P462" s="548">
        <v>22400</v>
      </c>
      <c r="Q462" s="548">
        <v>52</v>
      </c>
      <c r="R462" s="551">
        <v>52</v>
      </c>
    </row>
    <row r="463" spans="1:18" x14ac:dyDescent="0.2">
      <c r="C463" s="54"/>
      <c r="D463" s="505"/>
      <c r="E463" s="170">
        <f>AVERAGE(E457:E462)</f>
        <v>52716.666666666664</v>
      </c>
      <c r="F463" s="170">
        <f>AVERAGE(F457:F462)</f>
        <v>53750</v>
      </c>
      <c r="G463" s="170">
        <f>AVERAGE(E463:F463)</f>
        <v>53233.333333333328</v>
      </c>
      <c r="H463" s="544"/>
      <c r="I463" s="544"/>
      <c r="J463" s="544"/>
      <c r="K463" s="544"/>
      <c r="L463" s="544"/>
      <c r="M463" s="544"/>
      <c r="N463" s="544"/>
      <c r="O463" s="544"/>
      <c r="P463" s="544"/>
      <c r="Q463" s="544"/>
      <c r="R463" s="544"/>
    </row>
    <row r="464" spans="1:18" ht="13.5" thickBot="1" x14ac:dyDescent="0.25">
      <c r="C464" s="54"/>
      <c r="D464" s="505"/>
      <c r="E464" s="170"/>
      <c r="F464" s="170"/>
      <c r="G464" s="170"/>
      <c r="H464" s="544"/>
      <c r="I464" s="544"/>
      <c r="J464" s="544"/>
      <c r="K464" s="544"/>
      <c r="L464" s="544"/>
      <c r="M464" s="544"/>
      <c r="N464" s="544"/>
      <c r="O464" s="544"/>
      <c r="P464" s="544"/>
      <c r="Q464" s="544"/>
      <c r="R464" s="544"/>
    </row>
    <row r="465" spans="1:18" x14ac:dyDescent="0.2">
      <c r="A465" s="33" t="s">
        <v>79</v>
      </c>
      <c r="B465" s="47"/>
      <c r="C465" s="39" t="s">
        <v>27</v>
      </c>
      <c r="D465" s="39"/>
      <c r="E465" s="39" t="s">
        <v>65</v>
      </c>
      <c r="F465" s="39" t="s">
        <v>65</v>
      </c>
      <c r="G465" s="39" t="s">
        <v>68</v>
      </c>
      <c r="H465" s="512" t="s">
        <v>12</v>
      </c>
      <c r="I465" s="512" t="s">
        <v>31</v>
      </c>
      <c r="J465" s="512" t="s">
        <v>35</v>
      </c>
      <c r="K465" s="512" t="s">
        <v>26</v>
      </c>
      <c r="L465" s="512" t="s">
        <v>159</v>
      </c>
      <c r="M465" s="512" t="s">
        <v>24</v>
      </c>
      <c r="N465" s="512" t="s">
        <v>16</v>
      </c>
      <c r="O465" s="512" t="s">
        <v>53</v>
      </c>
      <c r="P465" s="512" t="s">
        <v>160</v>
      </c>
      <c r="Q465" s="513" t="s">
        <v>107</v>
      </c>
      <c r="R465" s="514" t="s">
        <v>108</v>
      </c>
    </row>
    <row r="466" spans="1:18" ht="13.5" thickBot="1" x14ac:dyDescent="0.25">
      <c r="A466" s="34" t="s">
        <v>49</v>
      </c>
      <c r="B466" s="48" t="s">
        <v>48</v>
      </c>
      <c r="C466" s="40" t="s">
        <v>4</v>
      </c>
      <c r="D466" s="498" t="s">
        <v>43</v>
      </c>
      <c r="E466" s="40" t="s">
        <v>32</v>
      </c>
      <c r="F466" s="40" t="s">
        <v>98</v>
      </c>
      <c r="G466" s="40" t="s">
        <v>32</v>
      </c>
      <c r="H466" s="515" t="s">
        <v>32</v>
      </c>
      <c r="I466" s="515" t="s">
        <v>32</v>
      </c>
      <c r="J466" s="515" t="s">
        <v>32</v>
      </c>
      <c r="K466" s="515" t="s">
        <v>32</v>
      </c>
      <c r="L466" s="515" t="s">
        <v>109</v>
      </c>
      <c r="M466" s="515" t="s">
        <v>109</v>
      </c>
      <c r="N466" s="515" t="s">
        <v>109</v>
      </c>
      <c r="O466" s="515" t="s">
        <v>109</v>
      </c>
      <c r="P466" s="515" t="s">
        <v>109</v>
      </c>
      <c r="Q466" s="516" t="s">
        <v>109</v>
      </c>
      <c r="R466" s="517" t="s">
        <v>109</v>
      </c>
    </row>
    <row r="467" spans="1:18" x14ac:dyDescent="0.2">
      <c r="A467" s="93" t="s">
        <v>7</v>
      </c>
      <c r="B467" s="82">
        <v>41123</v>
      </c>
      <c r="C467">
        <v>2968</v>
      </c>
      <c r="D467" s="323">
        <v>7.9</v>
      </c>
      <c r="E467">
        <v>1930</v>
      </c>
      <c r="F467">
        <v>1870</v>
      </c>
      <c r="G467">
        <v>575</v>
      </c>
      <c r="H467" s="510">
        <v>146</v>
      </c>
      <c r="I467" s="510">
        <v>79.599999999999994</v>
      </c>
      <c r="J467" s="510">
        <v>367</v>
      </c>
      <c r="K467" s="510">
        <v>14.2</v>
      </c>
      <c r="L467" s="510">
        <v>184</v>
      </c>
      <c r="M467" s="510">
        <v>224</v>
      </c>
      <c r="N467" s="518" t="s">
        <v>3</v>
      </c>
      <c r="O467" s="510">
        <v>641</v>
      </c>
      <c r="P467" s="510">
        <v>504</v>
      </c>
      <c r="Q467" s="510">
        <v>17.3</v>
      </c>
      <c r="R467" s="547">
        <v>14.7</v>
      </c>
    </row>
    <row r="468" spans="1:18" x14ac:dyDescent="0.2">
      <c r="A468" s="85" t="s">
        <v>36</v>
      </c>
      <c r="B468" s="82">
        <v>41123</v>
      </c>
      <c r="C468">
        <v>2669</v>
      </c>
      <c r="D468" s="323">
        <v>7.5</v>
      </c>
      <c r="E468">
        <v>1700</v>
      </c>
      <c r="F468">
        <v>1630</v>
      </c>
      <c r="H468" s="510">
        <v>108</v>
      </c>
      <c r="I468" s="510">
        <v>41.5</v>
      </c>
      <c r="J468" s="510">
        <v>383</v>
      </c>
      <c r="K468" s="510">
        <v>17.600000000000001</v>
      </c>
      <c r="L468" s="510">
        <v>154</v>
      </c>
      <c r="M468" s="510">
        <v>188</v>
      </c>
      <c r="N468" s="518" t="s">
        <v>3</v>
      </c>
      <c r="O468" s="510">
        <v>511</v>
      </c>
      <c r="P468" s="510">
        <v>471</v>
      </c>
      <c r="Q468" s="510">
        <v>35.1</v>
      </c>
      <c r="R468" s="540">
        <v>22.2</v>
      </c>
    </row>
    <row r="469" spans="1:18" x14ac:dyDescent="0.2">
      <c r="A469" s="85" t="s">
        <v>72</v>
      </c>
      <c r="B469" s="82">
        <v>41123</v>
      </c>
      <c r="C469">
        <v>2128</v>
      </c>
      <c r="D469" s="323">
        <v>7.8</v>
      </c>
      <c r="E469">
        <v>1410</v>
      </c>
      <c r="F469">
        <v>1280</v>
      </c>
      <c r="G469">
        <v>97</v>
      </c>
      <c r="H469" s="510">
        <v>103</v>
      </c>
      <c r="I469" s="510">
        <v>32.299999999999997</v>
      </c>
      <c r="J469" s="510">
        <v>295</v>
      </c>
      <c r="K469" s="510">
        <v>15.1</v>
      </c>
      <c r="L469" s="510">
        <v>179</v>
      </c>
      <c r="M469" s="510">
        <v>218</v>
      </c>
      <c r="N469" s="518" t="s">
        <v>3</v>
      </c>
      <c r="O469" s="510">
        <v>513</v>
      </c>
      <c r="P469" s="510">
        <v>213</v>
      </c>
      <c r="Q469" s="510">
        <v>16.7</v>
      </c>
      <c r="R469" s="540">
        <v>14.2</v>
      </c>
    </row>
    <row r="470" spans="1:18" x14ac:dyDescent="0.2">
      <c r="A470" s="85" t="s">
        <v>57</v>
      </c>
      <c r="B470" s="82">
        <v>41123</v>
      </c>
      <c r="C470">
        <v>66100</v>
      </c>
      <c r="D470" s="323">
        <v>8.4</v>
      </c>
      <c r="E470">
        <v>53200</v>
      </c>
      <c r="F470">
        <v>51900</v>
      </c>
      <c r="G470">
        <v>12</v>
      </c>
      <c r="H470" s="510">
        <v>930</v>
      </c>
      <c r="I470" s="510">
        <v>1850</v>
      </c>
      <c r="J470" s="510">
        <v>15100</v>
      </c>
      <c r="K470" s="510">
        <v>290</v>
      </c>
      <c r="L470" s="510">
        <v>269</v>
      </c>
      <c r="M470" s="510">
        <v>305</v>
      </c>
      <c r="N470" s="510">
        <v>11.2</v>
      </c>
      <c r="O470" s="510">
        <v>12300</v>
      </c>
      <c r="P470" s="510">
        <v>21300</v>
      </c>
      <c r="Q470" s="510">
        <v>54.9</v>
      </c>
      <c r="R470" s="540">
        <v>49</v>
      </c>
    </row>
    <row r="471" spans="1:18" x14ac:dyDescent="0.2">
      <c r="A471" s="85" t="s">
        <v>56</v>
      </c>
      <c r="B471" s="82">
        <v>41123</v>
      </c>
      <c r="C471">
        <v>65900</v>
      </c>
      <c r="D471" s="323">
        <v>8.1999999999999993</v>
      </c>
      <c r="E471">
        <v>52800</v>
      </c>
      <c r="F471">
        <v>53100</v>
      </c>
      <c r="G471">
        <v>23</v>
      </c>
      <c r="H471" s="510">
        <v>942</v>
      </c>
      <c r="I471" s="510">
        <v>1880</v>
      </c>
      <c r="J471" s="510">
        <v>15200</v>
      </c>
      <c r="K471" s="510">
        <v>297</v>
      </c>
      <c r="L471" s="510">
        <v>276</v>
      </c>
      <c r="M471" s="510">
        <v>336</v>
      </c>
      <c r="N471" s="518" t="s">
        <v>3</v>
      </c>
      <c r="O471" s="510">
        <v>13400</v>
      </c>
      <c r="P471" s="510">
        <v>21200</v>
      </c>
      <c r="Q471" s="510">
        <v>49.5</v>
      </c>
      <c r="R471" s="540">
        <v>46.5</v>
      </c>
    </row>
    <row r="472" spans="1:18" x14ac:dyDescent="0.2">
      <c r="A472" s="85" t="s">
        <v>60</v>
      </c>
      <c r="B472" s="82">
        <v>41123</v>
      </c>
      <c r="C472">
        <v>65700</v>
      </c>
      <c r="D472" s="323">
        <v>8.4</v>
      </c>
      <c r="E472">
        <v>53000</v>
      </c>
      <c r="F472">
        <v>53800</v>
      </c>
      <c r="G472">
        <v>17</v>
      </c>
      <c r="H472" s="510">
        <v>939</v>
      </c>
      <c r="I472" s="510">
        <v>1880</v>
      </c>
      <c r="J472" s="510">
        <v>15200</v>
      </c>
      <c r="K472" s="510">
        <v>297</v>
      </c>
      <c r="L472" s="510">
        <v>268</v>
      </c>
      <c r="M472" s="510">
        <v>297</v>
      </c>
      <c r="N472" s="510">
        <v>14.6</v>
      </c>
      <c r="O472" s="510">
        <v>13700</v>
      </c>
      <c r="P472" s="510">
        <v>21600</v>
      </c>
      <c r="Q472" s="510">
        <v>49.5</v>
      </c>
      <c r="R472" s="540">
        <v>46.2</v>
      </c>
    </row>
    <row r="473" spans="1:18" x14ac:dyDescent="0.2">
      <c r="A473" s="85" t="s">
        <v>59</v>
      </c>
      <c r="B473" s="82">
        <v>41123</v>
      </c>
      <c r="C473">
        <v>65800</v>
      </c>
      <c r="D473" s="323">
        <v>7.8</v>
      </c>
      <c r="E473">
        <v>53200</v>
      </c>
      <c r="F473">
        <v>53500</v>
      </c>
      <c r="G473">
        <v>20</v>
      </c>
      <c r="H473" s="510">
        <v>940</v>
      </c>
      <c r="I473" s="510">
        <v>1890</v>
      </c>
      <c r="J473" s="510">
        <v>15300</v>
      </c>
      <c r="K473" s="510">
        <v>300</v>
      </c>
      <c r="L473" s="510">
        <v>319</v>
      </c>
      <c r="M473" s="510">
        <v>389</v>
      </c>
      <c r="N473" s="518" t="s">
        <v>3</v>
      </c>
      <c r="O473" s="510">
        <v>14700</v>
      </c>
      <c r="P473" s="510">
        <v>20100</v>
      </c>
      <c r="Q473" s="510">
        <v>48.1</v>
      </c>
      <c r="R473" s="540">
        <v>46.6</v>
      </c>
    </row>
    <row r="474" spans="1:18" x14ac:dyDescent="0.2">
      <c r="A474" s="85" t="s">
        <v>63</v>
      </c>
      <c r="B474" s="82">
        <v>41123</v>
      </c>
      <c r="C474">
        <v>66000</v>
      </c>
      <c r="D474" s="323">
        <v>8.5</v>
      </c>
      <c r="E474">
        <v>53000</v>
      </c>
      <c r="F474">
        <v>53600</v>
      </c>
      <c r="G474">
        <v>16</v>
      </c>
      <c r="H474" s="510">
        <v>936</v>
      </c>
      <c r="I474" s="510">
        <v>1890</v>
      </c>
      <c r="J474" s="510">
        <v>15100</v>
      </c>
      <c r="K474" s="510">
        <v>299</v>
      </c>
      <c r="L474" s="510">
        <v>270</v>
      </c>
      <c r="M474" s="510">
        <v>277</v>
      </c>
      <c r="N474" s="510">
        <v>25.8</v>
      </c>
      <c r="O474" s="510">
        <v>14200</v>
      </c>
      <c r="P474" s="510">
        <v>21100</v>
      </c>
      <c r="Q474" s="510">
        <v>50.8</v>
      </c>
      <c r="R474" s="540">
        <v>47</v>
      </c>
    </row>
    <row r="475" spans="1:18" ht="13.5" thickBot="1" x14ac:dyDescent="0.25">
      <c r="A475" s="86" t="s">
        <v>62</v>
      </c>
      <c r="B475" s="171">
        <v>41123</v>
      </c>
      <c r="C475" s="172">
        <v>66100</v>
      </c>
      <c r="D475" s="269">
        <v>8</v>
      </c>
      <c r="E475" s="172">
        <v>53400</v>
      </c>
      <c r="F475" s="172">
        <v>51100</v>
      </c>
      <c r="G475" s="172">
        <v>12</v>
      </c>
      <c r="H475" s="548">
        <v>925</v>
      </c>
      <c r="I475" s="548">
        <v>1900</v>
      </c>
      <c r="J475" s="548">
        <v>15200</v>
      </c>
      <c r="K475" s="548">
        <v>301</v>
      </c>
      <c r="L475" s="548">
        <v>318</v>
      </c>
      <c r="M475" s="548">
        <v>388</v>
      </c>
      <c r="N475" s="542" t="s">
        <v>3</v>
      </c>
      <c r="O475" s="548">
        <v>9820</v>
      </c>
      <c r="P475" s="548">
        <v>22800</v>
      </c>
      <c r="Q475" s="548">
        <v>51.2</v>
      </c>
      <c r="R475" s="551">
        <v>45.9</v>
      </c>
    </row>
    <row r="476" spans="1:18" x14ac:dyDescent="0.2">
      <c r="C476" s="54"/>
      <c r="D476" s="505"/>
      <c r="E476" s="170">
        <f>AVERAGE(E470:E475)</f>
        <v>53100</v>
      </c>
      <c r="F476" s="170">
        <f>AVERAGE(F470:F475)</f>
        <v>52833.333333333336</v>
      </c>
      <c r="G476" s="170">
        <f>AVERAGE(E476:F476)</f>
        <v>52966.666666666672</v>
      </c>
      <c r="H476" s="544"/>
      <c r="I476" s="544"/>
      <c r="J476" s="544"/>
      <c r="K476" s="544"/>
      <c r="L476" s="544"/>
      <c r="M476" s="544"/>
      <c r="N476" s="544"/>
      <c r="O476" s="544"/>
      <c r="P476" s="544"/>
      <c r="Q476" s="544"/>
      <c r="R476" s="544"/>
    </row>
    <row r="477" spans="1:18" ht="13.5" thickBot="1" x14ac:dyDescent="0.25"/>
    <row r="478" spans="1:18" x14ac:dyDescent="0.2">
      <c r="A478" s="33" t="s">
        <v>79</v>
      </c>
      <c r="B478" s="47"/>
      <c r="C478" s="39" t="s">
        <v>27</v>
      </c>
      <c r="D478" s="39"/>
      <c r="E478" s="39" t="s">
        <v>65</v>
      </c>
      <c r="F478" s="39" t="s">
        <v>65</v>
      </c>
      <c r="G478" s="39" t="s">
        <v>68</v>
      </c>
      <c r="H478" s="512" t="s">
        <v>12</v>
      </c>
      <c r="I478" s="512" t="s">
        <v>31</v>
      </c>
      <c r="J478" s="512" t="s">
        <v>35</v>
      </c>
      <c r="K478" s="512" t="s">
        <v>26</v>
      </c>
      <c r="L478" s="512" t="s">
        <v>159</v>
      </c>
      <c r="M478" s="512" t="s">
        <v>24</v>
      </c>
      <c r="N478" s="512" t="s">
        <v>16</v>
      </c>
      <c r="O478" s="512" t="s">
        <v>53</v>
      </c>
      <c r="P478" s="512" t="s">
        <v>160</v>
      </c>
      <c r="Q478" s="513" t="s">
        <v>107</v>
      </c>
      <c r="R478" s="514" t="s">
        <v>108</v>
      </c>
    </row>
    <row r="479" spans="1:18" ht="13.5" thickBot="1" x14ac:dyDescent="0.25">
      <c r="A479" s="34" t="s">
        <v>49</v>
      </c>
      <c r="B479" s="48" t="s">
        <v>48</v>
      </c>
      <c r="C479" s="40" t="s">
        <v>4</v>
      </c>
      <c r="D479" s="498" t="s">
        <v>43</v>
      </c>
      <c r="E479" s="40" t="s">
        <v>32</v>
      </c>
      <c r="F479" s="40" t="s">
        <v>98</v>
      </c>
      <c r="G479" s="40" t="s">
        <v>32</v>
      </c>
      <c r="H479" s="515" t="s">
        <v>32</v>
      </c>
      <c r="I479" s="515" t="s">
        <v>32</v>
      </c>
      <c r="J479" s="515" t="s">
        <v>32</v>
      </c>
      <c r="K479" s="515" t="s">
        <v>32</v>
      </c>
      <c r="L479" s="515" t="s">
        <v>109</v>
      </c>
      <c r="M479" s="515" t="s">
        <v>109</v>
      </c>
      <c r="N479" s="515" t="s">
        <v>109</v>
      </c>
      <c r="O479" s="515" t="s">
        <v>109</v>
      </c>
      <c r="P479" s="515" t="s">
        <v>109</v>
      </c>
      <c r="Q479" s="516" t="s">
        <v>109</v>
      </c>
      <c r="R479" s="517" t="s">
        <v>109</v>
      </c>
    </row>
    <row r="480" spans="1:18" x14ac:dyDescent="0.2">
      <c r="A480" s="93" t="s">
        <v>7</v>
      </c>
      <c r="B480" s="82">
        <v>41233</v>
      </c>
      <c r="C480">
        <v>3182</v>
      </c>
      <c r="D480" s="323">
        <v>8</v>
      </c>
      <c r="E480">
        <v>3420</v>
      </c>
      <c r="F480">
        <v>2090</v>
      </c>
      <c r="G480">
        <v>200</v>
      </c>
      <c r="H480" s="510">
        <v>162</v>
      </c>
      <c r="I480" s="510">
        <v>128</v>
      </c>
      <c r="J480" s="510">
        <v>395</v>
      </c>
      <c r="K480" s="510">
        <v>5</v>
      </c>
      <c r="L480" s="510">
        <v>228</v>
      </c>
      <c r="M480" s="510">
        <v>278</v>
      </c>
      <c r="N480" s="518" t="s">
        <v>3</v>
      </c>
      <c r="O480" s="510">
        <v>776</v>
      </c>
      <c r="P480" s="510">
        <v>480</v>
      </c>
      <c r="Q480" s="510">
        <v>7.3</v>
      </c>
      <c r="R480" s="547">
        <v>5.7</v>
      </c>
    </row>
    <row r="481" spans="1:18" x14ac:dyDescent="0.2">
      <c r="A481" s="85" t="s">
        <v>36</v>
      </c>
      <c r="B481" s="82">
        <v>41233</v>
      </c>
      <c r="C481">
        <v>4230</v>
      </c>
      <c r="D481" s="323" t="s">
        <v>174</v>
      </c>
      <c r="E481">
        <v>2390</v>
      </c>
      <c r="F481">
        <v>2800</v>
      </c>
      <c r="G481">
        <v>68</v>
      </c>
      <c r="H481" s="510">
        <v>193</v>
      </c>
      <c r="I481" s="510">
        <v>140</v>
      </c>
      <c r="J481" s="510">
        <v>622</v>
      </c>
      <c r="K481" s="510">
        <v>13.1</v>
      </c>
      <c r="L481" s="510">
        <v>241</v>
      </c>
      <c r="M481" s="510">
        <v>294</v>
      </c>
      <c r="N481" s="518" t="s">
        <v>3</v>
      </c>
      <c r="O481" s="510">
        <v>797</v>
      </c>
      <c r="P481" s="510">
        <v>886</v>
      </c>
      <c r="Q481" s="510">
        <v>8.1999999999999993</v>
      </c>
      <c r="R481" s="540">
        <v>6.2</v>
      </c>
    </row>
    <row r="482" spans="1:18" x14ac:dyDescent="0.2">
      <c r="A482" s="85" t="s">
        <v>72</v>
      </c>
      <c r="B482" s="82">
        <v>41233</v>
      </c>
      <c r="C482">
        <v>1684</v>
      </c>
      <c r="D482" s="323">
        <v>7.9</v>
      </c>
      <c r="F482">
        <v>1000</v>
      </c>
      <c r="G482">
        <v>35</v>
      </c>
      <c r="H482" s="510">
        <v>97.2</v>
      </c>
      <c r="I482" s="510">
        <v>27.1</v>
      </c>
      <c r="J482" s="510">
        <v>213</v>
      </c>
      <c r="K482" s="510">
        <v>12</v>
      </c>
      <c r="L482" s="510">
        <v>173</v>
      </c>
      <c r="M482" s="510">
        <v>211</v>
      </c>
      <c r="N482" s="518" t="s">
        <v>3</v>
      </c>
      <c r="O482" s="510">
        <v>371</v>
      </c>
      <c r="P482" s="510">
        <v>177</v>
      </c>
      <c r="Q482" s="510">
        <v>9.8000000000000007</v>
      </c>
      <c r="R482" s="540">
        <v>6.2</v>
      </c>
    </row>
    <row r="483" spans="1:18" x14ac:dyDescent="0.2">
      <c r="A483" s="85" t="s">
        <v>57</v>
      </c>
      <c r="B483" s="82">
        <v>41232</v>
      </c>
      <c r="C483">
        <v>66500</v>
      </c>
      <c r="D483" s="323">
        <v>8.1999999999999993</v>
      </c>
      <c r="F483">
        <v>55100</v>
      </c>
      <c r="G483">
        <v>18</v>
      </c>
      <c r="H483" s="510">
        <v>972</v>
      </c>
      <c r="I483" s="510">
        <v>1870</v>
      </c>
      <c r="J483" s="510">
        <v>15600</v>
      </c>
      <c r="K483" s="510">
        <v>318</v>
      </c>
      <c r="L483" s="510">
        <v>276</v>
      </c>
      <c r="M483" s="510">
        <v>337</v>
      </c>
      <c r="N483" s="518" t="s">
        <v>3</v>
      </c>
      <c r="O483" s="510">
        <v>13200</v>
      </c>
      <c r="P483" s="510">
        <v>23000</v>
      </c>
      <c r="Q483" s="510">
        <v>56.1</v>
      </c>
      <c r="R483" s="540">
        <v>52.8</v>
      </c>
    </row>
    <row r="484" spans="1:18" x14ac:dyDescent="0.2">
      <c r="A484" s="85" t="s">
        <v>56</v>
      </c>
      <c r="B484" s="82">
        <v>41232</v>
      </c>
      <c r="C484">
        <v>66800</v>
      </c>
      <c r="D484" s="323">
        <v>8.1999999999999993</v>
      </c>
      <c r="F484">
        <v>54400</v>
      </c>
      <c r="G484">
        <v>27</v>
      </c>
      <c r="H484" s="510">
        <v>934</v>
      </c>
      <c r="I484" s="510">
        <v>1840</v>
      </c>
      <c r="J484" s="510">
        <v>15500</v>
      </c>
      <c r="K484" s="510">
        <v>308</v>
      </c>
      <c r="L484" s="510">
        <v>276</v>
      </c>
      <c r="M484" s="510">
        <v>337</v>
      </c>
      <c r="N484" s="518" t="s">
        <v>3</v>
      </c>
      <c r="O484" s="510">
        <v>13000</v>
      </c>
      <c r="P484" s="510">
        <v>22600</v>
      </c>
      <c r="Q484" s="510">
        <v>56.7</v>
      </c>
      <c r="R484" s="540">
        <v>53.1</v>
      </c>
    </row>
    <row r="485" spans="1:18" x14ac:dyDescent="0.2">
      <c r="A485" s="85" t="s">
        <v>60</v>
      </c>
      <c r="B485" s="82">
        <v>41232</v>
      </c>
      <c r="C485">
        <v>66700</v>
      </c>
      <c r="D485" s="323">
        <v>8.1999999999999993</v>
      </c>
      <c r="E485">
        <v>54900</v>
      </c>
      <c r="F485">
        <v>54200</v>
      </c>
      <c r="G485">
        <v>20</v>
      </c>
      <c r="H485" s="510">
        <v>940</v>
      </c>
      <c r="I485" s="510">
        <v>1840</v>
      </c>
      <c r="J485" s="510">
        <v>15400</v>
      </c>
      <c r="K485" s="510">
        <v>320</v>
      </c>
      <c r="L485" s="510">
        <v>276</v>
      </c>
      <c r="M485" s="510">
        <v>337</v>
      </c>
      <c r="N485" s="518" t="s">
        <v>3</v>
      </c>
      <c r="O485" s="510">
        <v>13000</v>
      </c>
      <c r="P485" s="510">
        <v>22500</v>
      </c>
      <c r="Q485" s="510">
        <v>53.8</v>
      </c>
      <c r="R485" s="540">
        <v>53.3</v>
      </c>
    </row>
    <row r="486" spans="1:18" x14ac:dyDescent="0.2">
      <c r="A486" s="85" t="s">
        <v>59</v>
      </c>
      <c r="B486" s="82">
        <v>41232</v>
      </c>
      <c r="C486">
        <v>66900</v>
      </c>
      <c r="D486" s="323">
        <v>8.1999999999999993</v>
      </c>
      <c r="E486">
        <v>55100</v>
      </c>
      <c r="F486">
        <v>54700</v>
      </c>
      <c r="G486">
        <v>22</v>
      </c>
      <c r="H486" s="510">
        <v>927</v>
      </c>
      <c r="I486" s="510">
        <v>1860</v>
      </c>
      <c r="J486" s="510">
        <v>15600</v>
      </c>
      <c r="K486" s="510">
        <v>305</v>
      </c>
      <c r="L486" s="510">
        <v>276</v>
      </c>
      <c r="M486" s="510">
        <v>337</v>
      </c>
      <c r="N486" s="518" t="s">
        <v>3</v>
      </c>
      <c r="O486" s="510">
        <v>13100</v>
      </c>
      <c r="P486" s="510">
        <v>22700</v>
      </c>
      <c r="Q486" s="510">
        <v>54.2</v>
      </c>
      <c r="R486" s="540">
        <v>52.3</v>
      </c>
    </row>
    <row r="487" spans="1:18" x14ac:dyDescent="0.2">
      <c r="A487" s="85" t="s">
        <v>63</v>
      </c>
      <c r="B487" s="82">
        <v>41232</v>
      </c>
      <c r="C487">
        <v>66900</v>
      </c>
      <c r="D487" s="323">
        <v>8.1999999999999993</v>
      </c>
      <c r="E487">
        <v>55700</v>
      </c>
      <c r="F487">
        <v>54400</v>
      </c>
      <c r="G487">
        <v>19</v>
      </c>
      <c r="H487" s="510">
        <v>934</v>
      </c>
      <c r="I487" s="510">
        <v>1830</v>
      </c>
      <c r="J487" s="510">
        <v>15500</v>
      </c>
      <c r="K487" s="510">
        <v>304</v>
      </c>
      <c r="L487" s="510">
        <v>276</v>
      </c>
      <c r="M487" s="510">
        <v>337</v>
      </c>
      <c r="N487" s="518" t="s">
        <v>3</v>
      </c>
      <c r="O487" s="510">
        <v>13000</v>
      </c>
      <c r="P487" s="510">
        <v>22700</v>
      </c>
      <c r="Q487" s="510">
        <v>54.9</v>
      </c>
      <c r="R487" s="540">
        <v>52.4</v>
      </c>
    </row>
    <row r="488" spans="1:18" ht="13.5" thickBot="1" x14ac:dyDescent="0.25">
      <c r="A488" s="86" t="s">
        <v>62</v>
      </c>
      <c r="B488" s="171">
        <v>41232</v>
      </c>
      <c r="C488" s="172">
        <v>66900</v>
      </c>
      <c r="D488" s="269">
        <v>8.1999999999999993</v>
      </c>
      <c r="E488" s="172">
        <v>55000</v>
      </c>
      <c r="F488" s="172">
        <v>54200</v>
      </c>
      <c r="G488" s="172">
        <v>21</v>
      </c>
      <c r="H488" s="548">
        <v>934</v>
      </c>
      <c r="I488" s="548">
        <v>1830</v>
      </c>
      <c r="J488" s="548">
        <v>15500</v>
      </c>
      <c r="K488" s="548">
        <v>309</v>
      </c>
      <c r="L488" s="548">
        <v>276</v>
      </c>
      <c r="M488" s="548">
        <v>337</v>
      </c>
      <c r="N488" s="542" t="s">
        <v>3</v>
      </c>
      <c r="O488" s="548">
        <v>12900</v>
      </c>
      <c r="P488" s="548">
        <v>22600</v>
      </c>
      <c r="Q488" s="548">
        <v>55.6</v>
      </c>
      <c r="R488" s="551">
        <v>52.6</v>
      </c>
    </row>
    <row r="489" spans="1:18" x14ac:dyDescent="0.2">
      <c r="C489" s="54"/>
      <c r="D489" s="505"/>
      <c r="E489" s="170">
        <f>AVERAGE(E485:E488)</f>
        <v>55175</v>
      </c>
      <c r="F489" s="170">
        <f>AVERAGE(F483:F488)</f>
        <v>54500</v>
      </c>
      <c r="G489" s="170">
        <f>AVERAGE(E489:F489)</f>
        <v>54837.5</v>
      </c>
      <c r="H489" s="544"/>
      <c r="I489" s="544"/>
      <c r="J489" s="544"/>
      <c r="K489" s="544"/>
      <c r="L489" s="544"/>
      <c r="M489" s="544"/>
      <c r="N489" s="544"/>
      <c r="O489" s="544"/>
      <c r="P489" s="544"/>
      <c r="Q489" s="544"/>
      <c r="R489" s="544"/>
    </row>
    <row r="490" spans="1:18" ht="13.5" thickBot="1" x14ac:dyDescent="0.25"/>
    <row r="491" spans="1:18" x14ac:dyDescent="0.2">
      <c r="A491" s="33" t="s">
        <v>79</v>
      </c>
      <c r="B491" s="47"/>
      <c r="C491" s="39" t="s">
        <v>27</v>
      </c>
      <c r="D491" s="39"/>
      <c r="E491" s="39" t="s">
        <v>65</v>
      </c>
      <c r="F491" s="39" t="s">
        <v>65</v>
      </c>
      <c r="G491" s="39" t="s">
        <v>68</v>
      </c>
      <c r="H491" s="512" t="s">
        <v>12</v>
      </c>
      <c r="I491" s="512" t="s">
        <v>31</v>
      </c>
      <c r="J491" s="512" t="s">
        <v>35</v>
      </c>
      <c r="K491" s="512" t="s">
        <v>26</v>
      </c>
      <c r="L491" s="512" t="s">
        <v>159</v>
      </c>
      <c r="M491" s="512" t="s">
        <v>24</v>
      </c>
      <c r="N491" s="512" t="s">
        <v>16</v>
      </c>
      <c r="O491" s="512" t="s">
        <v>53</v>
      </c>
      <c r="P491" s="512" t="s">
        <v>160</v>
      </c>
      <c r="Q491" s="513" t="s">
        <v>107</v>
      </c>
      <c r="R491" s="514" t="s">
        <v>108</v>
      </c>
    </row>
    <row r="492" spans="1:18" ht="13.5" thickBot="1" x14ac:dyDescent="0.25">
      <c r="A492" s="34" t="s">
        <v>49</v>
      </c>
      <c r="B492" s="48" t="s">
        <v>48</v>
      </c>
      <c r="C492" s="40" t="s">
        <v>4</v>
      </c>
      <c r="D492" s="498" t="s">
        <v>43</v>
      </c>
      <c r="E492" s="40" t="s">
        <v>32</v>
      </c>
      <c r="F492" s="40" t="s">
        <v>98</v>
      </c>
      <c r="G492" s="40" t="s">
        <v>32</v>
      </c>
      <c r="H492" s="515" t="s">
        <v>32</v>
      </c>
      <c r="I492" s="515" t="s">
        <v>32</v>
      </c>
      <c r="J492" s="515" t="s">
        <v>32</v>
      </c>
      <c r="K492" s="515" t="s">
        <v>32</v>
      </c>
      <c r="L492" s="515" t="s">
        <v>109</v>
      </c>
      <c r="M492" s="515" t="s">
        <v>109</v>
      </c>
      <c r="N492" s="515" t="s">
        <v>109</v>
      </c>
      <c r="O492" s="515" t="s">
        <v>109</v>
      </c>
      <c r="P492" s="515" t="s">
        <v>109</v>
      </c>
      <c r="Q492" s="516" t="s">
        <v>109</v>
      </c>
      <c r="R492" s="517" t="s">
        <v>109</v>
      </c>
    </row>
    <row r="493" spans="1:18" x14ac:dyDescent="0.2">
      <c r="A493" s="93" t="s">
        <v>7</v>
      </c>
      <c r="B493" s="82">
        <v>41329</v>
      </c>
      <c r="C493">
        <v>3083</v>
      </c>
      <c r="D493" s="323">
        <v>8</v>
      </c>
      <c r="E493">
        <v>1790</v>
      </c>
      <c r="F493">
        <v>1950</v>
      </c>
      <c r="G493">
        <v>166</v>
      </c>
      <c r="H493" s="510">
        <v>165</v>
      </c>
      <c r="I493" s="510">
        <v>85</v>
      </c>
      <c r="J493" s="510">
        <v>376</v>
      </c>
      <c r="K493" s="510">
        <v>0.6</v>
      </c>
      <c r="L493" s="510">
        <v>213</v>
      </c>
      <c r="M493" s="510">
        <v>260</v>
      </c>
      <c r="N493" s="518" t="s">
        <v>3</v>
      </c>
      <c r="O493" s="510">
        <v>720</v>
      </c>
      <c r="P493" s="510">
        <v>476</v>
      </c>
      <c r="Q493" s="510">
        <v>7.2</v>
      </c>
      <c r="R493" s="547">
        <v>7</v>
      </c>
    </row>
    <row r="494" spans="1:18" x14ac:dyDescent="0.2">
      <c r="A494" s="85" t="s">
        <v>36</v>
      </c>
      <c r="B494" s="82">
        <v>41329</v>
      </c>
      <c r="C494">
        <v>4100</v>
      </c>
      <c r="D494" s="323">
        <v>7.8</v>
      </c>
      <c r="E494">
        <v>2760</v>
      </c>
      <c r="F494">
        <v>2540</v>
      </c>
      <c r="G494">
        <v>153</v>
      </c>
      <c r="H494" s="510">
        <v>176</v>
      </c>
      <c r="I494" s="510">
        <v>88.2</v>
      </c>
      <c r="J494" s="510">
        <v>583</v>
      </c>
      <c r="K494" s="510">
        <v>12.8</v>
      </c>
      <c r="L494" s="510">
        <v>227</v>
      </c>
      <c r="M494" s="510">
        <v>277</v>
      </c>
      <c r="N494" s="518" t="s">
        <v>3</v>
      </c>
      <c r="O494" s="510">
        <v>718</v>
      </c>
      <c r="P494" s="510">
        <v>823</v>
      </c>
      <c r="Q494" s="510">
        <v>7</v>
      </c>
      <c r="R494" s="540">
        <v>6.7</v>
      </c>
    </row>
    <row r="495" spans="1:18" x14ac:dyDescent="0.2">
      <c r="A495" s="85" t="s">
        <v>72</v>
      </c>
      <c r="B495" s="82">
        <v>41329</v>
      </c>
      <c r="C495">
        <v>1701</v>
      </c>
      <c r="D495" s="323">
        <v>7.9</v>
      </c>
      <c r="E495">
        <v>1120</v>
      </c>
      <c r="F495">
        <v>1010</v>
      </c>
      <c r="G495">
        <v>39</v>
      </c>
      <c r="H495" s="510">
        <v>94</v>
      </c>
      <c r="I495" s="510">
        <v>26.5</v>
      </c>
      <c r="J495" s="510">
        <v>212</v>
      </c>
      <c r="K495" s="510">
        <v>12</v>
      </c>
      <c r="L495" s="510">
        <v>173</v>
      </c>
      <c r="M495" s="510">
        <v>211</v>
      </c>
      <c r="N495" s="518" t="s">
        <v>3</v>
      </c>
      <c r="O495" s="510">
        <v>379</v>
      </c>
      <c r="P495" s="510">
        <v>176</v>
      </c>
      <c r="Q495" s="510">
        <v>5.6</v>
      </c>
      <c r="R495" s="540">
        <v>5.6</v>
      </c>
    </row>
    <row r="496" spans="1:18" x14ac:dyDescent="0.2">
      <c r="A496" s="85" t="s">
        <v>57</v>
      </c>
      <c r="B496" s="82">
        <v>41330</v>
      </c>
      <c r="C496">
        <v>66000</v>
      </c>
      <c r="D496" s="323">
        <v>8.1</v>
      </c>
      <c r="E496">
        <v>53600</v>
      </c>
      <c r="F496">
        <v>52800</v>
      </c>
      <c r="G496">
        <v>23</v>
      </c>
      <c r="H496" s="510">
        <v>909</v>
      </c>
      <c r="I496" s="510">
        <v>2130</v>
      </c>
      <c r="J496" s="510">
        <v>14500</v>
      </c>
      <c r="K496" s="510">
        <v>285</v>
      </c>
      <c r="L496" s="510">
        <v>267</v>
      </c>
      <c r="M496" s="510">
        <v>326</v>
      </c>
      <c r="N496" s="518" t="s">
        <v>3</v>
      </c>
      <c r="O496" s="510">
        <v>13000</v>
      </c>
      <c r="P496" s="510">
        <v>21800</v>
      </c>
      <c r="Q496" s="510">
        <v>45.9</v>
      </c>
      <c r="R496" s="540">
        <v>45.5</v>
      </c>
    </row>
    <row r="497" spans="1:18" x14ac:dyDescent="0.2">
      <c r="A497" s="85" t="s">
        <v>56</v>
      </c>
      <c r="B497" s="82">
        <v>41330</v>
      </c>
      <c r="C497">
        <v>66600</v>
      </c>
      <c r="D497" s="323">
        <v>8.1</v>
      </c>
      <c r="E497">
        <v>53600</v>
      </c>
      <c r="F497">
        <v>53000</v>
      </c>
      <c r="G497">
        <v>32</v>
      </c>
      <c r="H497" s="510">
        <v>905</v>
      </c>
      <c r="I497" s="510">
        <v>2170</v>
      </c>
      <c r="J497" s="510">
        <v>14800</v>
      </c>
      <c r="K497" s="510">
        <v>287</v>
      </c>
      <c r="L497" s="510">
        <v>273</v>
      </c>
      <c r="M497" s="510">
        <v>333</v>
      </c>
      <c r="N497" s="518" t="s">
        <v>3</v>
      </c>
      <c r="O497" s="510">
        <v>12900</v>
      </c>
      <c r="P497" s="510">
        <v>21800</v>
      </c>
      <c r="Q497" s="510">
        <v>46.4</v>
      </c>
      <c r="R497" s="540">
        <v>45.9</v>
      </c>
    </row>
    <row r="498" spans="1:18" x14ac:dyDescent="0.2">
      <c r="A498" s="85" t="s">
        <v>60</v>
      </c>
      <c r="B498" s="82">
        <v>41330</v>
      </c>
      <c r="C498">
        <v>66200</v>
      </c>
      <c r="D498" s="323">
        <v>8.1999999999999993</v>
      </c>
      <c r="E498">
        <v>52700</v>
      </c>
      <c r="F498">
        <v>52200</v>
      </c>
      <c r="G498">
        <v>27</v>
      </c>
      <c r="H498" s="510">
        <v>888</v>
      </c>
      <c r="I498" s="510">
        <v>2180</v>
      </c>
      <c r="J498" s="510">
        <v>14600</v>
      </c>
      <c r="K498" s="510">
        <v>289</v>
      </c>
      <c r="L498" s="510">
        <v>267</v>
      </c>
      <c r="M498" s="510">
        <v>326</v>
      </c>
      <c r="N498" s="518" t="s">
        <v>3</v>
      </c>
      <c r="O498" s="510">
        <v>12700</v>
      </c>
      <c r="P498" s="510">
        <v>21400</v>
      </c>
      <c r="Q498" s="510">
        <v>46.1</v>
      </c>
      <c r="R498" s="540">
        <v>44.2</v>
      </c>
    </row>
    <row r="499" spans="1:18" x14ac:dyDescent="0.2">
      <c r="A499" s="85" t="s">
        <v>59</v>
      </c>
      <c r="B499" s="82">
        <v>41330</v>
      </c>
      <c r="C499">
        <v>66400</v>
      </c>
      <c r="D499" s="323">
        <v>8.1</v>
      </c>
      <c r="E499">
        <v>52700</v>
      </c>
      <c r="F499">
        <v>53100</v>
      </c>
      <c r="G499">
        <v>26</v>
      </c>
      <c r="H499" s="510">
        <v>899</v>
      </c>
      <c r="I499" s="510">
        <v>2300</v>
      </c>
      <c r="J499" s="510">
        <v>14800</v>
      </c>
      <c r="K499" s="510">
        <v>293</v>
      </c>
      <c r="L499" s="510">
        <v>267</v>
      </c>
      <c r="M499" s="510">
        <v>326</v>
      </c>
      <c r="N499" s="518" t="s">
        <v>3</v>
      </c>
      <c r="O499" s="510">
        <v>12900</v>
      </c>
      <c r="P499" s="510">
        <v>21700</v>
      </c>
      <c r="Q499" s="510">
        <v>45.2</v>
      </c>
      <c r="R499" s="540">
        <v>44.6</v>
      </c>
    </row>
    <row r="500" spans="1:18" x14ac:dyDescent="0.2">
      <c r="A500" s="85" t="s">
        <v>63</v>
      </c>
      <c r="B500" s="82">
        <v>41330</v>
      </c>
      <c r="C500">
        <v>66000</v>
      </c>
      <c r="D500" s="323">
        <v>8.1</v>
      </c>
      <c r="E500">
        <v>57700</v>
      </c>
      <c r="F500">
        <v>52600</v>
      </c>
      <c r="G500">
        <v>16</v>
      </c>
      <c r="H500" s="510">
        <v>891</v>
      </c>
      <c r="I500" s="510">
        <v>2390</v>
      </c>
      <c r="J500" s="510">
        <v>14200</v>
      </c>
      <c r="K500" s="510">
        <v>294</v>
      </c>
      <c r="L500" s="510">
        <v>264</v>
      </c>
      <c r="M500" s="510">
        <v>322</v>
      </c>
      <c r="N500" s="518" t="s">
        <v>3</v>
      </c>
      <c r="O500" s="510">
        <v>13000</v>
      </c>
      <c r="P500" s="510">
        <v>21700</v>
      </c>
      <c r="Q500" s="510">
        <v>45.9</v>
      </c>
      <c r="R500" s="540">
        <v>44.3</v>
      </c>
    </row>
    <row r="501" spans="1:18" ht="13.5" thickBot="1" x14ac:dyDescent="0.25">
      <c r="A501" s="86" t="s">
        <v>62</v>
      </c>
      <c r="B501" s="171">
        <v>41330</v>
      </c>
      <c r="C501" s="172">
        <v>66000</v>
      </c>
      <c r="D501" s="269">
        <v>8.1</v>
      </c>
      <c r="E501" s="172">
        <v>52300</v>
      </c>
      <c r="F501" s="172">
        <v>52600</v>
      </c>
      <c r="G501" s="172">
        <v>28</v>
      </c>
      <c r="H501" s="548">
        <v>891</v>
      </c>
      <c r="I501" s="548">
        <v>2210</v>
      </c>
      <c r="J501" s="548">
        <v>14300</v>
      </c>
      <c r="K501" s="548">
        <v>293</v>
      </c>
      <c r="L501" s="548">
        <v>262</v>
      </c>
      <c r="M501" s="548">
        <v>319</v>
      </c>
      <c r="N501" s="542" t="s">
        <v>3</v>
      </c>
      <c r="O501" s="548">
        <v>12900</v>
      </c>
      <c r="P501" s="548">
        <v>21800</v>
      </c>
      <c r="Q501" s="548">
        <v>46.3</v>
      </c>
      <c r="R501" s="551">
        <v>44.9</v>
      </c>
    </row>
    <row r="502" spans="1:18" x14ac:dyDescent="0.2">
      <c r="C502" s="54"/>
      <c r="D502" s="505"/>
      <c r="E502" s="170">
        <f>AVERAGE(E496:E501)</f>
        <v>53766.666666666664</v>
      </c>
      <c r="F502" s="170">
        <f>AVERAGE(F496:F501)</f>
        <v>52716.666666666664</v>
      </c>
      <c r="G502" s="170">
        <f>AVERAGE(E502:F502)</f>
        <v>53241.666666666664</v>
      </c>
      <c r="H502" s="544"/>
      <c r="I502" s="544"/>
      <c r="J502" s="544"/>
      <c r="K502" s="544"/>
      <c r="L502" s="544"/>
      <c r="M502" s="544"/>
      <c r="N502" s="544"/>
      <c r="O502" s="544"/>
      <c r="P502" s="544"/>
      <c r="Q502" s="544"/>
      <c r="R502" s="544"/>
    </row>
    <row r="503" spans="1:18" ht="13.5" thickBot="1" x14ac:dyDescent="0.25">
      <c r="C503" s="54"/>
      <c r="D503" s="505"/>
      <c r="E503" s="170"/>
      <c r="F503" s="170"/>
      <c r="G503" s="170"/>
      <c r="H503" s="544"/>
      <c r="I503" s="544"/>
      <c r="J503" s="544"/>
      <c r="K503" s="544"/>
      <c r="L503" s="544"/>
      <c r="M503" s="544"/>
      <c r="N503" s="544"/>
      <c r="O503" s="544"/>
      <c r="P503" s="544"/>
      <c r="Q503" s="544"/>
      <c r="R503" s="544"/>
    </row>
    <row r="504" spans="1:18" x14ac:dyDescent="0.2">
      <c r="A504" s="33" t="s">
        <v>79</v>
      </c>
      <c r="B504" s="47"/>
      <c r="C504" s="39" t="s">
        <v>27</v>
      </c>
      <c r="D504" s="39"/>
      <c r="E504" s="39" t="s">
        <v>65</v>
      </c>
      <c r="F504" s="39" t="s">
        <v>65</v>
      </c>
      <c r="G504" s="39" t="s">
        <v>68</v>
      </c>
      <c r="H504" s="512" t="s">
        <v>12</v>
      </c>
      <c r="I504" s="512" t="s">
        <v>31</v>
      </c>
      <c r="J504" s="512" t="s">
        <v>35</v>
      </c>
      <c r="K504" s="512" t="s">
        <v>26</v>
      </c>
      <c r="L504" s="512" t="s">
        <v>159</v>
      </c>
      <c r="M504" s="512" t="s">
        <v>24</v>
      </c>
      <c r="N504" s="512" t="s">
        <v>16</v>
      </c>
      <c r="O504" s="512" t="s">
        <v>53</v>
      </c>
      <c r="P504" s="512" t="s">
        <v>160</v>
      </c>
      <c r="Q504" s="513" t="s">
        <v>107</v>
      </c>
      <c r="R504" s="514" t="s">
        <v>108</v>
      </c>
    </row>
    <row r="505" spans="1:18" ht="13.5" thickBot="1" x14ac:dyDescent="0.25">
      <c r="A505" s="34" t="s">
        <v>49</v>
      </c>
      <c r="B505" s="220" t="s">
        <v>48</v>
      </c>
      <c r="C505" s="219" t="s">
        <v>4</v>
      </c>
      <c r="D505" s="508" t="s">
        <v>43</v>
      </c>
      <c r="E505" s="219" t="s">
        <v>32</v>
      </c>
      <c r="F505" s="219" t="s">
        <v>98</v>
      </c>
      <c r="G505" s="219" t="s">
        <v>32</v>
      </c>
      <c r="H505" s="553" t="s">
        <v>32</v>
      </c>
      <c r="I505" s="553" t="s">
        <v>32</v>
      </c>
      <c r="J505" s="553" t="s">
        <v>32</v>
      </c>
      <c r="K505" s="553" t="s">
        <v>32</v>
      </c>
      <c r="L505" s="553" t="s">
        <v>109</v>
      </c>
      <c r="M505" s="553" t="s">
        <v>109</v>
      </c>
      <c r="N505" s="553" t="s">
        <v>109</v>
      </c>
      <c r="O505" s="553" t="s">
        <v>109</v>
      </c>
      <c r="P505" s="553" t="s">
        <v>109</v>
      </c>
      <c r="Q505" s="554" t="s">
        <v>109</v>
      </c>
      <c r="R505" s="555" t="s">
        <v>109</v>
      </c>
    </row>
    <row r="506" spans="1:18" x14ac:dyDescent="0.2">
      <c r="A506" s="93" t="s">
        <v>7</v>
      </c>
      <c r="B506" s="82">
        <v>41401</v>
      </c>
      <c r="C506">
        <v>2716</v>
      </c>
      <c r="D506" s="323">
        <v>8</v>
      </c>
      <c r="E506">
        <v>1860</v>
      </c>
      <c r="F506">
        <v>1830</v>
      </c>
      <c r="G506">
        <v>295</v>
      </c>
      <c r="H506" s="510">
        <v>155</v>
      </c>
      <c r="I506" s="510">
        <v>74.8</v>
      </c>
      <c r="J506" s="510">
        <v>337</v>
      </c>
      <c r="K506" s="510">
        <v>9.9</v>
      </c>
      <c r="L506" s="510">
        <v>248</v>
      </c>
      <c r="M506" s="510">
        <v>302</v>
      </c>
      <c r="N506" s="518" t="s">
        <v>3</v>
      </c>
      <c r="O506" s="510">
        <v>682</v>
      </c>
      <c r="P506" s="510">
        <v>418</v>
      </c>
      <c r="Q506" s="510">
        <v>9.8000000000000007</v>
      </c>
      <c r="R506" s="547">
        <v>8.8000000000000007</v>
      </c>
    </row>
    <row r="507" spans="1:18" x14ac:dyDescent="0.2">
      <c r="A507" s="85" t="s">
        <v>36</v>
      </c>
      <c r="B507" s="82">
        <v>41401</v>
      </c>
      <c r="C507">
        <v>3078</v>
      </c>
      <c r="D507" s="323">
        <v>8</v>
      </c>
      <c r="E507">
        <v>1950</v>
      </c>
      <c r="F507">
        <v>1950</v>
      </c>
      <c r="G507">
        <v>279</v>
      </c>
      <c r="H507" s="510">
        <v>150</v>
      </c>
      <c r="I507" s="510">
        <v>68</v>
      </c>
      <c r="J507" s="510">
        <v>406</v>
      </c>
      <c r="K507" s="510">
        <v>11.9</v>
      </c>
      <c r="L507" s="510">
        <v>236</v>
      </c>
      <c r="M507" s="510">
        <v>288</v>
      </c>
      <c r="N507" s="518" t="s">
        <v>3</v>
      </c>
      <c r="O507" s="510">
        <v>590</v>
      </c>
      <c r="P507" s="510">
        <v>581</v>
      </c>
      <c r="Q507" s="510">
        <v>9.1999999999999993</v>
      </c>
      <c r="R507" s="540">
        <v>8</v>
      </c>
    </row>
    <row r="508" spans="1:18" x14ac:dyDescent="0.2">
      <c r="A508" s="85" t="s">
        <v>72</v>
      </c>
      <c r="B508" s="82">
        <v>41401</v>
      </c>
      <c r="C508">
        <v>1832</v>
      </c>
      <c r="D508" s="323">
        <v>8.1</v>
      </c>
      <c r="E508">
        <v>1210</v>
      </c>
      <c r="F508">
        <v>1160</v>
      </c>
      <c r="G508">
        <v>55</v>
      </c>
      <c r="H508" s="510">
        <v>96.9</v>
      </c>
      <c r="I508" s="510">
        <v>27.7</v>
      </c>
      <c r="J508" s="510">
        <v>254</v>
      </c>
      <c r="K508" s="510">
        <v>12.5</v>
      </c>
      <c r="L508" s="510">
        <v>169</v>
      </c>
      <c r="M508" s="510">
        <v>206</v>
      </c>
      <c r="N508" s="518" t="s">
        <v>3</v>
      </c>
      <c r="O508" s="510">
        <v>443</v>
      </c>
      <c r="P508" s="510">
        <v>220</v>
      </c>
      <c r="Q508" s="510">
        <v>6.8</v>
      </c>
      <c r="R508" s="540">
        <v>6.4</v>
      </c>
    </row>
    <row r="509" spans="1:18" x14ac:dyDescent="0.2">
      <c r="A509" s="85" t="s">
        <v>57</v>
      </c>
      <c r="B509" s="82">
        <v>41402</v>
      </c>
      <c r="C509">
        <v>65600</v>
      </c>
      <c r="D509" s="323">
        <v>8.1999999999999993</v>
      </c>
      <c r="E509">
        <v>53400</v>
      </c>
      <c r="F509">
        <v>55000</v>
      </c>
      <c r="G509">
        <v>24</v>
      </c>
      <c r="H509" s="510">
        <v>933</v>
      </c>
      <c r="I509" s="510">
        <v>1820</v>
      </c>
      <c r="J509" s="510">
        <v>15100</v>
      </c>
      <c r="K509" s="510">
        <v>304</v>
      </c>
      <c r="L509" s="510">
        <v>271</v>
      </c>
      <c r="M509" s="510">
        <v>330</v>
      </c>
      <c r="N509" s="518" t="s">
        <v>3</v>
      </c>
      <c r="O509" s="510">
        <v>13700</v>
      </c>
      <c r="P509" s="510">
        <v>23000</v>
      </c>
      <c r="Q509" s="510">
        <v>47.2</v>
      </c>
      <c r="R509" s="540">
        <v>46</v>
      </c>
    </row>
    <row r="510" spans="1:18" x14ac:dyDescent="0.2">
      <c r="A510" s="85" t="s">
        <v>56</v>
      </c>
      <c r="B510" s="82">
        <v>41402</v>
      </c>
      <c r="C510">
        <v>65300</v>
      </c>
      <c r="D510" s="323">
        <v>8.1</v>
      </c>
      <c r="E510">
        <v>54200</v>
      </c>
      <c r="F510">
        <v>54300</v>
      </c>
      <c r="G510">
        <v>34</v>
      </c>
      <c r="H510" s="510">
        <v>936</v>
      </c>
      <c r="I510" s="510">
        <v>1810</v>
      </c>
      <c r="J510" s="510">
        <v>15000</v>
      </c>
      <c r="K510" s="510">
        <v>295</v>
      </c>
      <c r="L510" s="510">
        <v>276</v>
      </c>
      <c r="M510" s="510">
        <v>336</v>
      </c>
      <c r="N510" s="518" t="s">
        <v>3</v>
      </c>
      <c r="O510" s="510">
        <v>13400</v>
      </c>
      <c r="P510" s="510">
        <v>22700</v>
      </c>
      <c r="Q510" s="510">
        <v>47.4</v>
      </c>
      <c r="R510" s="540">
        <v>46.3</v>
      </c>
    </row>
    <row r="511" spans="1:18" x14ac:dyDescent="0.2">
      <c r="A511" s="85" t="s">
        <v>60</v>
      </c>
      <c r="B511" s="82">
        <v>41402</v>
      </c>
      <c r="C511">
        <v>64400</v>
      </c>
      <c r="D511" s="323">
        <v>8.1999999999999993</v>
      </c>
      <c r="E511">
        <v>53200</v>
      </c>
      <c r="F511">
        <v>54200</v>
      </c>
      <c r="G511">
        <v>25</v>
      </c>
      <c r="H511" s="510">
        <v>918</v>
      </c>
      <c r="I511" s="510">
        <v>1800</v>
      </c>
      <c r="J511" s="510">
        <v>14900</v>
      </c>
      <c r="K511" s="510">
        <v>290</v>
      </c>
      <c r="L511" s="510">
        <v>272</v>
      </c>
      <c r="M511" s="510">
        <v>332</v>
      </c>
      <c r="N511" s="518" t="s">
        <v>3</v>
      </c>
      <c r="O511" s="510">
        <v>13400</v>
      </c>
      <c r="P511" s="510">
        <v>22700</v>
      </c>
      <c r="Q511" s="510">
        <v>47.2</v>
      </c>
      <c r="R511" s="540">
        <v>46.4</v>
      </c>
    </row>
    <row r="512" spans="1:18" x14ac:dyDescent="0.2">
      <c r="A512" s="85" t="s">
        <v>59</v>
      </c>
      <c r="B512" s="82">
        <v>41402</v>
      </c>
      <c r="C512">
        <v>64600</v>
      </c>
      <c r="D512" s="323">
        <v>8.1999999999999993</v>
      </c>
      <c r="E512">
        <v>53400</v>
      </c>
      <c r="F512">
        <v>54200</v>
      </c>
      <c r="G512">
        <v>24</v>
      </c>
      <c r="H512" s="510">
        <v>890</v>
      </c>
      <c r="I512" s="510">
        <v>1780</v>
      </c>
      <c r="J512" s="510">
        <v>15000</v>
      </c>
      <c r="K512" s="510">
        <v>286</v>
      </c>
      <c r="L512" s="510">
        <v>276</v>
      </c>
      <c r="M512" s="510">
        <v>336</v>
      </c>
      <c r="N512" s="518" t="s">
        <v>3</v>
      </c>
      <c r="O512" s="510">
        <v>13500</v>
      </c>
      <c r="P512" s="510">
        <v>22600</v>
      </c>
      <c r="Q512" s="510">
        <v>46.7</v>
      </c>
      <c r="R512" s="540">
        <v>45.8</v>
      </c>
    </row>
    <row r="513" spans="1:18" x14ac:dyDescent="0.2">
      <c r="A513" s="85" t="s">
        <v>63</v>
      </c>
      <c r="B513" s="82">
        <v>41402</v>
      </c>
      <c r="C513">
        <v>64200</v>
      </c>
      <c r="D513" s="323">
        <v>8.1999999999999993</v>
      </c>
      <c r="E513">
        <v>53300</v>
      </c>
      <c r="F513">
        <v>54200</v>
      </c>
      <c r="G513">
        <v>33</v>
      </c>
      <c r="H513" s="510">
        <v>902</v>
      </c>
      <c r="I513" s="510">
        <v>1790</v>
      </c>
      <c r="J513" s="510">
        <v>14900</v>
      </c>
      <c r="K513" s="510">
        <v>292</v>
      </c>
      <c r="L513" s="510">
        <v>270</v>
      </c>
      <c r="M513" s="510">
        <v>329</v>
      </c>
      <c r="N513" s="518" t="s">
        <v>3</v>
      </c>
      <c r="O513" s="510">
        <v>13500</v>
      </c>
      <c r="P513" s="510">
        <v>22600</v>
      </c>
      <c r="Q513" s="510">
        <v>50.1</v>
      </c>
      <c r="R513" s="540">
        <v>45.9</v>
      </c>
    </row>
    <row r="514" spans="1:18" ht="13.5" thickBot="1" x14ac:dyDescent="0.25">
      <c r="A514" s="86" t="s">
        <v>62</v>
      </c>
      <c r="B514" s="171">
        <v>41402</v>
      </c>
      <c r="C514" s="172">
        <v>64800</v>
      </c>
      <c r="D514" s="269">
        <v>8.1999999999999993</v>
      </c>
      <c r="E514" s="172">
        <v>53400</v>
      </c>
      <c r="F514" s="172">
        <v>54900</v>
      </c>
      <c r="G514" s="172">
        <v>30</v>
      </c>
      <c r="H514" s="548">
        <v>942</v>
      </c>
      <c r="I514" s="548">
        <v>1780</v>
      </c>
      <c r="J514" s="548">
        <v>15100</v>
      </c>
      <c r="K514" s="548">
        <v>296</v>
      </c>
      <c r="L514" s="548">
        <v>262</v>
      </c>
      <c r="M514" s="548">
        <v>319</v>
      </c>
      <c r="N514" s="542" t="s">
        <v>3</v>
      </c>
      <c r="O514" s="548">
        <v>13700</v>
      </c>
      <c r="P514" s="548">
        <v>22900</v>
      </c>
      <c r="Q514" s="548">
        <v>46.6</v>
      </c>
      <c r="R514" s="551">
        <v>45.2</v>
      </c>
    </row>
    <row r="515" spans="1:18" x14ac:dyDescent="0.2">
      <c r="A515" s="54"/>
      <c r="B515" s="82"/>
      <c r="C515" s="54"/>
      <c r="D515" s="505"/>
      <c r="E515" s="170">
        <f>AVERAGE(E511:E514)</f>
        <v>53325</v>
      </c>
      <c r="F515" s="170">
        <f>AVERAGE(F509:F514)</f>
        <v>54466.666666666664</v>
      </c>
      <c r="G515" s="170">
        <f>AVERAGE(E515:F515)</f>
        <v>53895.833333333328</v>
      </c>
      <c r="H515" s="544"/>
      <c r="I515" s="544"/>
      <c r="J515" s="544"/>
      <c r="K515" s="544"/>
      <c r="L515" s="544"/>
      <c r="M515" s="544"/>
      <c r="N515" s="521"/>
      <c r="O515" s="544"/>
      <c r="P515" s="544"/>
      <c r="Q515" s="544"/>
      <c r="R515" s="544"/>
    </row>
    <row r="516" spans="1:18" ht="13.5" thickBot="1" x14ac:dyDescent="0.25">
      <c r="B516"/>
    </row>
    <row r="517" spans="1:18" x14ac:dyDescent="0.2">
      <c r="A517" s="33" t="s">
        <v>79</v>
      </c>
      <c r="B517" s="47"/>
      <c r="C517" s="39" t="s">
        <v>27</v>
      </c>
      <c r="D517" s="39"/>
      <c r="E517" s="39" t="s">
        <v>65</v>
      </c>
      <c r="F517" s="39" t="s">
        <v>65</v>
      </c>
      <c r="G517" s="39" t="s">
        <v>68</v>
      </c>
      <c r="H517" s="512" t="s">
        <v>12</v>
      </c>
      <c r="I517" s="512" t="s">
        <v>31</v>
      </c>
      <c r="J517" s="512" t="s">
        <v>35</v>
      </c>
      <c r="K517" s="512" t="s">
        <v>26</v>
      </c>
      <c r="L517" s="512" t="s">
        <v>159</v>
      </c>
      <c r="M517" s="512" t="s">
        <v>24</v>
      </c>
      <c r="N517" s="512" t="s">
        <v>16</v>
      </c>
      <c r="O517" s="512" t="s">
        <v>53</v>
      </c>
      <c r="P517" s="512" t="s">
        <v>160</v>
      </c>
      <c r="Q517" s="513" t="s">
        <v>107</v>
      </c>
      <c r="R517" s="514" t="s">
        <v>108</v>
      </c>
    </row>
    <row r="518" spans="1:18" ht="13.5" thickBot="1" x14ac:dyDescent="0.25">
      <c r="A518" s="34" t="s">
        <v>49</v>
      </c>
      <c r="B518" s="220" t="s">
        <v>48</v>
      </c>
      <c r="C518" s="219" t="s">
        <v>4</v>
      </c>
      <c r="D518" s="508" t="s">
        <v>43</v>
      </c>
      <c r="E518" s="219" t="s">
        <v>32</v>
      </c>
      <c r="F518" s="219" t="s">
        <v>98</v>
      </c>
      <c r="G518" s="219" t="s">
        <v>32</v>
      </c>
      <c r="H518" s="553" t="s">
        <v>32</v>
      </c>
      <c r="I518" s="553" t="s">
        <v>32</v>
      </c>
      <c r="J518" s="553" t="s">
        <v>32</v>
      </c>
      <c r="K518" s="553" t="s">
        <v>32</v>
      </c>
      <c r="L518" s="553" t="s">
        <v>109</v>
      </c>
      <c r="M518" s="553" t="s">
        <v>109</v>
      </c>
      <c r="N518" s="553" t="s">
        <v>109</v>
      </c>
      <c r="O518" s="553" t="s">
        <v>109</v>
      </c>
      <c r="P518" s="553" t="s">
        <v>109</v>
      </c>
      <c r="Q518" s="554" t="s">
        <v>109</v>
      </c>
      <c r="R518" s="555" t="s">
        <v>109</v>
      </c>
    </row>
    <row r="519" spans="1:18" x14ac:dyDescent="0.2">
      <c r="A519" s="93" t="s">
        <v>7</v>
      </c>
      <c r="B519" s="82">
        <v>41492</v>
      </c>
      <c r="C519">
        <v>3000</v>
      </c>
      <c r="D519" s="323">
        <v>8</v>
      </c>
      <c r="E519">
        <v>1980</v>
      </c>
      <c r="F519">
        <v>1940</v>
      </c>
      <c r="G519">
        <v>184</v>
      </c>
      <c r="H519" s="510">
        <v>154</v>
      </c>
      <c r="I519" s="510">
        <v>79.3</v>
      </c>
      <c r="J519" s="510">
        <v>413</v>
      </c>
      <c r="K519" s="510">
        <v>10.8</v>
      </c>
      <c r="L519" s="510">
        <v>232</v>
      </c>
      <c r="M519" s="510">
        <v>283</v>
      </c>
      <c r="N519" s="518" t="s">
        <v>3</v>
      </c>
      <c r="O519" s="510">
        <v>706</v>
      </c>
      <c r="P519" s="510">
        <v>434</v>
      </c>
      <c r="Q519" s="510">
        <v>9.6</v>
      </c>
      <c r="R519" s="547">
        <v>8.6</v>
      </c>
    </row>
    <row r="520" spans="1:18" x14ac:dyDescent="0.2">
      <c r="A520" s="85" t="s">
        <v>36</v>
      </c>
      <c r="B520" s="82">
        <v>41492</v>
      </c>
      <c r="C520">
        <v>4700</v>
      </c>
      <c r="D520" s="323">
        <v>8</v>
      </c>
      <c r="E520">
        <v>3210</v>
      </c>
      <c r="F520">
        <v>2880</v>
      </c>
      <c r="G520">
        <v>169</v>
      </c>
      <c r="H520" s="510">
        <v>193</v>
      </c>
      <c r="I520" s="510">
        <v>96.5</v>
      </c>
      <c r="J520" s="510">
        <v>696</v>
      </c>
      <c r="K520" s="510">
        <v>17.399999999999999</v>
      </c>
      <c r="L520" s="510">
        <v>245</v>
      </c>
      <c r="M520" s="510">
        <v>299</v>
      </c>
      <c r="N520" s="518" t="s">
        <v>3</v>
      </c>
      <c r="O520" s="510">
        <v>777</v>
      </c>
      <c r="P520" s="510">
        <v>949</v>
      </c>
      <c r="Q520" s="510">
        <v>9</v>
      </c>
      <c r="R520" s="540">
        <v>7.8</v>
      </c>
    </row>
    <row r="521" spans="1:18" x14ac:dyDescent="0.2">
      <c r="A521" s="85" t="s">
        <v>72</v>
      </c>
      <c r="B521" s="82">
        <v>41492</v>
      </c>
      <c r="C521">
        <v>2300</v>
      </c>
      <c r="D521" s="323">
        <v>8</v>
      </c>
      <c r="E521">
        <v>1430</v>
      </c>
      <c r="F521">
        <v>1330</v>
      </c>
      <c r="G521">
        <v>54</v>
      </c>
      <c r="H521" s="510">
        <v>102</v>
      </c>
      <c r="I521" s="510">
        <v>28.9</v>
      </c>
      <c r="J521" s="510">
        <v>317</v>
      </c>
      <c r="K521" s="510">
        <v>12</v>
      </c>
      <c r="L521" s="510">
        <v>166</v>
      </c>
      <c r="M521" s="510">
        <v>202</v>
      </c>
      <c r="N521" s="518" t="s">
        <v>3</v>
      </c>
      <c r="O521" s="510">
        <v>504</v>
      </c>
      <c r="P521" s="510">
        <v>259</v>
      </c>
      <c r="Q521" s="510">
        <v>5.2</v>
      </c>
      <c r="R521" s="540">
        <v>4.7</v>
      </c>
    </row>
    <row r="522" spans="1:18" x14ac:dyDescent="0.2">
      <c r="A522" s="85" t="s">
        <v>57</v>
      </c>
      <c r="B522" s="82">
        <v>41492</v>
      </c>
      <c r="C522">
        <v>66700</v>
      </c>
      <c r="D522" s="323">
        <v>8.1999999999999993</v>
      </c>
      <c r="E522">
        <v>54400</v>
      </c>
      <c r="F522">
        <v>55600</v>
      </c>
      <c r="G522">
        <v>25</v>
      </c>
      <c r="H522" s="510">
        <v>951</v>
      </c>
      <c r="I522" s="510">
        <v>1820</v>
      </c>
      <c r="J522" s="510">
        <v>15500</v>
      </c>
      <c r="K522" s="510">
        <v>309</v>
      </c>
      <c r="L522" s="510">
        <v>270</v>
      </c>
      <c r="M522" s="510">
        <v>329</v>
      </c>
      <c r="N522" s="518" t="s">
        <v>3</v>
      </c>
      <c r="O522" s="510">
        <v>13800</v>
      </c>
      <c r="P522" s="510">
        <v>23100</v>
      </c>
      <c r="Q522" s="510">
        <v>46.7</v>
      </c>
      <c r="R522" s="540">
        <v>46.7</v>
      </c>
    </row>
    <row r="523" spans="1:18" x14ac:dyDescent="0.2">
      <c r="A523" s="85" t="s">
        <v>56</v>
      </c>
      <c r="B523" s="82">
        <v>41492</v>
      </c>
      <c r="C523">
        <v>66500</v>
      </c>
      <c r="D523" s="323">
        <v>8.1</v>
      </c>
      <c r="E523">
        <v>54900</v>
      </c>
      <c r="F523">
        <v>55200</v>
      </c>
      <c r="G523">
        <v>31</v>
      </c>
      <c r="H523" s="510">
        <v>931</v>
      </c>
      <c r="I523" s="510">
        <v>1770</v>
      </c>
      <c r="J523" s="510">
        <v>15300</v>
      </c>
      <c r="K523" s="510">
        <v>308</v>
      </c>
      <c r="L523" s="510">
        <v>326</v>
      </c>
      <c r="M523" s="510">
        <v>397</v>
      </c>
      <c r="N523" s="518" t="s">
        <v>3</v>
      </c>
      <c r="O523" s="510">
        <v>13800</v>
      </c>
      <c r="P523" s="510">
        <v>22900</v>
      </c>
      <c r="Q523" s="510">
        <v>46.3</v>
      </c>
      <c r="R523" s="540">
        <v>45.8</v>
      </c>
    </row>
    <row r="524" spans="1:18" x14ac:dyDescent="0.2">
      <c r="A524" s="85" t="s">
        <v>60</v>
      </c>
      <c r="B524" s="82">
        <v>41492</v>
      </c>
      <c r="C524">
        <v>66600</v>
      </c>
      <c r="D524" s="323">
        <v>8.1999999999999993</v>
      </c>
      <c r="E524">
        <v>54200</v>
      </c>
      <c r="F524">
        <v>54500</v>
      </c>
      <c r="G524">
        <v>25</v>
      </c>
      <c r="H524" s="510">
        <v>896</v>
      </c>
      <c r="I524" s="510">
        <v>1760</v>
      </c>
      <c r="J524" s="510">
        <v>14900</v>
      </c>
      <c r="K524" s="510">
        <v>304</v>
      </c>
      <c r="L524" s="510">
        <v>272</v>
      </c>
      <c r="M524" s="510">
        <v>332</v>
      </c>
      <c r="N524" s="518" t="s">
        <v>3</v>
      </c>
      <c r="O524" s="510">
        <v>13700</v>
      </c>
      <c r="P524" s="510">
        <v>22800</v>
      </c>
      <c r="Q524" s="510">
        <v>45.7</v>
      </c>
      <c r="R524" s="540">
        <v>44.5</v>
      </c>
    </row>
    <row r="525" spans="1:18" x14ac:dyDescent="0.2">
      <c r="A525" s="85" t="s">
        <v>59</v>
      </c>
      <c r="B525" s="82">
        <v>41492</v>
      </c>
      <c r="C525">
        <v>66800</v>
      </c>
      <c r="D525" s="323">
        <v>8.1999999999999993</v>
      </c>
      <c r="E525">
        <v>55200</v>
      </c>
      <c r="F525">
        <v>54400</v>
      </c>
      <c r="G525">
        <v>26</v>
      </c>
      <c r="H525" s="510">
        <v>924</v>
      </c>
      <c r="I525" s="510">
        <v>1760</v>
      </c>
      <c r="J525" s="510">
        <v>15000</v>
      </c>
      <c r="K525" s="510">
        <v>302</v>
      </c>
      <c r="L525" s="510">
        <v>271</v>
      </c>
      <c r="M525" s="510">
        <v>331</v>
      </c>
      <c r="N525" s="518" t="s">
        <v>3</v>
      </c>
      <c r="O525" s="510">
        <v>13600</v>
      </c>
      <c r="P525" s="510">
        <v>22600</v>
      </c>
      <c r="Q525" s="510">
        <v>45.9</v>
      </c>
      <c r="R525" s="540">
        <v>45.6</v>
      </c>
    </row>
    <row r="526" spans="1:18" x14ac:dyDescent="0.2">
      <c r="A526" s="85" t="s">
        <v>63</v>
      </c>
      <c r="B526" s="82">
        <v>41492</v>
      </c>
      <c r="C526">
        <v>66900</v>
      </c>
      <c r="D526" s="323">
        <v>8.3000000000000007</v>
      </c>
      <c r="E526">
        <v>54100</v>
      </c>
      <c r="F526">
        <v>54500</v>
      </c>
      <c r="G526">
        <v>20</v>
      </c>
      <c r="H526" s="510">
        <v>891</v>
      </c>
      <c r="I526" s="510">
        <v>1740</v>
      </c>
      <c r="J526" s="510">
        <v>15100</v>
      </c>
      <c r="K526" s="510">
        <v>301</v>
      </c>
      <c r="L526" s="510">
        <v>273</v>
      </c>
      <c r="M526" s="510">
        <v>333</v>
      </c>
      <c r="N526" s="518" t="s">
        <v>3</v>
      </c>
      <c r="O526" s="510">
        <v>13600</v>
      </c>
      <c r="P526" s="510">
        <v>22700</v>
      </c>
      <c r="Q526" s="510">
        <v>46.1</v>
      </c>
      <c r="R526" s="540">
        <v>44.6</v>
      </c>
    </row>
    <row r="527" spans="1:18" x14ac:dyDescent="0.2">
      <c r="A527" s="268" t="s">
        <v>322</v>
      </c>
      <c r="B527" s="82">
        <v>41492</v>
      </c>
      <c r="C527">
        <v>66900</v>
      </c>
      <c r="D527" s="323">
        <v>8.1999999999999993</v>
      </c>
      <c r="E527">
        <v>54100</v>
      </c>
      <c r="F527">
        <v>54400</v>
      </c>
      <c r="G527">
        <v>24</v>
      </c>
      <c r="H527" s="510">
        <v>919</v>
      </c>
      <c r="I527" s="510">
        <v>1750</v>
      </c>
      <c r="J527" s="510">
        <v>15000</v>
      </c>
      <c r="K527" s="510">
        <v>305</v>
      </c>
      <c r="L527" s="510">
        <v>278</v>
      </c>
      <c r="M527" s="510">
        <v>339</v>
      </c>
      <c r="N527" s="518" t="s">
        <v>3</v>
      </c>
      <c r="O527" s="510">
        <v>13600</v>
      </c>
      <c r="P527" s="510">
        <v>22700</v>
      </c>
      <c r="Q527" s="510">
        <v>46.4</v>
      </c>
      <c r="R527" s="540">
        <v>45.4</v>
      </c>
    </row>
    <row r="528" spans="1:18" x14ac:dyDescent="0.2">
      <c r="A528" s="87" t="s">
        <v>175</v>
      </c>
      <c r="B528" s="82">
        <v>41492</v>
      </c>
      <c r="C528">
        <v>66900</v>
      </c>
      <c r="D528" s="323">
        <v>8.3000000000000007</v>
      </c>
      <c r="E528">
        <v>58000</v>
      </c>
      <c r="F528">
        <v>55800</v>
      </c>
      <c r="G528" s="240" t="s">
        <v>97</v>
      </c>
      <c r="H528" s="510">
        <v>931</v>
      </c>
      <c r="I528" s="510">
        <v>1810</v>
      </c>
      <c r="J528" s="510">
        <v>15100</v>
      </c>
      <c r="K528" s="510">
        <v>305</v>
      </c>
      <c r="L528" s="510">
        <v>242</v>
      </c>
      <c r="M528" s="510">
        <v>295</v>
      </c>
      <c r="N528" s="518" t="s">
        <v>3</v>
      </c>
      <c r="O528" s="510">
        <v>14200</v>
      </c>
      <c r="P528" s="510">
        <v>23300</v>
      </c>
      <c r="Q528" s="510">
        <v>26.9</v>
      </c>
      <c r="R528" s="540">
        <v>26.3</v>
      </c>
    </row>
    <row r="529" spans="1:18" x14ac:dyDescent="0.2">
      <c r="A529" s="236" t="s">
        <v>176</v>
      </c>
      <c r="B529" s="82">
        <v>41492</v>
      </c>
      <c r="C529">
        <v>65200</v>
      </c>
      <c r="D529" s="323">
        <v>8.3000000000000007</v>
      </c>
      <c r="E529">
        <v>53200</v>
      </c>
      <c r="F529">
        <v>54000</v>
      </c>
      <c r="G529" s="240" t="s">
        <v>97</v>
      </c>
      <c r="H529" s="510">
        <v>888</v>
      </c>
      <c r="I529" s="510">
        <v>1720</v>
      </c>
      <c r="J529" s="510">
        <v>14600</v>
      </c>
      <c r="K529" s="510">
        <v>293</v>
      </c>
      <c r="L529" s="510">
        <v>256</v>
      </c>
      <c r="M529" s="510">
        <v>312</v>
      </c>
      <c r="N529" s="518" t="s">
        <v>3</v>
      </c>
      <c r="O529" s="510">
        <v>13600</v>
      </c>
      <c r="P529" s="510">
        <v>22700</v>
      </c>
      <c r="Q529" s="510">
        <v>25.8</v>
      </c>
      <c r="R529" s="540">
        <v>25.8</v>
      </c>
    </row>
    <row r="530" spans="1:18" ht="13.5" thickBot="1" x14ac:dyDescent="0.25">
      <c r="A530" s="88" t="s">
        <v>176</v>
      </c>
      <c r="B530" s="171">
        <v>41492</v>
      </c>
      <c r="C530" s="172">
        <v>65600</v>
      </c>
      <c r="D530" s="269">
        <v>8.3000000000000007</v>
      </c>
      <c r="E530" s="172">
        <v>53400</v>
      </c>
      <c r="F530" s="172">
        <v>54000</v>
      </c>
      <c r="G530" s="241" t="s">
        <v>97</v>
      </c>
      <c r="H530" s="548">
        <v>896</v>
      </c>
      <c r="I530" s="548">
        <v>1750</v>
      </c>
      <c r="J530" s="548">
        <v>14500</v>
      </c>
      <c r="K530" s="548">
        <v>296</v>
      </c>
      <c r="L530" s="548">
        <v>254</v>
      </c>
      <c r="M530" s="548">
        <v>310</v>
      </c>
      <c r="N530" s="542" t="s">
        <v>3</v>
      </c>
      <c r="O530" s="548">
        <v>13800</v>
      </c>
      <c r="P530" s="548">
        <v>22600</v>
      </c>
      <c r="Q530" s="548">
        <v>25.6</v>
      </c>
      <c r="R530" s="551">
        <v>25.4</v>
      </c>
    </row>
    <row r="531" spans="1:18" x14ac:dyDescent="0.2">
      <c r="A531" s="54"/>
      <c r="B531" s="82"/>
      <c r="C531" s="54"/>
      <c r="D531" s="505"/>
      <c r="E531" s="170">
        <f>AVERAGE(E522:E527)</f>
        <v>54483.333333333336</v>
      </c>
      <c r="F531" s="170">
        <f>AVERAGE(F522:F527)</f>
        <v>54766.666666666664</v>
      </c>
      <c r="G531" s="170">
        <f>AVERAGE(E531:F531)</f>
        <v>54625</v>
      </c>
      <c r="H531" s="544"/>
      <c r="I531" s="544"/>
      <c r="J531" s="544"/>
      <c r="K531" s="544"/>
      <c r="L531" s="544"/>
      <c r="M531" s="544"/>
      <c r="N531" s="521"/>
      <c r="O531" s="544"/>
      <c r="P531" s="544"/>
      <c r="Q531" s="544"/>
      <c r="R531" s="544"/>
    </row>
    <row r="532" spans="1:18" ht="13.5" thickBot="1" x14ac:dyDescent="0.25">
      <c r="C532" s="54"/>
      <c r="D532" s="505"/>
      <c r="E532" s="170"/>
      <c r="F532" s="170"/>
      <c r="G532" s="170"/>
      <c r="H532" s="544"/>
      <c r="I532" s="544"/>
      <c r="J532" s="544"/>
      <c r="K532" s="544"/>
      <c r="L532" s="544"/>
      <c r="M532" s="544"/>
      <c r="N532" s="544"/>
      <c r="O532" s="544"/>
      <c r="P532" s="544"/>
      <c r="Q532" s="544"/>
      <c r="R532" s="544"/>
    </row>
    <row r="533" spans="1:18" x14ac:dyDescent="0.2">
      <c r="A533" s="33" t="s">
        <v>79</v>
      </c>
      <c r="B533" s="47"/>
      <c r="C533" s="39" t="s">
        <v>27</v>
      </c>
      <c r="D533" s="39"/>
      <c r="E533" s="39" t="s">
        <v>65</v>
      </c>
      <c r="F533" s="39" t="s">
        <v>65</v>
      </c>
      <c r="G533" s="39" t="s">
        <v>68</v>
      </c>
      <c r="H533" s="512" t="s">
        <v>12</v>
      </c>
      <c r="I533" s="512" t="s">
        <v>31</v>
      </c>
      <c r="J533" s="512" t="s">
        <v>35</v>
      </c>
      <c r="K533" s="512" t="s">
        <v>26</v>
      </c>
      <c r="L533" s="512" t="s">
        <v>159</v>
      </c>
      <c r="M533" s="512" t="s">
        <v>24</v>
      </c>
      <c r="N533" s="512" t="s">
        <v>16</v>
      </c>
      <c r="O533" s="512" t="s">
        <v>53</v>
      </c>
      <c r="P533" s="512" t="s">
        <v>160</v>
      </c>
      <c r="Q533" s="513" t="s">
        <v>107</v>
      </c>
      <c r="R533" s="514" t="s">
        <v>108</v>
      </c>
    </row>
    <row r="534" spans="1:18" ht="13.5" thickBot="1" x14ac:dyDescent="0.25">
      <c r="A534" s="34" t="s">
        <v>49</v>
      </c>
      <c r="B534" s="220" t="s">
        <v>48</v>
      </c>
      <c r="C534" s="219" t="s">
        <v>4</v>
      </c>
      <c r="D534" s="508" t="s">
        <v>43</v>
      </c>
      <c r="E534" s="219" t="s">
        <v>32</v>
      </c>
      <c r="F534" s="219" t="s">
        <v>98</v>
      </c>
      <c r="G534" s="219" t="s">
        <v>32</v>
      </c>
      <c r="H534" s="553" t="s">
        <v>32</v>
      </c>
      <c r="I534" s="553" t="s">
        <v>32</v>
      </c>
      <c r="J534" s="553" t="s">
        <v>32</v>
      </c>
      <c r="K534" s="553" t="s">
        <v>32</v>
      </c>
      <c r="L534" s="553" t="s">
        <v>109</v>
      </c>
      <c r="M534" s="553" t="s">
        <v>109</v>
      </c>
      <c r="N534" s="553" t="s">
        <v>109</v>
      </c>
      <c r="O534" s="553" t="s">
        <v>109</v>
      </c>
      <c r="P534" s="553" t="s">
        <v>109</v>
      </c>
      <c r="Q534" s="554" t="s">
        <v>109</v>
      </c>
      <c r="R534" s="555" t="s">
        <v>109</v>
      </c>
    </row>
    <row r="535" spans="1:18" x14ac:dyDescent="0.2">
      <c r="A535" s="93" t="s">
        <v>7</v>
      </c>
      <c r="B535" s="82">
        <v>41591</v>
      </c>
      <c r="C535">
        <v>3238</v>
      </c>
      <c r="D535" s="323">
        <v>8.1</v>
      </c>
      <c r="E535">
        <v>2190</v>
      </c>
      <c r="F535">
        <v>2140</v>
      </c>
      <c r="G535">
        <v>171</v>
      </c>
      <c r="H535" s="510">
        <v>172</v>
      </c>
      <c r="I535" s="510">
        <v>89.6</v>
      </c>
      <c r="J535" s="510">
        <v>410</v>
      </c>
      <c r="K535" s="510">
        <v>9.1</v>
      </c>
      <c r="L535" s="510">
        <v>233</v>
      </c>
      <c r="M535" s="510">
        <v>284</v>
      </c>
      <c r="N535" s="518" t="s">
        <v>3</v>
      </c>
      <c r="O535" s="510">
        <v>822</v>
      </c>
      <c r="P535" s="510">
        <v>490</v>
      </c>
      <c r="Q535" s="510">
        <v>7.3</v>
      </c>
      <c r="R535" s="547">
        <v>5.4</v>
      </c>
    </row>
    <row r="536" spans="1:18" x14ac:dyDescent="0.2">
      <c r="A536" s="85" t="s">
        <v>36</v>
      </c>
      <c r="B536" s="82">
        <v>41591</v>
      </c>
      <c r="C536">
        <v>3031</v>
      </c>
      <c r="D536" s="323">
        <v>8</v>
      </c>
      <c r="E536">
        <v>1920</v>
      </c>
      <c r="F536">
        <v>1880</v>
      </c>
      <c r="G536">
        <v>265</v>
      </c>
      <c r="H536" s="510">
        <v>149</v>
      </c>
      <c r="I536" s="510">
        <v>66.599999999999994</v>
      </c>
      <c r="J536" s="510">
        <v>397</v>
      </c>
      <c r="K536" s="510">
        <v>9.6999999999999993</v>
      </c>
      <c r="L536" s="510">
        <v>221</v>
      </c>
      <c r="M536" s="510">
        <v>269</v>
      </c>
      <c r="N536" s="518" t="s">
        <v>3</v>
      </c>
      <c r="O536" s="510">
        <v>590</v>
      </c>
      <c r="P536" s="510">
        <v>533</v>
      </c>
      <c r="Q536" s="510">
        <v>6.4</v>
      </c>
      <c r="R536" s="540">
        <v>4.5</v>
      </c>
    </row>
    <row r="537" spans="1:18" x14ac:dyDescent="0.2">
      <c r="A537" s="85" t="s">
        <v>72</v>
      </c>
      <c r="B537" s="82">
        <v>41590</v>
      </c>
      <c r="C537">
        <v>1563</v>
      </c>
      <c r="D537" s="323">
        <v>7.9</v>
      </c>
      <c r="E537">
        <v>993</v>
      </c>
      <c r="F537">
        <v>924</v>
      </c>
      <c r="G537">
        <v>48</v>
      </c>
      <c r="H537" s="510">
        <v>82.5</v>
      </c>
      <c r="I537" s="510">
        <v>25.1</v>
      </c>
      <c r="J537" s="510">
        <v>197</v>
      </c>
      <c r="K537" s="510">
        <v>10</v>
      </c>
      <c r="L537" s="510">
        <v>161</v>
      </c>
      <c r="M537" s="510">
        <v>196</v>
      </c>
      <c r="N537" s="518" t="s">
        <v>3</v>
      </c>
      <c r="O537" s="510">
        <v>340</v>
      </c>
      <c r="P537" s="510">
        <v>170</v>
      </c>
      <c r="Q537" s="510">
        <v>5.5</v>
      </c>
      <c r="R537" s="540">
        <v>4.3</v>
      </c>
    </row>
    <row r="538" spans="1:18" x14ac:dyDescent="0.2">
      <c r="A538" s="85" t="s">
        <v>57</v>
      </c>
      <c r="B538" s="82">
        <v>41591</v>
      </c>
      <c r="C538">
        <v>67700</v>
      </c>
      <c r="D538" s="323">
        <v>8.4</v>
      </c>
      <c r="E538">
        <v>55000</v>
      </c>
      <c r="F538">
        <v>57600</v>
      </c>
      <c r="G538">
        <v>25</v>
      </c>
      <c r="H538" s="510">
        <v>984</v>
      </c>
      <c r="I538" s="510">
        <v>1890</v>
      </c>
      <c r="J538" s="510">
        <v>16700</v>
      </c>
      <c r="K538" s="510">
        <v>311</v>
      </c>
      <c r="L538" s="510">
        <v>280</v>
      </c>
      <c r="M538" s="510">
        <v>334</v>
      </c>
      <c r="N538" s="510">
        <v>3.89</v>
      </c>
      <c r="O538" s="510">
        <v>14100</v>
      </c>
      <c r="P538" s="510">
        <v>23400</v>
      </c>
      <c r="Q538" s="510">
        <v>49.3</v>
      </c>
      <c r="R538" s="540">
        <v>42.9</v>
      </c>
    </row>
    <row r="539" spans="1:18" x14ac:dyDescent="0.2">
      <c r="A539" s="85" t="s">
        <v>56</v>
      </c>
      <c r="B539" s="82">
        <v>41591</v>
      </c>
      <c r="C539">
        <v>68500</v>
      </c>
      <c r="D539" s="323">
        <v>8.3000000000000007</v>
      </c>
      <c r="E539">
        <v>55200</v>
      </c>
      <c r="F539">
        <v>57400</v>
      </c>
      <c r="G539">
        <v>24</v>
      </c>
      <c r="H539" s="510">
        <v>963</v>
      </c>
      <c r="I539" s="510">
        <v>1880</v>
      </c>
      <c r="J539" s="510">
        <v>16400</v>
      </c>
      <c r="K539" s="510">
        <v>316</v>
      </c>
      <c r="L539" s="510">
        <v>305</v>
      </c>
      <c r="M539" s="510">
        <v>372</v>
      </c>
      <c r="N539" s="518" t="s">
        <v>3</v>
      </c>
      <c r="O539" s="510">
        <v>14200</v>
      </c>
      <c r="P539" s="510">
        <v>23500</v>
      </c>
      <c r="Q539" s="510">
        <v>48.4</v>
      </c>
      <c r="R539" s="540">
        <v>41.4</v>
      </c>
    </row>
    <row r="540" spans="1:18" x14ac:dyDescent="0.2">
      <c r="A540" s="85" t="s">
        <v>60</v>
      </c>
      <c r="B540" s="82">
        <v>41591</v>
      </c>
      <c r="C540">
        <v>64600</v>
      </c>
      <c r="D540" s="323">
        <v>8.5</v>
      </c>
      <c r="E540">
        <v>51800</v>
      </c>
      <c r="F540">
        <v>53800</v>
      </c>
      <c r="G540">
        <v>19</v>
      </c>
      <c r="H540" s="510">
        <v>888</v>
      </c>
      <c r="I540" s="510">
        <v>1760</v>
      </c>
      <c r="J540" s="510">
        <v>15400</v>
      </c>
      <c r="K540" s="510">
        <v>294</v>
      </c>
      <c r="L540" s="510">
        <v>419</v>
      </c>
      <c r="M540" s="510">
        <v>474</v>
      </c>
      <c r="N540" s="510">
        <v>18</v>
      </c>
      <c r="O540" s="510">
        <v>13300</v>
      </c>
      <c r="P540" s="510">
        <v>21900</v>
      </c>
      <c r="Q540" s="510">
        <v>47.4</v>
      </c>
      <c r="R540" s="540">
        <v>40.799999999999997</v>
      </c>
    </row>
    <row r="541" spans="1:18" x14ac:dyDescent="0.2">
      <c r="A541" s="85" t="s">
        <v>59</v>
      </c>
      <c r="B541" s="82">
        <v>41591</v>
      </c>
      <c r="C541">
        <v>68600</v>
      </c>
      <c r="D541" s="323">
        <v>8.3000000000000007</v>
      </c>
      <c r="E541">
        <v>55400</v>
      </c>
      <c r="F541">
        <v>57000</v>
      </c>
      <c r="G541">
        <v>26</v>
      </c>
      <c r="H541" s="510">
        <v>955</v>
      </c>
      <c r="I541" s="510">
        <v>1870</v>
      </c>
      <c r="J541" s="510">
        <v>16300</v>
      </c>
      <c r="K541" s="510">
        <v>312</v>
      </c>
      <c r="L541" s="510">
        <v>272</v>
      </c>
      <c r="M541" s="510">
        <v>332</v>
      </c>
      <c r="N541" s="518" t="s">
        <v>3</v>
      </c>
      <c r="O541" s="510">
        <v>14200</v>
      </c>
      <c r="P541" s="510">
        <v>23200</v>
      </c>
      <c r="Q541" s="510">
        <v>48.5</v>
      </c>
      <c r="R541" s="540">
        <v>42.4</v>
      </c>
    </row>
    <row r="542" spans="1:18" x14ac:dyDescent="0.2">
      <c r="A542" s="85" t="s">
        <v>63</v>
      </c>
      <c r="B542" s="82">
        <v>41591</v>
      </c>
      <c r="C542">
        <v>68900</v>
      </c>
      <c r="D542" s="323">
        <v>8.3000000000000007</v>
      </c>
      <c r="E542">
        <v>55500</v>
      </c>
      <c r="F542">
        <v>57600</v>
      </c>
      <c r="G542">
        <v>22</v>
      </c>
      <c r="H542" s="510">
        <v>962</v>
      </c>
      <c r="I542" s="510">
        <v>1870</v>
      </c>
      <c r="J542" s="510">
        <v>16500</v>
      </c>
      <c r="K542" s="510">
        <v>316</v>
      </c>
      <c r="L542" s="510">
        <v>270</v>
      </c>
      <c r="M542" s="510">
        <v>329</v>
      </c>
      <c r="N542" s="518" t="s">
        <v>3</v>
      </c>
      <c r="O542" s="510">
        <v>14300</v>
      </c>
      <c r="P542" s="510">
        <v>23500</v>
      </c>
      <c r="Q542" s="510">
        <v>50.1</v>
      </c>
      <c r="R542" s="540">
        <v>42.3</v>
      </c>
    </row>
    <row r="543" spans="1:18" ht="13.5" thickBot="1" x14ac:dyDescent="0.25">
      <c r="A543" s="86" t="s">
        <v>62</v>
      </c>
      <c r="B543" s="171">
        <v>41591</v>
      </c>
      <c r="C543" s="172">
        <v>68700</v>
      </c>
      <c r="D543" s="269">
        <v>8.1999999999999993</v>
      </c>
      <c r="E543" s="172">
        <v>55500</v>
      </c>
      <c r="F543" s="172">
        <v>58200</v>
      </c>
      <c r="G543" s="172">
        <v>22</v>
      </c>
      <c r="H543" s="548">
        <v>986</v>
      </c>
      <c r="I543" s="548">
        <v>1910</v>
      </c>
      <c r="J543" s="548">
        <v>16600</v>
      </c>
      <c r="K543" s="548">
        <v>320</v>
      </c>
      <c r="L543" s="548">
        <v>271</v>
      </c>
      <c r="M543" s="548">
        <v>330</v>
      </c>
      <c r="N543" s="542" t="s">
        <v>3</v>
      </c>
      <c r="O543" s="548">
        <v>14400</v>
      </c>
      <c r="P543" s="548">
        <v>23800</v>
      </c>
      <c r="Q543" s="548">
        <v>48.5</v>
      </c>
      <c r="R543" s="551">
        <v>42.3</v>
      </c>
    </row>
    <row r="544" spans="1:18" x14ac:dyDescent="0.2">
      <c r="C544" s="54"/>
      <c r="D544" s="505"/>
      <c r="E544" s="170">
        <f>AVERAGE(E538:E543)</f>
        <v>54733.333333333336</v>
      </c>
      <c r="F544" s="170">
        <f>AVERAGE(F538:F543)</f>
        <v>56933.333333333336</v>
      </c>
      <c r="G544" s="170">
        <f>AVERAGE(E544:F544)</f>
        <v>55833.333333333336</v>
      </c>
      <c r="H544" s="544"/>
      <c r="I544" s="544"/>
      <c r="J544" s="544"/>
      <c r="K544" s="544"/>
      <c r="L544" s="544"/>
      <c r="M544" s="544"/>
      <c r="N544" s="544"/>
      <c r="O544" s="544"/>
      <c r="P544" s="544"/>
      <c r="Q544" s="544"/>
      <c r="R544" s="544"/>
    </row>
    <row r="545" spans="1:18" ht="13.5" thickBot="1" x14ac:dyDescent="0.25"/>
    <row r="546" spans="1:18" x14ac:dyDescent="0.2">
      <c r="A546" s="33" t="s">
        <v>79</v>
      </c>
      <c r="B546" s="47"/>
      <c r="C546" s="39" t="s">
        <v>27</v>
      </c>
      <c r="D546" s="39"/>
      <c r="E546" s="39" t="s">
        <v>65</v>
      </c>
      <c r="F546" s="39" t="s">
        <v>65</v>
      </c>
      <c r="G546" s="39" t="s">
        <v>68</v>
      </c>
      <c r="H546" s="512" t="s">
        <v>12</v>
      </c>
      <c r="I546" s="512" t="s">
        <v>31</v>
      </c>
      <c r="J546" s="512" t="s">
        <v>35</v>
      </c>
      <c r="K546" s="512" t="s">
        <v>26</v>
      </c>
      <c r="L546" s="512" t="s">
        <v>159</v>
      </c>
      <c r="M546" s="512" t="s">
        <v>24</v>
      </c>
      <c r="N546" s="512" t="s">
        <v>16</v>
      </c>
      <c r="O546" s="512" t="s">
        <v>53</v>
      </c>
      <c r="P546" s="512" t="s">
        <v>160</v>
      </c>
      <c r="Q546" s="513" t="s">
        <v>107</v>
      </c>
      <c r="R546" s="514" t="s">
        <v>108</v>
      </c>
    </row>
    <row r="547" spans="1:18" ht="13.5" thickBot="1" x14ac:dyDescent="0.25">
      <c r="A547" s="34" t="s">
        <v>49</v>
      </c>
      <c r="B547" s="220" t="s">
        <v>48</v>
      </c>
      <c r="C547" s="219" t="s">
        <v>4</v>
      </c>
      <c r="D547" s="508" t="s">
        <v>43</v>
      </c>
      <c r="E547" s="219" t="s">
        <v>32</v>
      </c>
      <c r="F547" s="219" t="s">
        <v>98</v>
      </c>
      <c r="G547" s="219" t="s">
        <v>32</v>
      </c>
      <c r="H547" s="553" t="s">
        <v>32</v>
      </c>
      <c r="I547" s="553" t="s">
        <v>32</v>
      </c>
      <c r="J547" s="553" t="s">
        <v>32</v>
      </c>
      <c r="K547" s="553" t="s">
        <v>32</v>
      </c>
      <c r="L547" s="553" t="s">
        <v>109</v>
      </c>
      <c r="M547" s="553" t="s">
        <v>109</v>
      </c>
      <c r="N547" s="553" t="s">
        <v>109</v>
      </c>
      <c r="O547" s="553" t="s">
        <v>109</v>
      </c>
      <c r="P547" s="553" t="s">
        <v>109</v>
      </c>
      <c r="Q547" s="554" t="s">
        <v>109</v>
      </c>
      <c r="R547" s="555" t="s">
        <v>109</v>
      </c>
    </row>
    <row r="548" spans="1:18" x14ac:dyDescent="0.2">
      <c r="A548" s="93" t="s">
        <v>7</v>
      </c>
      <c r="B548" s="82">
        <v>41674</v>
      </c>
      <c r="C548">
        <v>3017</v>
      </c>
      <c r="D548" s="323">
        <v>8</v>
      </c>
      <c r="E548">
        <v>2050</v>
      </c>
      <c r="F548">
        <v>1920</v>
      </c>
      <c r="G548">
        <v>164</v>
      </c>
      <c r="H548" s="510">
        <v>147</v>
      </c>
      <c r="I548" s="510">
        <v>82.2</v>
      </c>
      <c r="J548" s="510">
        <v>387</v>
      </c>
      <c r="K548" s="510">
        <v>7.8</v>
      </c>
      <c r="L548" s="510">
        <v>219</v>
      </c>
      <c r="M548" s="510">
        <v>267</v>
      </c>
      <c r="N548" s="518" t="s">
        <v>3</v>
      </c>
      <c r="O548" s="510">
        <v>695</v>
      </c>
      <c r="P548" s="510">
        <v>469</v>
      </c>
      <c r="Q548" s="510">
        <v>6.9</v>
      </c>
      <c r="R548" s="510">
        <v>5.6</v>
      </c>
    </row>
    <row r="549" spans="1:18" x14ac:dyDescent="0.2">
      <c r="A549" s="85" t="s">
        <v>36</v>
      </c>
      <c r="B549" s="82">
        <v>41674</v>
      </c>
      <c r="C549">
        <v>3920</v>
      </c>
      <c r="D549" s="323">
        <v>7.9</v>
      </c>
      <c r="E549">
        <v>2520</v>
      </c>
      <c r="F549">
        <v>2370</v>
      </c>
      <c r="G549">
        <v>236</v>
      </c>
      <c r="H549" s="510">
        <v>164</v>
      </c>
      <c r="I549" s="510">
        <v>79.7</v>
      </c>
      <c r="J549" s="510">
        <v>563</v>
      </c>
      <c r="K549" s="510">
        <v>11.2</v>
      </c>
      <c r="L549" s="510">
        <v>236</v>
      </c>
      <c r="M549" s="510">
        <v>288</v>
      </c>
      <c r="N549" s="518" t="s">
        <v>3</v>
      </c>
      <c r="O549" s="510">
        <v>642</v>
      </c>
      <c r="P549" s="510">
        <v>760</v>
      </c>
      <c r="Q549" s="510">
        <v>7</v>
      </c>
      <c r="R549" s="510">
        <v>5.5</v>
      </c>
    </row>
    <row r="550" spans="1:18" x14ac:dyDescent="0.2">
      <c r="A550" s="85" t="s">
        <v>72</v>
      </c>
      <c r="B550" s="82">
        <v>41674</v>
      </c>
      <c r="C550">
        <v>1560</v>
      </c>
      <c r="D550" s="323">
        <v>7.9</v>
      </c>
      <c r="E550">
        <v>1010</v>
      </c>
      <c r="F550">
        <v>923</v>
      </c>
      <c r="G550">
        <v>43</v>
      </c>
      <c r="H550" s="510">
        <v>82.4</v>
      </c>
      <c r="I550" s="510">
        <v>22</v>
      </c>
      <c r="J550" s="510">
        <v>214</v>
      </c>
      <c r="K550" s="510">
        <v>9.5</v>
      </c>
      <c r="L550" s="510">
        <v>162</v>
      </c>
      <c r="M550" s="510">
        <v>198</v>
      </c>
      <c r="N550" s="518" t="s">
        <v>3</v>
      </c>
      <c r="O550" s="510">
        <v>154</v>
      </c>
      <c r="P550" s="510">
        <v>341</v>
      </c>
      <c r="Q550" s="510">
        <v>5.7</v>
      </c>
      <c r="R550" s="510">
        <v>4.5999999999999996</v>
      </c>
    </row>
    <row r="551" spans="1:18" x14ac:dyDescent="0.2">
      <c r="A551" s="85" t="s">
        <v>57</v>
      </c>
      <c r="B551" s="82">
        <v>41674</v>
      </c>
      <c r="C551">
        <v>66600</v>
      </c>
      <c r="D551" s="323">
        <v>8.1999999999999993</v>
      </c>
      <c r="E551">
        <v>54900</v>
      </c>
      <c r="F551">
        <v>56100</v>
      </c>
      <c r="G551">
        <v>15</v>
      </c>
      <c r="H551" s="510">
        <v>954</v>
      </c>
      <c r="I551" s="510">
        <v>1930</v>
      </c>
      <c r="J551" s="510">
        <v>16000</v>
      </c>
      <c r="K551" s="510">
        <v>292</v>
      </c>
      <c r="L551" s="510">
        <v>262</v>
      </c>
      <c r="M551" s="510">
        <v>319</v>
      </c>
      <c r="N551" s="518" t="s">
        <v>3</v>
      </c>
      <c r="O551" s="510">
        <v>13800</v>
      </c>
      <c r="P551" s="510">
        <v>23000</v>
      </c>
      <c r="Q551" s="510">
        <v>51.1</v>
      </c>
      <c r="R551" s="510">
        <v>45.3</v>
      </c>
    </row>
    <row r="552" spans="1:18" x14ac:dyDescent="0.2">
      <c r="A552" s="85" t="s">
        <v>56</v>
      </c>
      <c r="B552" s="82">
        <v>41674</v>
      </c>
      <c r="C552">
        <v>66700</v>
      </c>
      <c r="D552" s="323">
        <v>8.1</v>
      </c>
      <c r="E552">
        <v>55500</v>
      </c>
      <c r="F552">
        <v>57100</v>
      </c>
      <c r="G552">
        <v>8</v>
      </c>
      <c r="H552" s="510">
        <v>1110</v>
      </c>
      <c r="I552" s="510">
        <v>1930</v>
      </c>
      <c r="J552" s="510">
        <v>16300</v>
      </c>
      <c r="K552" s="510">
        <v>306</v>
      </c>
      <c r="L552" s="510">
        <v>281</v>
      </c>
      <c r="M552" s="510">
        <v>343</v>
      </c>
      <c r="N552" s="518" t="s">
        <v>3</v>
      </c>
      <c r="O552" s="510">
        <v>14000</v>
      </c>
      <c r="P552" s="510">
        <v>23300</v>
      </c>
      <c r="Q552" s="510">
        <v>48.5</v>
      </c>
      <c r="R552" s="510">
        <v>47.2</v>
      </c>
    </row>
    <row r="553" spans="1:18" x14ac:dyDescent="0.2">
      <c r="A553" s="85" t="s">
        <v>60</v>
      </c>
      <c r="B553" s="82">
        <v>41674</v>
      </c>
      <c r="C553">
        <v>66800</v>
      </c>
      <c r="D553" s="323">
        <v>8.1999999999999993</v>
      </c>
      <c r="E553">
        <v>54700</v>
      </c>
      <c r="F553">
        <v>55800</v>
      </c>
      <c r="G553">
        <v>15</v>
      </c>
      <c r="H553" s="510">
        <v>1140</v>
      </c>
      <c r="I553" s="510">
        <v>1970</v>
      </c>
      <c r="J553" s="510">
        <v>15900</v>
      </c>
      <c r="K553" s="510">
        <v>311</v>
      </c>
      <c r="L553" s="510">
        <v>266</v>
      </c>
      <c r="M553" s="510">
        <v>324</v>
      </c>
      <c r="N553" s="518" t="s">
        <v>3</v>
      </c>
      <c r="O553" s="510">
        <v>13500</v>
      </c>
      <c r="P553" s="510">
        <v>22800</v>
      </c>
      <c r="Q553" s="510">
        <v>51.1</v>
      </c>
      <c r="R553" s="510">
        <v>44.4</v>
      </c>
    </row>
    <row r="554" spans="1:18" x14ac:dyDescent="0.2">
      <c r="A554" s="85" t="s">
        <v>59</v>
      </c>
      <c r="B554" s="82">
        <v>41674</v>
      </c>
      <c r="C554">
        <v>67200</v>
      </c>
      <c r="D554" s="323">
        <v>8.1999999999999993</v>
      </c>
      <c r="E554">
        <v>55000</v>
      </c>
      <c r="F554">
        <v>55800</v>
      </c>
      <c r="G554">
        <v>9</v>
      </c>
      <c r="H554" s="510">
        <v>1080</v>
      </c>
      <c r="I554" s="510">
        <v>1960</v>
      </c>
      <c r="J554" s="510">
        <v>15900</v>
      </c>
      <c r="K554" s="510">
        <v>315</v>
      </c>
      <c r="L554" s="510">
        <v>270</v>
      </c>
      <c r="M554" s="510">
        <v>329</v>
      </c>
      <c r="N554" s="518" t="s">
        <v>3</v>
      </c>
      <c r="O554" s="510">
        <v>13600</v>
      </c>
      <c r="P554" s="510">
        <v>22800</v>
      </c>
      <c r="Q554" s="510">
        <v>48.2</v>
      </c>
      <c r="R554" s="510">
        <v>46.4</v>
      </c>
    </row>
    <row r="555" spans="1:18" x14ac:dyDescent="0.2">
      <c r="A555" s="85" t="s">
        <v>63</v>
      </c>
      <c r="B555" s="82">
        <v>41674</v>
      </c>
      <c r="C555">
        <v>66400</v>
      </c>
      <c r="D555" s="323">
        <v>8.1999999999999993</v>
      </c>
      <c r="E555">
        <v>54600</v>
      </c>
      <c r="F555">
        <v>55600</v>
      </c>
      <c r="G555">
        <v>20</v>
      </c>
      <c r="H555" s="510">
        <v>1110</v>
      </c>
      <c r="I555" s="510">
        <v>1950</v>
      </c>
      <c r="J555" s="510">
        <v>15800</v>
      </c>
      <c r="K555" s="510">
        <v>307</v>
      </c>
      <c r="L555" s="510">
        <v>264</v>
      </c>
      <c r="M555" s="510">
        <v>322</v>
      </c>
      <c r="N555" s="518" t="s">
        <v>3</v>
      </c>
      <c r="O555" s="510">
        <v>13600</v>
      </c>
      <c r="P555" s="510">
        <v>22700</v>
      </c>
      <c r="Q555" s="510">
        <v>48.5</v>
      </c>
      <c r="R555" s="510">
        <v>46.5</v>
      </c>
    </row>
    <row r="556" spans="1:18" ht="13.5" thickBot="1" x14ac:dyDescent="0.25">
      <c r="A556" s="86" t="s">
        <v>62</v>
      </c>
      <c r="B556" s="171">
        <v>41674</v>
      </c>
      <c r="C556" s="172">
        <v>67200</v>
      </c>
      <c r="D556" s="269">
        <v>8.1999999999999993</v>
      </c>
      <c r="E556" s="172">
        <v>54900</v>
      </c>
      <c r="F556" s="172">
        <v>56100</v>
      </c>
      <c r="G556" s="172">
        <v>28</v>
      </c>
      <c r="H556" s="548">
        <v>1140</v>
      </c>
      <c r="I556" s="548">
        <v>1980</v>
      </c>
      <c r="J556" s="548">
        <v>16000</v>
      </c>
      <c r="K556" s="548">
        <v>310</v>
      </c>
      <c r="L556" s="548">
        <v>269</v>
      </c>
      <c r="M556" s="548">
        <v>328</v>
      </c>
      <c r="N556" s="542" t="s">
        <v>3</v>
      </c>
      <c r="O556" s="548">
        <v>13600</v>
      </c>
      <c r="P556" s="548">
        <v>22900</v>
      </c>
      <c r="Q556" s="548">
        <v>47.3</v>
      </c>
      <c r="R556" s="548">
        <v>46.2</v>
      </c>
    </row>
    <row r="557" spans="1:18" x14ac:dyDescent="0.2">
      <c r="E557" s="170">
        <f>AVERAGE(E551:E556)</f>
        <v>54933.333333333336</v>
      </c>
      <c r="F557" s="170">
        <f>AVERAGE(F551:F556)</f>
        <v>56083.333333333336</v>
      </c>
      <c r="G557" s="170">
        <f>AVERAGE(E557:F557)</f>
        <v>55508.333333333336</v>
      </c>
    </row>
    <row r="558" spans="1:18" ht="13.5" thickBot="1" x14ac:dyDescent="0.25"/>
    <row r="559" spans="1:18" x14ac:dyDescent="0.2">
      <c r="A559" s="33" t="s">
        <v>79</v>
      </c>
      <c r="B559" s="47"/>
      <c r="C559" s="39" t="s">
        <v>27</v>
      </c>
      <c r="D559" s="39"/>
      <c r="E559" s="39" t="s">
        <v>65</v>
      </c>
      <c r="F559" s="39" t="s">
        <v>65</v>
      </c>
      <c r="G559" s="39" t="s">
        <v>68</v>
      </c>
      <c r="H559" s="512" t="s">
        <v>12</v>
      </c>
      <c r="I559" s="512" t="s">
        <v>31</v>
      </c>
      <c r="J559" s="512" t="s">
        <v>35</v>
      </c>
      <c r="K559" s="512" t="s">
        <v>26</v>
      </c>
      <c r="L559" s="512" t="s">
        <v>159</v>
      </c>
      <c r="M559" s="512" t="s">
        <v>24</v>
      </c>
      <c r="N559" s="512" t="s">
        <v>16</v>
      </c>
      <c r="O559" s="512" t="s">
        <v>53</v>
      </c>
      <c r="P559" s="512" t="s">
        <v>160</v>
      </c>
      <c r="Q559" s="513" t="s">
        <v>107</v>
      </c>
      <c r="R559" s="514" t="s">
        <v>108</v>
      </c>
    </row>
    <row r="560" spans="1:18" ht="13.5" thickBot="1" x14ac:dyDescent="0.25">
      <c r="A560" s="34" t="s">
        <v>49</v>
      </c>
      <c r="B560" s="220" t="s">
        <v>48</v>
      </c>
      <c r="C560" s="219" t="s">
        <v>4</v>
      </c>
      <c r="D560" s="508" t="s">
        <v>43</v>
      </c>
      <c r="E560" s="219" t="s">
        <v>32</v>
      </c>
      <c r="F560" s="219" t="s">
        <v>98</v>
      </c>
      <c r="G560" s="219" t="s">
        <v>32</v>
      </c>
      <c r="H560" s="553" t="s">
        <v>32</v>
      </c>
      <c r="I560" s="553" t="s">
        <v>32</v>
      </c>
      <c r="J560" s="553" t="s">
        <v>32</v>
      </c>
      <c r="K560" s="553" t="s">
        <v>32</v>
      </c>
      <c r="L560" s="553" t="s">
        <v>109</v>
      </c>
      <c r="M560" s="553" t="s">
        <v>109</v>
      </c>
      <c r="N560" s="553" t="s">
        <v>109</v>
      </c>
      <c r="O560" s="553" t="s">
        <v>109</v>
      </c>
      <c r="P560" s="553" t="s">
        <v>109</v>
      </c>
      <c r="Q560" s="554" t="s">
        <v>109</v>
      </c>
      <c r="R560" s="555" t="s">
        <v>109</v>
      </c>
    </row>
    <row r="561" spans="1:18" x14ac:dyDescent="0.2">
      <c r="A561" s="93" t="s">
        <v>7</v>
      </c>
      <c r="B561" s="82">
        <v>41787</v>
      </c>
      <c r="C561">
        <v>2639</v>
      </c>
      <c r="D561" s="323">
        <v>7.9</v>
      </c>
      <c r="E561">
        <v>1740</v>
      </c>
      <c r="F561">
        <v>1660</v>
      </c>
      <c r="G561">
        <v>289</v>
      </c>
      <c r="H561" s="510">
        <v>139</v>
      </c>
      <c r="I561" s="510">
        <v>72.2</v>
      </c>
      <c r="J561" s="510">
        <v>323</v>
      </c>
      <c r="K561" s="510">
        <v>10.4</v>
      </c>
      <c r="L561" s="510">
        <v>223</v>
      </c>
      <c r="M561" s="510">
        <v>272</v>
      </c>
      <c r="N561" s="518" t="s">
        <v>3</v>
      </c>
      <c r="O561" s="510">
        <v>607</v>
      </c>
      <c r="P561" s="510">
        <v>372</v>
      </c>
      <c r="Q561" s="510">
        <v>9.9</v>
      </c>
      <c r="R561" s="547">
        <v>7.9</v>
      </c>
    </row>
    <row r="562" spans="1:18" x14ac:dyDescent="0.2">
      <c r="A562" s="85" t="s">
        <v>36</v>
      </c>
      <c r="B562" s="82">
        <v>41787</v>
      </c>
      <c r="C562">
        <v>4030</v>
      </c>
      <c r="D562" s="323">
        <v>7.9</v>
      </c>
      <c r="E562">
        <v>2520</v>
      </c>
      <c r="F562">
        <v>2460</v>
      </c>
      <c r="G562">
        <v>237</v>
      </c>
      <c r="H562" s="510">
        <v>164</v>
      </c>
      <c r="I562" s="510">
        <v>87.4</v>
      </c>
      <c r="J562" s="510">
        <v>577</v>
      </c>
      <c r="K562" s="510">
        <v>14.4</v>
      </c>
      <c r="L562" s="510">
        <v>244</v>
      </c>
      <c r="M562" s="510">
        <v>297</v>
      </c>
      <c r="N562" s="518" t="s">
        <v>3</v>
      </c>
      <c r="O562" s="510">
        <v>666</v>
      </c>
      <c r="P562" s="510">
        <v>798</v>
      </c>
      <c r="Q562" s="510">
        <v>9.8000000000000007</v>
      </c>
      <c r="R562" s="540">
        <v>7.6</v>
      </c>
    </row>
    <row r="563" spans="1:18" x14ac:dyDescent="0.2">
      <c r="A563" s="85" t="s">
        <v>72</v>
      </c>
      <c r="B563" s="82">
        <v>41787</v>
      </c>
      <c r="C563">
        <v>1576</v>
      </c>
      <c r="D563" s="323">
        <v>7.8</v>
      </c>
      <c r="E563">
        <v>995</v>
      </c>
      <c r="F563">
        <v>941</v>
      </c>
      <c r="G563">
        <v>106</v>
      </c>
      <c r="H563" s="510">
        <v>87.1</v>
      </c>
      <c r="I563" s="510">
        <v>25.8</v>
      </c>
      <c r="J563" s="510">
        <v>202</v>
      </c>
      <c r="K563" s="510">
        <v>9.8000000000000007</v>
      </c>
      <c r="L563" s="510">
        <v>162</v>
      </c>
      <c r="M563" s="510">
        <v>198</v>
      </c>
      <c r="N563" s="518" t="s">
        <v>3</v>
      </c>
      <c r="O563" s="510">
        <v>359</v>
      </c>
      <c r="P563" s="510">
        <v>157</v>
      </c>
      <c r="Q563" s="510">
        <v>5.6</v>
      </c>
      <c r="R563" s="540">
        <v>4.5</v>
      </c>
    </row>
    <row r="564" spans="1:18" x14ac:dyDescent="0.2">
      <c r="A564" s="85" t="s">
        <v>57</v>
      </c>
      <c r="B564" s="82">
        <v>41787</v>
      </c>
      <c r="C564">
        <v>67900</v>
      </c>
      <c r="D564" s="323">
        <v>8.5</v>
      </c>
      <c r="E564">
        <v>54800</v>
      </c>
      <c r="F564">
        <v>55800</v>
      </c>
      <c r="G564">
        <v>21</v>
      </c>
      <c r="H564" s="510">
        <v>920</v>
      </c>
      <c r="I564" s="510">
        <v>1910</v>
      </c>
      <c r="J564" s="510">
        <v>16000</v>
      </c>
      <c r="K564" s="510">
        <v>303</v>
      </c>
      <c r="L564" s="510">
        <v>259</v>
      </c>
      <c r="M564" s="510">
        <v>273</v>
      </c>
      <c r="N564" s="510">
        <v>20.9</v>
      </c>
      <c r="O564" s="510">
        <v>13700</v>
      </c>
      <c r="P564" s="510">
        <v>22800</v>
      </c>
      <c r="Q564" s="510">
        <v>53.1</v>
      </c>
      <c r="R564" s="540">
        <v>48.6</v>
      </c>
    </row>
    <row r="565" spans="1:18" x14ac:dyDescent="0.2">
      <c r="A565" s="85" t="s">
        <v>56</v>
      </c>
      <c r="B565" s="82">
        <v>41787</v>
      </c>
      <c r="C565">
        <v>68900</v>
      </c>
      <c r="D565" s="323">
        <v>8.1</v>
      </c>
      <c r="E565">
        <v>55200</v>
      </c>
      <c r="F565">
        <v>56900</v>
      </c>
      <c r="G565">
        <v>15</v>
      </c>
      <c r="H565" s="510">
        <v>927</v>
      </c>
      <c r="I565" s="510">
        <v>1970</v>
      </c>
      <c r="J565" s="510">
        <v>16000</v>
      </c>
      <c r="K565" s="510">
        <v>310</v>
      </c>
      <c r="L565" s="510">
        <v>261</v>
      </c>
      <c r="M565" s="510">
        <v>318</v>
      </c>
      <c r="N565" s="518" t="s">
        <v>3</v>
      </c>
      <c r="O565" s="510">
        <v>14000</v>
      </c>
      <c r="P565" s="510">
        <v>23500</v>
      </c>
      <c r="Q565" s="510">
        <v>50.1</v>
      </c>
      <c r="R565" s="540">
        <v>46.6</v>
      </c>
    </row>
    <row r="566" spans="1:18" x14ac:dyDescent="0.2">
      <c r="A566" s="85" t="s">
        <v>60</v>
      </c>
      <c r="B566" s="82">
        <v>41787</v>
      </c>
      <c r="C566">
        <v>68700</v>
      </c>
      <c r="D566" s="323">
        <v>8.4</v>
      </c>
      <c r="E566">
        <v>54900</v>
      </c>
      <c r="F566">
        <v>55700</v>
      </c>
      <c r="G566">
        <v>19</v>
      </c>
      <c r="H566" s="510">
        <v>922</v>
      </c>
      <c r="I566" s="510">
        <v>1950</v>
      </c>
      <c r="J566" s="510">
        <v>15500</v>
      </c>
      <c r="K566" s="510">
        <v>306</v>
      </c>
      <c r="L566" s="510">
        <v>261</v>
      </c>
      <c r="M566" s="510">
        <v>292</v>
      </c>
      <c r="N566" s="510">
        <v>13.1</v>
      </c>
      <c r="O566" s="510">
        <v>13900</v>
      </c>
      <c r="P566" s="510">
        <v>23000</v>
      </c>
      <c r="Q566" s="510">
        <v>50.1</v>
      </c>
      <c r="R566" s="540">
        <v>46.2</v>
      </c>
    </row>
    <row r="567" spans="1:18" x14ac:dyDescent="0.2">
      <c r="A567" s="85" t="s">
        <v>59</v>
      </c>
      <c r="B567" s="82">
        <v>41787</v>
      </c>
      <c r="C567">
        <v>68100</v>
      </c>
      <c r="D567" s="323">
        <v>8.1999999999999993</v>
      </c>
      <c r="E567">
        <v>54400</v>
      </c>
      <c r="F567">
        <v>55500</v>
      </c>
      <c r="G567">
        <v>18</v>
      </c>
      <c r="H567" s="510">
        <v>922</v>
      </c>
      <c r="I567" s="510">
        <v>1930</v>
      </c>
      <c r="J567" s="510">
        <v>15600</v>
      </c>
      <c r="K567" s="510">
        <v>300</v>
      </c>
      <c r="L567" s="510">
        <v>259</v>
      </c>
      <c r="M567" s="510">
        <v>316</v>
      </c>
      <c r="N567" s="518" t="s">
        <v>3</v>
      </c>
      <c r="O567" s="510">
        <v>13800</v>
      </c>
      <c r="P567" s="510">
        <v>22800</v>
      </c>
      <c r="Q567" s="510">
        <v>49.1</v>
      </c>
      <c r="R567" s="540">
        <v>47.3</v>
      </c>
    </row>
    <row r="568" spans="1:18" x14ac:dyDescent="0.2">
      <c r="A568" s="85" t="s">
        <v>63</v>
      </c>
      <c r="B568" s="82">
        <v>41787</v>
      </c>
      <c r="C568">
        <v>68500</v>
      </c>
      <c r="D568" s="323">
        <v>8.4</v>
      </c>
      <c r="E568">
        <v>54300</v>
      </c>
      <c r="F568">
        <v>55100</v>
      </c>
      <c r="G568">
        <v>18</v>
      </c>
      <c r="H568" s="510">
        <v>910</v>
      </c>
      <c r="I568" s="510">
        <v>1910</v>
      </c>
      <c r="J568" s="510">
        <v>15400</v>
      </c>
      <c r="K568" s="510">
        <v>304</v>
      </c>
      <c r="L568" s="510">
        <v>261</v>
      </c>
      <c r="M568" s="510">
        <v>294</v>
      </c>
      <c r="N568" s="510">
        <v>12.2</v>
      </c>
      <c r="O568" s="510">
        <v>13700</v>
      </c>
      <c r="P568" s="510">
        <v>22700</v>
      </c>
      <c r="Q568" s="510">
        <v>50.7</v>
      </c>
      <c r="R568" s="540">
        <v>46.6</v>
      </c>
    </row>
    <row r="569" spans="1:18" ht="13.5" thickBot="1" x14ac:dyDescent="0.25">
      <c r="A569" s="86" t="s">
        <v>62</v>
      </c>
      <c r="B569" s="171">
        <v>41787</v>
      </c>
      <c r="C569" s="172">
        <v>68900</v>
      </c>
      <c r="D569" s="269">
        <v>8.1</v>
      </c>
      <c r="E569" s="172">
        <v>54800</v>
      </c>
      <c r="F569" s="172">
        <v>55700</v>
      </c>
      <c r="G569" s="172">
        <v>14</v>
      </c>
      <c r="H569" s="548">
        <v>917</v>
      </c>
      <c r="I569" s="548">
        <v>1930</v>
      </c>
      <c r="J569" s="548">
        <v>15600</v>
      </c>
      <c r="K569" s="548">
        <v>306</v>
      </c>
      <c r="L569" s="548">
        <v>265</v>
      </c>
      <c r="M569" s="548">
        <v>323</v>
      </c>
      <c r="N569" s="542" t="s">
        <v>3</v>
      </c>
      <c r="O569" s="548">
        <v>13900</v>
      </c>
      <c r="P569" s="548">
        <v>22900</v>
      </c>
      <c r="Q569" s="548">
        <v>49.9</v>
      </c>
      <c r="R569" s="551">
        <v>48</v>
      </c>
    </row>
    <row r="570" spans="1:18" x14ac:dyDescent="0.2">
      <c r="C570" s="54"/>
      <c r="D570" s="505"/>
      <c r="E570" s="170">
        <f>AVERAGE(E564:E569)</f>
        <v>54733.333333333336</v>
      </c>
      <c r="F570" s="170">
        <f>AVERAGE(F564:F569)</f>
        <v>55783.333333333336</v>
      </c>
      <c r="G570" s="170">
        <f>AVERAGE(E570:F570)</f>
        <v>55258.333333333336</v>
      </c>
      <c r="H570" s="544"/>
      <c r="I570" s="544"/>
      <c r="J570" s="544"/>
      <c r="K570" s="544"/>
      <c r="L570" s="544"/>
      <c r="M570" s="544"/>
      <c r="N570" s="544"/>
      <c r="O570" s="544"/>
      <c r="P570" s="544"/>
      <c r="Q570" s="544"/>
      <c r="R570" s="544"/>
    </row>
    <row r="571" spans="1:18" ht="13.5" thickBot="1" x14ac:dyDescent="0.25">
      <c r="C571" s="54"/>
      <c r="D571" s="505"/>
      <c r="E571" s="170"/>
      <c r="F571" s="170"/>
      <c r="G571" s="54"/>
      <c r="H571" s="544"/>
      <c r="I571" s="544"/>
      <c r="J571" s="544"/>
      <c r="K571" s="544"/>
      <c r="L571" s="544"/>
      <c r="M571" s="544"/>
      <c r="N571" s="544"/>
      <c r="O571" s="544"/>
      <c r="P571" s="544"/>
      <c r="Q571" s="544"/>
      <c r="R571" s="544"/>
    </row>
    <row r="572" spans="1:18" x14ac:dyDescent="0.2">
      <c r="A572" s="33" t="s">
        <v>79</v>
      </c>
      <c r="B572" s="47"/>
      <c r="C572" s="39" t="s">
        <v>27</v>
      </c>
      <c r="D572" s="39"/>
      <c r="E572" s="39" t="s">
        <v>65</v>
      </c>
      <c r="F572" s="39" t="s">
        <v>65</v>
      </c>
      <c r="G572" s="39" t="s">
        <v>68</v>
      </c>
      <c r="H572" s="512" t="s">
        <v>12</v>
      </c>
      <c r="I572" s="512" t="s">
        <v>31</v>
      </c>
      <c r="J572" s="512" t="s">
        <v>35</v>
      </c>
      <c r="K572" s="512" t="s">
        <v>26</v>
      </c>
      <c r="L572" s="512" t="s">
        <v>159</v>
      </c>
      <c r="M572" s="512" t="s">
        <v>24</v>
      </c>
      <c r="N572" s="512" t="s">
        <v>16</v>
      </c>
      <c r="O572" s="512" t="s">
        <v>53</v>
      </c>
      <c r="P572" s="512" t="s">
        <v>160</v>
      </c>
      <c r="Q572" s="513" t="s">
        <v>107</v>
      </c>
      <c r="R572" s="514" t="s">
        <v>108</v>
      </c>
    </row>
    <row r="573" spans="1:18" ht="13.5" thickBot="1" x14ac:dyDescent="0.25">
      <c r="A573" s="34" t="s">
        <v>49</v>
      </c>
      <c r="B573" s="220" t="s">
        <v>48</v>
      </c>
      <c r="C573" s="219" t="s">
        <v>4</v>
      </c>
      <c r="D573" s="508" t="s">
        <v>43</v>
      </c>
      <c r="E573" s="219" t="s">
        <v>32</v>
      </c>
      <c r="F573" s="219" t="s">
        <v>98</v>
      </c>
      <c r="G573" s="219" t="s">
        <v>32</v>
      </c>
      <c r="H573" s="553" t="s">
        <v>32</v>
      </c>
      <c r="I573" s="553" t="s">
        <v>32</v>
      </c>
      <c r="J573" s="553" t="s">
        <v>32</v>
      </c>
      <c r="K573" s="553" t="s">
        <v>32</v>
      </c>
      <c r="L573" s="553" t="s">
        <v>109</v>
      </c>
      <c r="M573" s="553" t="s">
        <v>109</v>
      </c>
      <c r="N573" s="553" t="s">
        <v>109</v>
      </c>
      <c r="O573" s="553" t="s">
        <v>109</v>
      </c>
      <c r="P573" s="553" t="s">
        <v>109</v>
      </c>
      <c r="Q573" s="554" t="s">
        <v>109</v>
      </c>
      <c r="R573" s="555" t="s">
        <v>109</v>
      </c>
    </row>
    <row r="574" spans="1:18" x14ac:dyDescent="0.2">
      <c r="A574" s="93" t="s">
        <v>7</v>
      </c>
      <c r="B574" s="82">
        <v>41862</v>
      </c>
      <c r="C574">
        <v>2667</v>
      </c>
      <c r="D574" s="323">
        <v>7.9</v>
      </c>
      <c r="E574">
        <v>1830</v>
      </c>
      <c r="F574">
        <v>1780</v>
      </c>
      <c r="G574">
        <v>97</v>
      </c>
      <c r="H574" s="510">
        <v>146</v>
      </c>
      <c r="I574" s="510">
        <v>76</v>
      </c>
      <c r="J574" s="510">
        <v>379</v>
      </c>
      <c r="K574" s="510">
        <v>10.6</v>
      </c>
      <c r="L574" s="510">
        <v>212</v>
      </c>
      <c r="M574" s="510">
        <v>258</v>
      </c>
      <c r="N574" s="518" t="s">
        <v>3</v>
      </c>
      <c r="O574" s="510">
        <v>654</v>
      </c>
      <c r="P574" s="510">
        <v>388</v>
      </c>
      <c r="Q574" s="510">
        <v>9.4</v>
      </c>
      <c r="R574" s="547">
        <v>8.1999999999999993</v>
      </c>
    </row>
    <row r="575" spans="1:18" x14ac:dyDescent="0.2">
      <c r="A575" s="85" t="s">
        <v>36</v>
      </c>
      <c r="B575" s="82">
        <v>41862</v>
      </c>
      <c r="C575">
        <v>3930</v>
      </c>
      <c r="D575" s="323">
        <v>7.9</v>
      </c>
      <c r="E575">
        <v>2590</v>
      </c>
      <c r="F575">
        <v>2460</v>
      </c>
      <c r="G575">
        <v>334</v>
      </c>
      <c r="H575" s="510">
        <v>171</v>
      </c>
      <c r="I575" s="510">
        <v>88.8</v>
      </c>
      <c r="J575" s="510">
        <v>530</v>
      </c>
      <c r="K575" s="510">
        <v>14.5</v>
      </c>
      <c r="L575" s="510">
        <v>250</v>
      </c>
      <c r="M575" s="510">
        <v>305</v>
      </c>
      <c r="N575" s="518" t="s">
        <v>3</v>
      </c>
      <c r="O575" s="510">
        <v>687</v>
      </c>
      <c r="P575" s="510">
        <v>815</v>
      </c>
      <c r="Q575" s="510">
        <v>9</v>
      </c>
      <c r="R575" s="540">
        <v>6.8</v>
      </c>
    </row>
    <row r="576" spans="1:18" x14ac:dyDescent="0.2">
      <c r="A576" s="85" t="s">
        <v>72</v>
      </c>
      <c r="B576" s="82">
        <v>41862</v>
      </c>
      <c r="C576">
        <v>1591</v>
      </c>
      <c r="D576" s="323">
        <v>7.8</v>
      </c>
      <c r="E576">
        <v>1070</v>
      </c>
      <c r="F576">
        <v>970</v>
      </c>
      <c r="G576">
        <v>66</v>
      </c>
      <c r="H576" s="510">
        <v>86.1</v>
      </c>
      <c r="I576" s="510">
        <v>28</v>
      </c>
      <c r="J576" s="510">
        <v>198</v>
      </c>
      <c r="K576" s="510">
        <v>10.199999999999999</v>
      </c>
      <c r="L576" s="510">
        <v>160</v>
      </c>
      <c r="M576" s="510">
        <v>195</v>
      </c>
      <c r="N576" s="518" t="s">
        <v>3</v>
      </c>
      <c r="O576" s="510">
        <v>385</v>
      </c>
      <c r="P576" s="510">
        <v>164</v>
      </c>
      <c r="Q576" s="510">
        <v>5</v>
      </c>
      <c r="R576" s="540">
        <v>4.0999999999999996</v>
      </c>
    </row>
    <row r="577" spans="1:18" x14ac:dyDescent="0.2">
      <c r="A577" s="85" t="s">
        <v>57</v>
      </c>
      <c r="B577" s="82">
        <v>41862</v>
      </c>
      <c r="C577">
        <v>67800</v>
      </c>
      <c r="D577" s="323">
        <v>8.3000000000000007</v>
      </c>
      <c r="E577">
        <v>55900</v>
      </c>
      <c r="F577">
        <v>55400</v>
      </c>
      <c r="G577">
        <v>3</v>
      </c>
      <c r="H577" s="510">
        <v>993</v>
      </c>
      <c r="I577" s="510">
        <v>2080</v>
      </c>
      <c r="J577" s="510">
        <v>14300</v>
      </c>
      <c r="K577" s="510">
        <v>304</v>
      </c>
      <c r="L577" s="510">
        <v>266</v>
      </c>
      <c r="M577" s="510">
        <v>324</v>
      </c>
      <c r="N577" s="518" t="s">
        <v>3</v>
      </c>
      <c r="O577" s="510">
        <v>13900</v>
      </c>
      <c r="P577" s="510">
        <v>23700</v>
      </c>
      <c r="Q577" s="510">
        <v>49.8</v>
      </c>
      <c r="R577" s="540">
        <v>46.6</v>
      </c>
    </row>
    <row r="578" spans="1:18" x14ac:dyDescent="0.2">
      <c r="A578" s="85" t="s">
        <v>56</v>
      </c>
      <c r="B578" s="82">
        <v>41862</v>
      </c>
      <c r="C578">
        <v>66600</v>
      </c>
      <c r="D578" s="323">
        <v>8.1</v>
      </c>
      <c r="E578">
        <v>55900</v>
      </c>
      <c r="F578">
        <v>55800</v>
      </c>
      <c r="G578">
        <v>9</v>
      </c>
      <c r="H578" s="510">
        <v>970</v>
      </c>
      <c r="I578" s="510">
        <v>2040</v>
      </c>
      <c r="J578" s="510">
        <v>15000</v>
      </c>
      <c r="K578" s="510">
        <v>315</v>
      </c>
      <c r="L578" s="510">
        <v>271</v>
      </c>
      <c r="M578" s="510">
        <v>331</v>
      </c>
      <c r="N578" s="518" t="s">
        <v>3</v>
      </c>
      <c r="O578" s="510">
        <v>13900</v>
      </c>
      <c r="P578" s="510">
        <v>23400</v>
      </c>
      <c r="Q578" s="510">
        <v>50.2</v>
      </c>
      <c r="R578" s="540">
        <v>46.7</v>
      </c>
    </row>
    <row r="579" spans="1:18" x14ac:dyDescent="0.2">
      <c r="A579" s="85" t="s">
        <v>60</v>
      </c>
      <c r="B579" s="82">
        <v>41862</v>
      </c>
      <c r="C579">
        <v>67700</v>
      </c>
      <c r="D579" s="323">
        <v>8.3000000000000007</v>
      </c>
      <c r="E579">
        <v>56200</v>
      </c>
      <c r="F579">
        <v>56300</v>
      </c>
      <c r="G579">
        <v>5</v>
      </c>
      <c r="H579" s="510">
        <v>946</v>
      </c>
      <c r="I579" s="510">
        <v>2050</v>
      </c>
      <c r="J579" s="510">
        <v>15300</v>
      </c>
      <c r="K579" s="510">
        <v>321</v>
      </c>
      <c r="L579" s="510">
        <v>269</v>
      </c>
      <c r="M579" s="510">
        <v>328</v>
      </c>
      <c r="N579" s="518" t="s">
        <v>3</v>
      </c>
      <c r="O579" s="510">
        <v>13900</v>
      </c>
      <c r="P579" s="510">
        <v>23600</v>
      </c>
      <c r="Q579" s="510">
        <v>49</v>
      </c>
      <c r="R579" s="540">
        <v>46.4</v>
      </c>
    </row>
    <row r="580" spans="1:18" x14ac:dyDescent="0.2">
      <c r="A580" s="85" t="s">
        <v>59</v>
      </c>
      <c r="B580" s="82">
        <v>41862</v>
      </c>
      <c r="C580">
        <v>67300</v>
      </c>
      <c r="D580" s="323">
        <v>8.1999999999999993</v>
      </c>
      <c r="E580">
        <v>56300</v>
      </c>
      <c r="F580">
        <v>55000</v>
      </c>
      <c r="G580">
        <v>11</v>
      </c>
      <c r="H580" s="510">
        <v>894</v>
      </c>
      <c r="I580" s="510">
        <v>1930</v>
      </c>
      <c r="J580" s="510">
        <v>14100</v>
      </c>
      <c r="K580" s="510">
        <v>322</v>
      </c>
      <c r="L580" s="510">
        <v>269</v>
      </c>
      <c r="M580" s="510">
        <v>328</v>
      </c>
      <c r="N580" s="518" t="s">
        <v>3</v>
      </c>
      <c r="O580" s="510">
        <v>14100</v>
      </c>
      <c r="P580" s="510">
        <v>23500</v>
      </c>
      <c r="Q580" s="510">
        <v>49.2</v>
      </c>
      <c r="R580" s="540">
        <v>46.3</v>
      </c>
    </row>
    <row r="581" spans="1:18" x14ac:dyDescent="0.2">
      <c r="A581" s="85" t="s">
        <v>63</v>
      </c>
      <c r="B581" s="82">
        <v>41862</v>
      </c>
      <c r="C581">
        <v>67600</v>
      </c>
      <c r="D581" s="323">
        <v>8.1999999999999993</v>
      </c>
      <c r="E581">
        <v>56100</v>
      </c>
      <c r="F581">
        <v>56700</v>
      </c>
      <c r="G581">
        <v>6</v>
      </c>
      <c r="H581" s="510">
        <v>966</v>
      </c>
      <c r="I581" s="510">
        <v>2000</v>
      </c>
      <c r="J581" s="510">
        <v>15400</v>
      </c>
      <c r="K581" s="510">
        <v>318</v>
      </c>
      <c r="L581" s="510">
        <v>269</v>
      </c>
      <c r="M581" s="510">
        <v>328</v>
      </c>
      <c r="N581" s="518" t="s">
        <v>3</v>
      </c>
      <c r="O581" s="510">
        <v>14000</v>
      </c>
      <c r="P581" s="510">
        <v>23800</v>
      </c>
      <c r="Q581" s="510">
        <v>49.6</v>
      </c>
      <c r="R581" s="540">
        <v>46.6</v>
      </c>
    </row>
    <row r="582" spans="1:18" ht="13.5" thickBot="1" x14ac:dyDescent="0.25">
      <c r="A582" s="86" t="s">
        <v>62</v>
      </c>
      <c r="B582" s="171">
        <v>41862</v>
      </c>
      <c r="C582" s="172">
        <v>67500</v>
      </c>
      <c r="D582" s="269">
        <v>8</v>
      </c>
      <c r="E582" s="172">
        <v>55900</v>
      </c>
      <c r="F582" s="172">
        <v>55300</v>
      </c>
      <c r="G582" s="172">
        <v>13</v>
      </c>
      <c r="H582" s="548">
        <v>921</v>
      </c>
      <c r="I582" s="548">
        <v>1960</v>
      </c>
      <c r="J582" s="548">
        <v>14400</v>
      </c>
      <c r="K582" s="548">
        <v>316</v>
      </c>
      <c r="L582" s="548">
        <v>270</v>
      </c>
      <c r="M582" s="548">
        <v>329</v>
      </c>
      <c r="N582" s="542" t="s">
        <v>3</v>
      </c>
      <c r="O582" s="548">
        <v>14000</v>
      </c>
      <c r="P582" s="548">
        <v>23500</v>
      </c>
      <c r="Q582" s="548">
        <v>48.8</v>
      </c>
      <c r="R582" s="551">
        <v>46</v>
      </c>
    </row>
    <row r="583" spans="1:18" x14ac:dyDescent="0.2">
      <c r="C583" s="54"/>
      <c r="D583" s="505"/>
      <c r="E583" s="170">
        <f>AVERAGE(E577:E582)</f>
        <v>56050</v>
      </c>
      <c r="F583" s="170">
        <f>AVERAGE(F577:F582)</f>
        <v>55750</v>
      </c>
      <c r="G583" s="170">
        <f>AVERAGE(E583:F583)</f>
        <v>55900</v>
      </c>
      <c r="H583" s="544"/>
      <c r="I583" s="544"/>
      <c r="J583" s="544"/>
      <c r="K583" s="544"/>
      <c r="L583" s="544"/>
      <c r="M583" s="544"/>
      <c r="N583" s="544"/>
      <c r="O583" s="544"/>
      <c r="P583" s="544"/>
      <c r="Q583" s="544"/>
      <c r="R583" s="544"/>
    </row>
    <row r="584" spans="1:18" ht="13.5" thickBot="1" x14ac:dyDescent="0.25">
      <c r="C584" s="54"/>
      <c r="D584" s="505"/>
      <c r="E584" s="170"/>
      <c r="F584" s="170"/>
      <c r="G584" s="170"/>
      <c r="H584" s="544"/>
      <c r="I584" s="544"/>
      <c r="J584" s="544"/>
      <c r="K584" s="544"/>
      <c r="L584" s="544"/>
      <c r="M584" s="544"/>
      <c r="N584" s="544"/>
      <c r="O584" s="544"/>
      <c r="P584" s="544"/>
      <c r="Q584" s="544"/>
      <c r="R584" s="544"/>
    </row>
    <row r="585" spans="1:18" x14ac:dyDescent="0.2">
      <c r="A585" s="33" t="s">
        <v>79</v>
      </c>
      <c r="B585" s="47"/>
      <c r="C585" s="39" t="s">
        <v>27</v>
      </c>
      <c r="D585" s="39"/>
      <c r="E585" s="39" t="s">
        <v>65</v>
      </c>
      <c r="F585" s="39" t="s">
        <v>65</v>
      </c>
      <c r="G585" s="39" t="s">
        <v>68</v>
      </c>
      <c r="H585" s="512" t="s">
        <v>12</v>
      </c>
      <c r="I585" s="512" t="s">
        <v>31</v>
      </c>
      <c r="J585" s="512" t="s">
        <v>35</v>
      </c>
      <c r="K585" s="512" t="s">
        <v>26</v>
      </c>
      <c r="L585" s="512" t="s">
        <v>159</v>
      </c>
      <c r="M585" s="512" t="s">
        <v>24</v>
      </c>
      <c r="N585" s="512" t="s">
        <v>16</v>
      </c>
      <c r="O585" s="512" t="s">
        <v>53</v>
      </c>
      <c r="P585" s="512" t="s">
        <v>160</v>
      </c>
      <c r="Q585" s="513" t="s">
        <v>107</v>
      </c>
      <c r="R585" s="514" t="s">
        <v>108</v>
      </c>
    </row>
    <row r="586" spans="1:18" ht="13.5" thickBot="1" x14ac:dyDescent="0.25">
      <c r="A586" s="34" t="s">
        <v>49</v>
      </c>
      <c r="B586" s="220" t="s">
        <v>48</v>
      </c>
      <c r="C586" s="219" t="s">
        <v>4</v>
      </c>
      <c r="D586" s="508" t="s">
        <v>43</v>
      </c>
      <c r="E586" s="219" t="s">
        <v>32</v>
      </c>
      <c r="F586" s="219" t="s">
        <v>98</v>
      </c>
      <c r="G586" s="219" t="s">
        <v>32</v>
      </c>
      <c r="H586" s="553" t="s">
        <v>32</v>
      </c>
      <c r="I586" s="553" t="s">
        <v>32</v>
      </c>
      <c r="J586" s="553" t="s">
        <v>32</v>
      </c>
      <c r="K586" s="553" t="s">
        <v>32</v>
      </c>
      <c r="L586" s="553" t="s">
        <v>109</v>
      </c>
      <c r="M586" s="553" t="s">
        <v>109</v>
      </c>
      <c r="N586" s="553" t="s">
        <v>109</v>
      </c>
      <c r="O586" s="553" t="s">
        <v>109</v>
      </c>
      <c r="P586" s="553" t="s">
        <v>109</v>
      </c>
      <c r="Q586" s="554" t="s">
        <v>109</v>
      </c>
      <c r="R586" s="555" t="s">
        <v>109</v>
      </c>
    </row>
    <row r="587" spans="1:18" x14ac:dyDescent="0.2">
      <c r="A587" s="93" t="s">
        <v>7</v>
      </c>
      <c r="B587" s="82">
        <v>41947</v>
      </c>
      <c r="C587">
        <v>2768</v>
      </c>
      <c r="D587" s="323">
        <v>7.9</v>
      </c>
      <c r="E587">
        <v>1850</v>
      </c>
      <c r="F587">
        <v>1780</v>
      </c>
      <c r="G587">
        <v>172</v>
      </c>
      <c r="H587" s="510">
        <v>149</v>
      </c>
      <c r="I587" s="510">
        <v>75.900000000000006</v>
      </c>
      <c r="J587" s="510">
        <v>332</v>
      </c>
      <c r="K587" s="510">
        <v>7.8</v>
      </c>
      <c r="L587" s="510">
        <v>220</v>
      </c>
      <c r="M587" s="510">
        <v>268</v>
      </c>
      <c r="N587" s="518" t="s">
        <v>3</v>
      </c>
      <c r="O587" s="510">
        <v>677</v>
      </c>
      <c r="P587" s="510">
        <v>404</v>
      </c>
      <c r="Q587" s="510">
        <v>6.1</v>
      </c>
      <c r="R587" s="547">
        <v>4.9000000000000004</v>
      </c>
    </row>
    <row r="588" spans="1:18" x14ac:dyDescent="0.2">
      <c r="A588" s="85" t="s">
        <v>36</v>
      </c>
      <c r="B588" s="82">
        <v>41947</v>
      </c>
      <c r="C588">
        <v>3330</v>
      </c>
      <c r="D588" s="323">
        <v>7.8</v>
      </c>
      <c r="E588">
        <v>2150</v>
      </c>
      <c r="F588">
        <v>2090</v>
      </c>
      <c r="G588">
        <v>113</v>
      </c>
      <c r="H588" s="510">
        <v>158</v>
      </c>
      <c r="I588" s="510">
        <v>75.599999999999994</v>
      </c>
      <c r="J588" s="510">
        <v>454</v>
      </c>
      <c r="K588" s="510">
        <v>10.3</v>
      </c>
      <c r="L588" s="510">
        <v>242</v>
      </c>
      <c r="M588" s="510">
        <v>295</v>
      </c>
      <c r="N588" s="518" t="s">
        <v>3</v>
      </c>
      <c r="O588" s="510">
        <v>630</v>
      </c>
      <c r="P588" s="510">
        <v>617</v>
      </c>
      <c r="Q588" s="510">
        <v>6.4</v>
      </c>
      <c r="R588" s="540">
        <v>5.0999999999999996</v>
      </c>
    </row>
    <row r="589" spans="1:18" x14ac:dyDescent="0.2">
      <c r="A589" s="85" t="s">
        <v>72</v>
      </c>
      <c r="B589" s="82">
        <v>41947</v>
      </c>
      <c r="C589">
        <v>1956</v>
      </c>
      <c r="D589" s="323">
        <v>7.5</v>
      </c>
      <c r="E589">
        <v>1280</v>
      </c>
      <c r="F589">
        <v>1190</v>
      </c>
      <c r="G589">
        <v>154</v>
      </c>
      <c r="H589" s="510">
        <v>94.6</v>
      </c>
      <c r="I589" s="510">
        <v>31.1</v>
      </c>
      <c r="J589" s="510">
        <v>278</v>
      </c>
      <c r="K589" s="510">
        <v>11</v>
      </c>
      <c r="L589" s="510">
        <v>170</v>
      </c>
      <c r="M589" s="510">
        <v>207</v>
      </c>
      <c r="N589" s="518" t="s">
        <v>3</v>
      </c>
      <c r="O589" s="510">
        <v>450</v>
      </c>
      <c r="P589" s="510">
        <v>221</v>
      </c>
      <c r="Q589" s="510">
        <v>5.4</v>
      </c>
      <c r="R589" s="540">
        <v>5.0999999999999996</v>
      </c>
    </row>
    <row r="590" spans="1:18" x14ac:dyDescent="0.2">
      <c r="A590" s="85" t="s">
        <v>57</v>
      </c>
      <c r="B590" s="82">
        <v>41948</v>
      </c>
      <c r="C590">
        <v>70100</v>
      </c>
      <c r="D590" s="323">
        <v>8.1999999999999993</v>
      </c>
      <c r="E590">
        <v>57600</v>
      </c>
      <c r="F590">
        <v>60000</v>
      </c>
      <c r="G590">
        <v>95</v>
      </c>
      <c r="H590" s="510">
        <v>998</v>
      </c>
      <c r="I590" s="510">
        <v>2110</v>
      </c>
      <c r="J590" s="510">
        <v>17100</v>
      </c>
      <c r="K590" s="510">
        <v>324</v>
      </c>
      <c r="L590" s="510">
        <v>279</v>
      </c>
      <c r="M590" s="510">
        <v>340</v>
      </c>
      <c r="N590" s="518" t="s">
        <v>3</v>
      </c>
      <c r="O590" s="510">
        <v>14700</v>
      </c>
      <c r="P590" s="510">
        <v>24600</v>
      </c>
      <c r="Q590" s="510">
        <v>48.3</v>
      </c>
      <c r="R590" s="540">
        <v>45.4</v>
      </c>
    </row>
    <row r="591" spans="1:18" x14ac:dyDescent="0.2">
      <c r="A591" s="85" t="s">
        <v>56</v>
      </c>
      <c r="B591" s="82">
        <v>41948</v>
      </c>
      <c r="C591">
        <v>70000</v>
      </c>
      <c r="D591" s="323">
        <v>8.1999999999999993</v>
      </c>
      <c r="E591">
        <v>57400</v>
      </c>
      <c r="F591">
        <v>59500</v>
      </c>
      <c r="G591">
        <v>14</v>
      </c>
      <c r="H591" s="510">
        <v>960</v>
      </c>
      <c r="I591" s="510">
        <v>2040</v>
      </c>
      <c r="J591" s="510">
        <v>16700</v>
      </c>
      <c r="K591" s="510">
        <v>325</v>
      </c>
      <c r="L591" s="510">
        <v>277</v>
      </c>
      <c r="M591" s="510">
        <v>338</v>
      </c>
      <c r="N591" s="518" t="s">
        <v>3</v>
      </c>
      <c r="O591" s="510">
        <v>14700</v>
      </c>
      <c r="P591" s="510">
        <v>24600</v>
      </c>
      <c r="Q591" s="510">
        <v>47.9</v>
      </c>
      <c r="R591" s="540">
        <v>45.5</v>
      </c>
    </row>
    <row r="592" spans="1:18" x14ac:dyDescent="0.2">
      <c r="A592" s="85" t="s">
        <v>60</v>
      </c>
      <c r="B592" s="82">
        <v>41948</v>
      </c>
      <c r="C592">
        <v>69400</v>
      </c>
      <c r="D592" s="323">
        <v>8.1999999999999993</v>
      </c>
      <c r="E592">
        <v>57100</v>
      </c>
      <c r="F592">
        <v>59600</v>
      </c>
      <c r="G592">
        <v>88</v>
      </c>
      <c r="H592" s="510">
        <v>1000</v>
      </c>
      <c r="I592" s="510">
        <v>2050</v>
      </c>
      <c r="J592" s="510">
        <v>16800</v>
      </c>
      <c r="K592" s="510">
        <v>328</v>
      </c>
      <c r="L592" s="510">
        <v>276</v>
      </c>
      <c r="M592" s="510">
        <v>336</v>
      </c>
      <c r="N592" s="518" t="s">
        <v>3</v>
      </c>
      <c r="O592" s="510">
        <v>14700</v>
      </c>
      <c r="P592" s="510">
        <v>24600</v>
      </c>
      <c r="Q592" s="510">
        <v>48.2</v>
      </c>
      <c r="R592" s="540">
        <v>44.9</v>
      </c>
    </row>
    <row r="593" spans="1:18" x14ac:dyDescent="0.2">
      <c r="A593" s="85" t="s">
        <v>59</v>
      </c>
      <c r="B593" s="82">
        <v>41948</v>
      </c>
      <c r="C593">
        <v>69900</v>
      </c>
      <c r="D593" s="323">
        <v>8.1999999999999993</v>
      </c>
      <c r="E593">
        <v>57300</v>
      </c>
      <c r="F593">
        <v>59900</v>
      </c>
      <c r="G593">
        <v>96</v>
      </c>
      <c r="H593" s="510">
        <v>957</v>
      </c>
      <c r="I593" s="510">
        <v>2070</v>
      </c>
      <c r="J593" s="510">
        <v>17200</v>
      </c>
      <c r="K593" s="510">
        <v>322</v>
      </c>
      <c r="L593" s="510">
        <v>276</v>
      </c>
      <c r="M593" s="510">
        <v>336</v>
      </c>
      <c r="N593" s="518" t="s">
        <v>3</v>
      </c>
      <c r="O593" s="510">
        <v>14700</v>
      </c>
      <c r="P593" s="510">
        <v>24500</v>
      </c>
      <c r="Q593" s="510">
        <v>47.5</v>
      </c>
      <c r="R593" s="540">
        <v>43.4</v>
      </c>
    </row>
    <row r="594" spans="1:18" x14ac:dyDescent="0.2">
      <c r="A594" s="85" t="s">
        <v>63</v>
      </c>
      <c r="B594" s="82">
        <v>41948</v>
      </c>
      <c r="C594">
        <v>69500</v>
      </c>
      <c r="D594" s="323">
        <v>8.1999999999999993</v>
      </c>
      <c r="E594">
        <v>57400</v>
      </c>
      <c r="F594">
        <v>59500</v>
      </c>
      <c r="G594">
        <v>78</v>
      </c>
      <c r="H594" s="510">
        <v>926</v>
      </c>
      <c r="I594" s="510">
        <v>1970</v>
      </c>
      <c r="J594" s="510">
        <v>16800</v>
      </c>
      <c r="K594" s="510">
        <v>327</v>
      </c>
      <c r="L594" s="510">
        <v>276</v>
      </c>
      <c r="M594" s="510">
        <v>336</v>
      </c>
      <c r="N594" s="518" t="s">
        <v>3</v>
      </c>
      <c r="O594" s="510">
        <v>14700</v>
      </c>
      <c r="P594" s="510">
        <v>24600</v>
      </c>
      <c r="Q594" s="510">
        <v>48.8</v>
      </c>
      <c r="R594" s="540">
        <v>46</v>
      </c>
    </row>
    <row r="595" spans="1:18" ht="13.5" thickBot="1" x14ac:dyDescent="0.25">
      <c r="A595" s="86" t="s">
        <v>62</v>
      </c>
      <c r="B595" s="171">
        <v>41948</v>
      </c>
      <c r="C595" s="172">
        <v>70200</v>
      </c>
      <c r="D595" s="269">
        <v>8.1999999999999993</v>
      </c>
      <c r="E595" s="172">
        <v>57700</v>
      </c>
      <c r="F595" s="172">
        <v>59200</v>
      </c>
      <c r="G595" s="172">
        <v>29</v>
      </c>
      <c r="H595" s="548">
        <v>946</v>
      </c>
      <c r="I595" s="548">
        <v>2000</v>
      </c>
      <c r="J595" s="548">
        <v>16900</v>
      </c>
      <c r="K595" s="548">
        <v>325</v>
      </c>
      <c r="L595" s="548">
        <v>276</v>
      </c>
      <c r="M595" s="548">
        <v>336</v>
      </c>
      <c r="N595" s="542" t="s">
        <v>3</v>
      </c>
      <c r="O595" s="548">
        <v>14600</v>
      </c>
      <c r="P595" s="548">
        <v>24300</v>
      </c>
      <c r="Q595" s="548">
        <v>51</v>
      </c>
      <c r="R595" s="551">
        <v>46.9</v>
      </c>
    </row>
    <row r="596" spans="1:18" x14ac:dyDescent="0.2">
      <c r="C596" s="54"/>
      <c r="D596" s="505"/>
      <c r="E596" s="170">
        <f>AVERAGE(E590:E595)</f>
        <v>57416.666666666664</v>
      </c>
      <c r="F596" s="170">
        <f>AVERAGE(F590:F595)</f>
        <v>59616.666666666664</v>
      </c>
      <c r="G596" s="170">
        <f>AVERAGE(E596:F596)</f>
        <v>58516.666666666664</v>
      </c>
      <c r="H596" s="544"/>
      <c r="I596" s="544"/>
      <c r="J596" s="544"/>
      <c r="K596" s="544"/>
      <c r="L596" s="544"/>
      <c r="M596" s="544"/>
      <c r="N596" s="544"/>
      <c r="O596" s="544"/>
      <c r="P596" s="544"/>
      <c r="Q596" s="544"/>
      <c r="R596" s="544"/>
    </row>
    <row r="597" spans="1:18" ht="13.5" thickBot="1" x14ac:dyDescent="0.25">
      <c r="C597" s="54"/>
      <c r="D597" s="505"/>
      <c r="E597" s="170"/>
      <c r="F597" s="170"/>
      <c r="G597" s="170"/>
      <c r="H597" s="544"/>
      <c r="I597" s="544"/>
      <c r="J597" s="544"/>
      <c r="K597" s="544"/>
      <c r="L597" s="544"/>
      <c r="M597" s="544"/>
      <c r="N597" s="544"/>
      <c r="O597" s="544"/>
      <c r="P597" s="544"/>
      <c r="Q597" s="544"/>
      <c r="R597" s="544"/>
    </row>
    <row r="598" spans="1:18" x14ac:dyDescent="0.2">
      <c r="A598" s="33" t="s">
        <v>79</v>
      </c>
      <c r="B598" s="47"/>
      <c r="C598" s="39" t="s">
        <v>27</v>
      </c>
      <c r="D598" s="39"/>
      <c r="E598" s="39" t="s">
        <v>65</v>
      </c>
      <c r="F598" s="39" t="s">
        <v>65</v>
      </c>
      <c r="G598" s="39" t="s">
        <v>68</v>
      </c>
      <c r="H598" s="512" t="s">
        <v>12</v>
      </c>
      <c r="I598" s="512" t="s">
        <v>31</v>
      </c>
      <c r="J598" s="512" t="s">
        <v>35</v>
      </c>
      <c r="K598" s="512" t="s">
        <v>26</v>
      </c>
      <c r="L598" s="512" t="s">
        <v>159</v>
      </c>
      <c r="M598" s="512" t="s">
        <v>24</v>
      </c>
      <c r="N598" s="512" t="s">
        <v>16</v>
      </c>
      <c r="O598" s="512" t="s">
        <v>53</v>
      </c>
      <c r="P598" s="512" t="s">
        <v>160</v>
      </c>
      <c r="Q598" s="513" t="s">
        <v>107</v>
      </c>
      <c r="R598" s="514" t="s">
        <v>108</v>
      </c>
    </row>
    <row r="599" spans="1:18" ht="13.5" thickBot="1" x14ac:dyDescent="0.25">
      <c r="A599" s="34" t="s">
        <v>49</v>
      </c>
      <c r="B599" s="220" t="s">
        <v>48</v>
      </c>
      <c r="C599" s="219" t="s">
        <v>4</v>
      </c>
      <c r="D599" s="508" t="s">
        <v>43</v>
      </c>
      <c r="E599" s="219" t="s">
        <v>32</v>
      </c>
      <c r="F599" s="219" t="s">
        <v>98</v>
      </c>
      <c r="G599" s="219" t="s">
        <v>32</v>
      </c>
      <c r="H599" s="553" t="s">
        <v>32</v>
      </c>
      <c r="I599" s="553" t="s">
        <v>32</v>
      </c>
      <c r="J599" s="553" t="s">
        <v>32</v>
      </c>
      <c r="K599" s="553" t="s">
        <v>32</v>
      </c>
      <c r="L599" s="553" t="s">
        <v>109</v>
      </c>
      <c r="M599" s="553" t="s">
        <v>109</v>
      </c>
      <c r="N599" s="553" t="s">
        <v>109</v>
      </c>
      <c r="O599" s="553" t="s">
        <v>109</v>
      </c>
      <c r="P599" s="553" t="s">
        <v>109</v>
      </c>
      <c r="Q599" s="554" t="s">
        <v>109</v>
      </c>
      <c r="R599" s="555" t="s">
        <v>109</v>
      </c>
    </row>
    <row r="600" spans="1:18" x14ac:dyDescent="0.2">
      <c r="A600" s="93" t="s">
        <v>7</v>
      </c>
      <c r="B600" s="82">
        <v>42038</v>
      </c>
      <c r="C600">
        <v>3149</v>
      </c>
      <c r="D600" s="323">
        <v>8.1</v>
      </c>
      <c r="E600">
        <v>1650</v>
      </c>
      <c r="F600">
        <v>2010</v>
      </c>
      <c r="G600">
        <v>133</v>
      </c>
      <c r="H600" s="510">
        <v>162</v>
      </c>
      <c r="I600" s="510">
        <v>85.9</v>
      </c>
      <c r="J600" s="510">
        <v>399</v>
      </c>
      <c r="K600" s="510">
        <v>8.1999999999999993</v>
      </c>
      <c r="L600" s="510">
        <v>221</v>
      </c>
      <c r="M600" s="510">
        <v>269</v>
      </c>
      <c r="N600" s="518" t="s">
        <v>3</v>
      </c>
      <c r="O600" s="510">
        <v>730</v>
      </c>
      <c r="P600" s="510">
        <v>488</v>
      </c>
      <c r="Q600" s="510">
        <v>5.7</v>
      </c>
      <c r="R600" s="547">
        <v>4.5999999999999996</v>
      </c>
    </row>
    <row r="601" spans="1:18" x14ac:dyDescent="0.2">
      <c r="A601" s="85" t="s">
        <v>36</v>
      </c>
      <c r="B601" s="82">
        <v>42038</v>
      </c>
      <c r="C601">
        <v>3800</v>
      </c>
      <c r="D601" s="323">
        <v>8</v>
      </c>
      <c r="E601">
        <v>2400</v>
      </c>
      <c r="F601">
        <v>2380</v>
      </c>
      <c r="G601">
        <v>268</v>
      </c>
      <c r="H601" s="510">
        <v>164</v>
      </c>
      <c r="I601" s="510">
        <v>82.5</v>
      </c>
      <c r="J601" s="510">
        <v>537</v>
      </c>
      <c r="K601" s="510">
        <v>11.4</v>
      </c>
      <c r="L601" s="510">
        <v>236</v>
      </c>
      <c r="M601" s="510">
        <v>288</v>
      </c>
      <c r="N601" s="518" t="s">
        <v>3</v>
      </c>
      <c r="O601" s="510">
        <v>681</v>
      </c>
      <c r="P601" s="510">
        <v>753</v>
      </c>
      <c r="Q601" s="510">
        <v>5.9</v>
      </c>
      <c r="R601" s="540">
        <v>5</v>
      </c>
    </row>
    <row r="602" spans="1:18" x14ac:dyDescent="0.2">
      <c r="A602" s="85" t="s">
        <v>72</v>
      </c>
      <c r="B602" s="82">
        <v>42038</v>
      </c>
      <c r="C602">
        <v>2122</v>
      </c>
      <c r="D602" s="323">
        <v>7.9</v>
      </c>
      <c r="E602">
        <v>1360</v>
      </c>
      <c r="F602">
        <v>1320</v>
      </c>
      <c r="G602">
        <v>50</v>
      </c>
      <c r="H602" s="510">
        <v>92.6</v>
      </c>
      <c r="I602" s="510">
        <v>29.2</v>
      </c>
      <c r="J602" s="510">
        <v>320</v>
      </c>
      <c r="K602" s="510">
        <v>11.1</v>
      </c>
      <c r="L602" s="510">
        <v>170</v>
      </c>
      <c r="M602" s="510">
        <v>207</v>
      </c>
      <c r="N602" s="518" t="s">
        <v>3</v>
      </c>
      <c r="O602" s="510">
        <v>507</v>
      </c>
      <c r="P602" s="510">
        <v>257</v>
      </c>
      <c r="Q602" s="510">
        <v>5.6</v>
      </c>
      <c r="R602" s="540">
        <v>4.5999999999999996</v>
      </c>
    </row>
    <row r="603" spans="1:18" x14ac:dyDescent="0.2">
      <c r="A603" s="85" t="s">
        <v>57</v>
      </c>
      <c r="B603" s="82">
        <v>42038</v>
      </c>
      <c r="C603">
        <v>68300</v>
      </c>
      <c r="D603" s="323">
        <v>8.1999999999999993</v>
      </c>
      <c r="E603">
        <v>56400</v>
      </c>
      <c r="F603">
        <v>56200</v>
      </c>
      <c r="G603">
        <v>16</v>
      </c>
      <c r="H603" s="510">
        <v>951</v>
      </c>
      <c r="I603" s="510">
        <v>1940</v>
      </c>
      <c r="J603" s="510">
        <v>16300</v>
      </c>
      <c r="K603" s="510">
        <v>308</v>
      </c>
      <c r="L603" s="510">
        <v>266</v>
      </c>
      <c r="M603" s="510">
        <v>324</v>
      </c>
      <c r="N603" s="518" t="s">
        <v>3</v>
      </c>
      <c r="O603" s="510">
        <v>13500</v>
      </c>
      <c r="P603" s="510">
        <v>23000</v>
      </c>
      <c r="Q603" s="510">
        <v>48.9</v>
      </c>
      <c r="R603" s="540">
        <v>45.4</v>
      </c>
    </row>
    <row r="604" spans="1:18" x14ac:dyDescent="0.2">
      <c r="A604" s="85" t="s">
        <v>56</v>
      </c>
      <c r="B604" s="82">
        <v>42038</v>
      </c>
      <c r="C604">
        <v>68200</v>
      </c>
      <c r="D604" s="323">
        <v>8.1</v>
      </c>
      <c r="E604">
        <v>57900</v>
      </c>
      <c r="F604">
        <v>57100</v>
      </c>
      <c r="G604">
        <v>15</v>
      </c>
      <c r="H604" s="510">
        <v>941</v>
      </c>
      <c r="I604" s="510">
        <v>2020</v>
      </c>
      <c r="J604" s="510">
        <v>16800</v>
      </c>
      <c r="K604" s="510">
        <v>322</v>
      </c>
      <c r="L604" s="510">
        <v>275</v>
      </c>
      <c r="M604" s="510">
        <v>335</v>
      </c>
      <c r="N604" s="518" t="s">
        <v>3</v>
      </c>
      <c r="O604" s="510">
        <v>13600</v>
      </c>
      <c r="P604" s="510">
        <v>23200</v>
      </c>
      <c r="Q604" s="510">
        <v>46.7</v>
      </c>
      <c r="R604" s="540">
        <v>44.1</v>
      </c>
    </row>
    <row r="605" spans="1:18" x14ac:dyDescent="0.2">
      <c r="A605" s="85" t="s">
        <v>60</v>
      </c>
      <c r="B605" s="82">
        <v>42038</v>
      </c>
      <c r="C605">
        <v>67500</v>
      </c>
      <c r="D605" s="323">
        <v>8.3000000000000007</v>
      </c>
      <c r="E605">
        <v>54400</v>
      </c>
      <c r="F605">
        <v>54800</v>
      </c>
      <c r="G605">
        <v>24</v>
      </c>
      <c r="H605" s="510">
        <v>903</v>
      </c>
      <c r="I605" s="510">
        <v>1950</v>
      </c>
      <c r="J605" s="510">
        <v>16200</v>
      </c>
      <c r="K605" s="510">
        <v>312</v>
      </c>
      <c r="L605" s="510">
        <v>266</v>
      </c>
      <c r="M605" s="510">
        <v>324</v>
      </c>
      <c r="N605" s="518" t="s">
        <v>3</v>
      </c>
      <c r="O605" s="510">
        <v>13000</v>
      </c>
      <c r="P605" s="510">
        <v>22300</v>
      </c>
      <c r="Q605" s="510">
        <v>48.4</v>
      </c>
      <c r="R605" s="540">
        <v>43.6</v>
      </c>
    </row>
    <row r="606" spans="1:18" x14ac:dyDescent="0.2">
      <c r="A606" s="85" t="s">
        <v>59</v>
      </c>
      <c r="B606" s="82">
        <v>42038</v>
      </c>
      <c r="C606">
        <v>69200</v>
      </c>
      <c r="D606" s="323">
        <v>8</v>
      </c>
      <c r="E606">
        <v>57800</v>
      </c>
      <c r="F606">
        <v>57200</v>
      </c>
      <c r="G606">
        <v>14</v>
      </c>
      <c r="H606" s="510">
        <v>904</v>
      </c>
      <c r="I606" s="510">
        <v>2000</v>
      </c>
      <c r="J606" s="510">
        <v>16800</v>
      </c>
      <c r="K606" s="510">
        <v>320</v>
      </c>
      <c r="L606" s="510">
        <v>272</v>
      </c>
      <c r="M606" s="510">
        <v>332</v>
      </c>
      <c r="N606" s="518" t="s">
        <v>3</v>
      </c>
      <c r="O606" s="510">
        <v>13700</v>
      </c>
      <c r="P606" s="510">
        <v>23300</v>
      </c>
      <c r="Q606" s="510">
        <v>46.8</v>
      </c>
      <c r="R606" s="540">
        <v>44.4</v>
      </c>
    </row>
    <row r="607" spans="1:18" x14ac:dyDescent="0.2">
      <c r="A607" s="85" t="s">
        <v>63</v>
      </c>
      <c r="B607" s="82">
        <v>42038</v>
      </c>
      <c r="C607">
        <v>68600</v>
      </c>
      <c r="D607" s="323">
        <v>8.1999999999999993</v>
      </c>
      <c r="E607">
        <v>56400</v>
      </c>
      <c r="F607">
        <v>56400</v>
      </c>
      <c r="G607">
        <v>18</v>
      </c>
      <c r="H607" s="510">
        <v>922</v>
      </c>
      <c r="I607" s="510">
        <v>1970</v>
      </c>
      <c r="J607" s="510">
        <v>16400</v>
      </c>
      <c r="K607" s="510">
        <v>314</v>
      </c>
      <c r="L607" s="510">
        <v>262</v>
      </c>
      <c r="M607" s="510">
        <v>319</v>
      </c>
      <c r="N607" s="518" t="s">
        <v>3</v>
      </c>
      <c r="O607" s="510">
        <v>13600</v>
      </c>
      <c r="P607" s="510">
        <v>23000</v>
      </c>
      <c r="Q607" s="510">
        <v>50.9</v>
      </c>
      <c r="R607" s="540">
        <v>44.9</v>
      </c>
    </row>
    <row r="608" spans="1:18" ht="13.5" thickBot="1" x14ac:dyDescent="0.25">
      <c r="A608" s="86" t="s">
        <v>62</v>
      </c>
      <c r="B608" s="171">
        <v>42038</v>
      </c>
      <c r="C608" s="172">
        <v>69200</v>
      </c>
      <c r="D608" s="269">
        <v>8</v>
      </c>
      <c r="E608" s="172">
        <v>57600</v>
      </c>
      <c r="F608" s="172">
        <v>56700</v>
      </c>
      <c r="G608" s="172">
        <v>93</v>
      </c>
      <c r="H608" s="548">
        <v>933</v>
      </c>
      <c r="I608" s="548">
        <v>1990</v>
      </c>
      <c r="J608" s="548">
        <v>16600</v>
      </c>
      <c r="K608" s="548">
        <v>323</v>
      </c>
      <c r="L608" s="548">
        <v>270</v>
      </c>
      <c r="M608" s="548">
        <v>329</v>
      </c>
      <c r="N608" s="542" t="s">
        <v>3</v>
      </c>
      <c r="O608" s="548">
        <v>13600</v>
      </c>
      <c r="P608" s="548">
        <v>23100</v>
      </c>
      <c r="Q608" s="548">
        <v>47.5</v>
      </c>
      <c r="R608" s="551">
        <v>45</v>
      </c>
    </row>
    <row r="609" spans="1:18" x14ac:dyDescent="0.2">
      <c r="C609" s="54"/>
      <c r="D609" s="505"/>
      <c r="E609" s="170">
        <f>AVERAGE(E603:E608)</f>
        <v>56750</v>
      </c>
      <c r="F609" s="170">
        <f>AVERAGE(F603:F608)</f>
        <v>56400</v>
      </c>
      <c r="G609" s="170">
        <f>AVERAGE(E609:F609)</f>
        <v>56575</v>
      </c>
      <c r="H609" s="544"/>
      <c r="I609" s="544"/>
      <c r="J609" s="544"/>
      <c r="K609" s="544"/>
      <c r="L609" s="544"/>
      <c r="M609" s="544"/>
      <c r="N609" s="544"/>
      <c r="O609" s="544"/>
      <c r="P609" s="544"/>
      <c r="Q609" s="544"/>
      <c r="R609" s="544"/>
    </row>
    <row r="610" spans="1:18" ht="13.5" thickBot="1" x14ac:dyDescent="0.25">
      <c r="C610" s="54"/>
      <c r="D610" s="505"/>
      <c r="E610" s="170"/>
      <c r="F610" s="170"/>
      <c r="G610" s="170"/>
      <c r="H610" s="544"/>
      <c r="I610" s="544"/>
      <c r="J610" s="544"/>
      <c r="K610" s="544"/>
      <c r="L610" s="544"/>
      <c r="M610" s="544"/>
      <c r="N610" s="544"/>
      <c r="O610" s="544"/>
      <c r="P610" s="544"/>
      <c r="Q610" s="544"/>
      <c r="R610" s="544"/>
    </row>
    <row r="611" spans="1:18" x14ac:dyDescent="0.2">
      <c r="A611" s="33" t="s">
        <v>79</v>
      </c>
      <c r="B611" s="47"/>
      <c r="C611" s="39" t="s">
        <v>27</v>
      </c>
      <c r="D611" s="39"/>
      <c r="E611" s="39" t="s">
        <v>65</v>
      </c>
      <c r="F611" s="39" t="s">
        <v>65</v>
      </c>
      <c r="G611" s="39" t="s">
        <v>68</v>
      </c>
      <c r="H611" s="512" t="s">
        <v>12</v>
      </c>
      <c r="I611" s="512" t="s">
        <v>31</v>
      </c>
      <c r="J611" s="512" t="s">
        <v>35</v>
      </c>
      <c r="K611" s="512" t="s">
        <v>26</v>
      </c>
      <c r="L611" s="512" t="s">
        <v>159</v>
      </c>
      <c r="M611" s="512" t="s">
        <v>24</v>
      </c>
      <c r="N611" s="512" t="s">
        <v>16</v>
      </c>
      <c r="O611" s="512" t="s">
        <v>53</v>
      </c>
      <c r="P611" s="512" t="s">
        <v>160</v>
      </c>
      <c r="Q611" s="513" t="s">
        <v>107</v>
      </c>
      <c r="R611" s="514" t="s">
        <v>108</v>
      </c>
    </row>
    <row r="612" spans="1:18" ht="13.5" thickBot="1" x14ac:dyDescent="0.25">
      <c r="A612" s="34" t="s">
        <v>49</v>
      </c>
      <c r="B612" s="220" t="s">
        <v>48</v>
      </c>
      <c r="C612" s="219" t="s">
        <v>4</v>
      </c>
      <c r="D612" s="508" t="s">
        <v>43</v>
      </c>
      <c r="E612" s="219" t="s">
        <v>32</v>
      </c>
      <c r="F612" s="219" t="s">
        <v>98</v>
      </c>
      <c r="G612" s="219" t="s">
        <v>32</v>
      </c>
      <c r="H612" s="553" t="s">
        <v>32</v>
      </c>
      <c r="I612" s="553" t="s">
        <v>32</v>
      </c>
      <c r="J612" s="553" t="s">
        <v>32</v>
      </c>
      <c r="K612" s="553" t="s">
        <v>32</v>
      </c>
      <c r="L612" s="553" t="s">
        <v>109</v>
      </c>
      <c r="M612" s="553" t="s">
        <v>109</v>
      </c>
      <c r="N612" s="553" t="s">
        <v>109</v>
      </c>
      <c r="O612" s="553" t="s">
        <v>109</v>
      </c>
      <c r="P612" s="553" t="s">
        <v>109</v>
      </c>
      <c r="Q612" s="554" t="s">
        <v>109</v>
      </c>
      <c r="R612" s="555" t="s">
        <v>109</v>
      </c>
    </row>
    <row r="613" spans="1:18" x14ac:dyDescent="0.2">
      <c r="A613" s="93" t="s">
        <v>7</v>
      </c>
      <c r="B613" s="82">
        <v>42137</v>
      </c>
      <c r="C613">
        <v>2807</v>
      </c>
      <c r="D613" s="323">
        <v>7.7</v>
      </c>
      <c r="E613">
        <v>1750</v>
      </c>
      <c r="F613">
        <v>1760</v>
      </c>
      <c r="G613">
        <v>200</v>
      </c>
      <c r="H613" s="510">
        <v>137</v>
      </c>
      <c r="I613" s="510">
        <v>75</v>
      </c>
      <c r="J613" s="510">
        <v>333</v>
      </c>
      <c r="K613" s="510">
        <v>9.9</v>
      </c>
      <c r="L613" s="510">
        <v>226</v>
      </c>
      <c r="M613" s="510">
        <v>275</v>
      </c>
      <c r="N613" s="518" t="s">
        <v>3</v>
      </c>
      <c r="O613" s="510">
        <v>665</v>
      </c>
      <c r="P613" s="510">
        <v>402</v>
      </c>
      <c r="Q613" s="510">
        <v>7.5</v>
      </c>
      <c r="R613" s="540">
        <v>7</v>
      </c>
    </row>
    <row r="614" spans="1:18" x14ac:dyDescent="0.2">
      <c r="A614" s="85" t="s">
        <v>36</v>
      </c>
      <c r="B614" s="82">
        <v>42137</v>
      </c>
      <c r="C614">
        <v>4170</v>
      </c>
      <c r="D614" s="323">
        <v>7.9</v>
      </c>
      <c r="E614">
        <v>2700</v>
      </c>
      <c r="F614">
        <v>2550</v>
      </c>
      <c r="G614">
        <v>322</v>
      </c>
      <c r="H614" s="510">
        <v>177</v>
      </c>
      <c r="I614" s="510">
        <v>88.6</v>
      </c>
      <c r="J614" s="510">
        <v>550</v>
      </c>
      <c r="K614" s="510">
        <v>14.2</v>
      </c>
      <c r="L614" s="510">
        <v>257</v>
      </c>
      <c r="M614" s="510">
        <v>314</v>
      </c>
      <c r="N614" s="518" t="s">
        <v>3</v>
      </c>
      <c r="O614" s="510">
        <v>723</v>
      </c>
      <c r="P614" s="510">
        <v>834</v>
      </c>
      <c r="Q614" s="510">
        <v>8.9</v>
      </c>
      <c r="R614" s="540">
        <v>7.4</v>
      </c>
    </row>
    <row r="615" spans="1:18" x14ac:dyDescent="0.2">
      <c r="A615" s="85" t="s">
        <v>72</v>
      </c>
      <c r="B615" s="82">
        <v>42137</v>
      </c>
      <c r="C615">
        <v>1631</v>
      </c>
      <c r="D615" s="323">
        <v>7.7</v>
      </c>
      <c r="E615">
        <v>1000</v>
      </c>
      <c r="F615">
        <v>956</v>
      </c>
      <c r="G615">
        <v>84</v>
      </c>
      <c r="H615" s="510">
        <v>86.6</v>
      </c>
      <c r="I615" s="510">
        <v>25.8</v>
      </c>
      <c r="J615" s="510">
        <v>192</v>
      </c>
      <c r="K615" s="510">
        <v>11.3</v>
      </c>
      <c r="L615" s="510">
        <v>161</v>
      </c>
      <c r="M615" s="510">
        <v>196</v>
      </c>
      <c r="N615" s="518" t="s">
        <v>3</v>
      </c>
      <c r="O615" s="510">
        <v>368</v>
      </c>
      <c r="P615" s="510">
        <v>173</v>
      </c>
      <c r="Q615" s="510">
        <v>6.3</v>
      </c>
      <c r="R615" s="540">
        <v>6.3</v>
      </c>
    </row>
    <row r="616" spans="1:18" x14ac:dyDescent="0.2">
      <c r="A616" s="85" t="s">
        <v>57</v>
      </c>
      <c r="B616" s="82">
        <v>42144</v>
      </c>
      <c r="C616">
        <v>69800</v>
      </c>
      <c r="D616" s="323">
        <v>8.1999999999999993</v>
      </c>
      <c r="E616">
        <v>56900</v>
      </c>
      <c r="F616">
        <v>57800</v>
      </c>
      <c r="G616">
        <v>16</v>
      </c>
      <c r="H616" s="510">
        <v>950</v>
      </c>
      <c r="I616" s="510">
        <v>1990</v>
      </c>
      <c r="J616" s="510">
        <v>16300</v>
      </c>
      <c r="K616" s="510">
        <v>314</v>
      </c>
      <c r="L616" s="510">
        <v>265</v>
      </c>
      <c r="M616" s="510">
        <v>323</v>
      </c>
      <c r="N616" s="518" t="s">
        <v>3</v>
      </c>
      <c r="O616" s="510">
        <v>14300</v>
      </c>
      <c r="P616" s="510">
        <v>23800</v>
      </c>
      <c r="Q616" s="510">
        <v>52.2</v>
      </c>
      <c r="R616" s="540">
        <v>47.4</v>
      </c>
    </row>
    <row r="617" spans="1:18" x14ac:dyDescent="0.2">
      <c r="A617" s="85" t="s">
        <v>56</v>
      </c>
      <c r="B617" s="82">
        <v>42144</v>
      </c>
      <c r="C617">
        <v>69900</v>
      </c>
      <c r="D617" s="323">
        <v>8.1999999999999993</v>
      </c>
      <c r="E617">
        <v>56700</v>
      </c>
      <c r="F617">
        <v>58000</v>
      </c>
      <c r="G617">
        <v>29</v>
      </c>
      <c r="H617" s="510">
        <v>939</v>
      </c>
      <c r="I617" s="510">
        <v>1970</v>
      </c>
      <c r="J617" s="510">
        <v>16400</v>
      </c>
      <c r="K617" s="510">
        <v>317</v>
      </c>
      <c r="L617" s="510">
        <v>267</v>
      </c>
      <c r="M617" s="510">
        <v>325</v>
      </c>
      <c r="N617" s="518" t="s">
        <v>3</v>
      </c>
      <c r="O617" s="510">
        <v>14300</v>
      </c>
      <c r="P617" s="510">
        <v>23900</v>
      </c>
      <c r="Q617" s="510">
        <v>49.9</v>
      </c>
      <c r="R617" s="540">
        <v>45.9</v>
      </c>
    </row>
    <row r="618" spans="1:18" x14ac:dyDescent="0.2">
      <c r="A618" s="85" t="s">
        <v>60</v>
      </c>
      <c r="B618" s="82">
        <v>42144</v>
      </c>
      <c r="C618">
        <v>69300</v>
      </c>
      <c r="D618" s="323">
        <v>8.1999999999999993</v>
      </c>
      <c r="E618">
        <v>57000</v>
      </c>
      <c r="F618">
        <v>57600</v>
      </c>
      <c r="G618">
        <v>14</v>
      </c>
      <c r="H618" s="510">
        <v>937</v>
      </c>
      <c r="I618" s="510">
        <v>1950</v>
      </c>
      <c r="J618" s="510">
        <v>16300</v>
      </c>
      <c r="K618" s="510">
        <v>313</v>
      </c>
      <c r="L618" s="510">
        <v>267</v>
      </c>
      <c r="M618" s="510">
        <v>326</v>
      </c>
      <c r="N618" s="518" t="s">
        <v>3</v>
      </c>
      <c r="O618" s="510">
        <v>14200</v>
      </c>
      <c r="P618" s="510">
        <v>23700</v>
      </c>
      <c r="Q618" s="510">
        <v>49.2</v>
      </c>
      <c r="R618" s="540">
        <v>46</v>
      </c>
    </row>
    <row r="619" spans="1:18" x14ac:dyDescent="0.2">
      <c r="A619" s="85" t="s">
        <v>59</v>
      </c>
      <c r="B619" s="82">
        <v>42144</v>
      </c>
      <c r="C619">
        <v>69400</v>
      </c>
      <c r="D619" s="323">
        <v>8.1</v>
      </c>
      <c r="E619">
        <v>56600</v>
      </c>
      <c r="F619">
        <v>56900</v>
      </c>
      <c r="G619">
        <v>19</v>
      </c>
      <c r="H619" s="510">
        <v>926</v>
      </c>
      <c r="I619" s="510">
        <v>1960</v>
      </c>
      <c r="J619" s="510">
        <v>16100</v>
      </c>
      <c r="K619" s="510">
        <v>311</v>
      </c>
      <c r="L619" s="510">
        <v>263</v>
      </c>
      <c r="M619" s="510">
        <v>321</v>
      </c>
      <c r="N619" s="518" t="s">
        <v>3</v>
      </c>
      <c r="O619" s="510">
        <v>14000</v>
      </c>
      <c r="P619" s="510">
        <v>23400</v>
      </c>
      <c r="Q619" s="510">
        <v>49.6</v>
      </c>
      <c r="R619" s="540">
        <v>46.5</v>
      </c>
    </row>
    <row r="620" spans="1:18" x14ac:dyDescent="0.2">
      <c r="A620" s="85" t="s">
        <v>63</v>
      </c>
      <c r="B620" s="82">
        <v>42144</v>
      </c>
      <c r="C620">
        <v>69700</v>
      </c>
      <c r="D620" s="323">
        <v>8.1</v>
      </c>
      <c r="E620">
        <v>56700</v>
      </c>
      <c r="F620">
        <v>57900</v>
      </c>
      <c r="G620">
        <v>7</v>
      </c>
      <c r="H620" s="510">
        <v>960</v>
      </c>
      <c r="I620" s="510">
        <v>1980</v>
      </c>
      <c r="J620" s="510">
        <v>16600</v>
      </c>
      <c r="K620" s="510">
        <v>316</v>
      </c>
      <c r="L620" s="510">
        <v>263</v>
      </c>
      <c r="M620" s="510">
        <v>321</v>
      </c>
      <c r="N620" s="518" t="s">
        <v>3</v>
      </c>
      <c r="O620" s="510">
        <v>14300</v>
      </c>
      <c r="P620" s="510">
        <v>23600</v>
      </c>
      <c r="Q620" s="510">
        <v>49.7</v>
      </c>
      <c r="R620" s="540">
        <v>45.4</v>
      </c>
    </row>
    <row r="621" spans="1:18" ht="13.5" thickBot="1" x14ac:dyDescent="0.25">
      <c r="A621" s="86" t="s">
        <v>62</v>
      </c>
      <c r="B621" s="171">
        <v>42144</v>
      </c>
      <c r="C621" s="172">
        <v>69800</v>
      </c>
      <c r="D621" s="269">
        <v>8.1</v>
      </c>
      <c r="E621" s="172">
        <v>55700</v>
      </c>
      <c r="F621" s="172">
        <v>58500</v>
      </c>
      <c r="G621" s="172">
        <v>14</v>
      </c>
      <c r="H621" s="548">
        <v>956</v>
      </c>
      <c r="I621" s="548">
        <v>1960</v>
      </c>
      <c r="J621" s="548">
        <v>17300</v>
      </c>
      <c r="K621" s="548">
        <v>313</v>
      </c>
      <c r="L621" s="548">
        <v>266</v>
      </c>
      <c r="M621" s="548">
        <v>324</v>
      </c>
      <c r="N621" s="542" t="s">
        <v>3</v>
      </c>
      <c r="O621" s="548">
        <v>14200</v>
      </c>
      <c r="P621" s="548">
        <v>23600</v>
      </c>
      <c r="Q621" s="548">
        <v>49.5</v>
      </c>
      <c r="R621" s="551">
        <v>46.6</v>
      </c>
    </row>
    <row r="622" spans="1:18" x14ac:dyDescent="0.2">
      <c r="C622" s="54"/>
      <c r="D622" s="505"/>
      <c r="E622" s="170">
        <f>AVERAGE(E616:E621)</f>
        <v>56600</v>
      </c>
      <c r="F622" s="170">
        <f>AVERAGE(F616:F621)</f>
        <v>57783.333333333336</v>
      </c>
      <c r="G622" s="170">
        <f>AVERAGE(E622:F622)</f>
        <v>57191.666666666672</v>
      </c>
      <c r="H622" s="544"/>
      <c r="I622" s="544"/>
      <c r="J622" s="544"/>
      <c r="K622" s="544"/>
      <c r="L622" s="544"/>
      <c r="M622" s="544"/>
      <c r="N622" s="544"/>
      <c r="O622" s="544"/>
      <c r="P622" s="544"/>
      <c r="Q622" s="544"/>
      <c r="R622" s="544"/>
    </row>
    <row r="623" spans="1:18" ht="13.5" thickBot="1" x14ac:dyDescent="0.25">
      <c r="C623" s="54"/>
      <c r="D623" s="505"/>
      <c r="E623" s="170"/>
      <c r="F623" s="170"/>
      <c r="G623" s="170"/>
      <c r="H623" s="544"/>
      <c r="I623" s="544"/>
      <c r="J623" s="544"/>
      <c r="K623" s="544"/>
      <c r="L623" s="544"/>
      <c r="M623" s="544"/>
      <c r="N623" s="544"/>
      <c r="O623" s="544"/>
      <c r="P623" s="544"/>
      <c r="Q623" s="544"/>
      <c r="R623" s="544"/>
    </row>
    <row r="624" spans="1:18" x14ac:dyDescent="0.2">
      <c r="A624" s="33" t="s">
        <v>79</v>
      </c>
      <c r="B624" s="47"/>
      <c r="C624" s="39" t="s">
        <v>27</v>
      </c>
      <c r="D624" s="39"/>
      <c r="E624" s="39" t="s">
        <v>65</v>
      </c>
      <c r="F624" s="39" t="s">
        <v>65</v>
      </c>
      <c r="G624" s="39" t="s">
        <v>68</v>
      </c>
      <c r="H624" s="512" t="s">
        <v>12</v>
      </c>
      <c r="I624" s="512" t="s">
        <v>31</v>
      </c>
      <c r="J624" s="512" t="s">
        <v>35</v>
      </c>
      <c r="K624" s="512" t="s">
        <v>26</v>
      </c>
      <c r="L624" s="512" t="s">
        <v>159</v>
      </c>
      <c r="M624" s="512" t="s">
        <v>24</v>
      </c>
      <c r="N624" s="512" t="s">
        <v>16</v>
      </c>
      <c r="O624" s="512" t="s">
        <v>53</v>
      </c>
      <c r="P624" s="512" t="s">
        <v>160</v>
      </c>
      <c r="Q624" s="513" t="s">
        <v>107</v>
      </c>
      <c r="R624" s="514" t="s">
        <v>108</v>
      </c>
    </row>
    <row r="625" spans="1:18" ht="13.5" thickBot="1" x14ac:dyDescent="0.25">
      <c r="A625" s="34" t="s">
        <v>49</v>
      </c>
      <c r="B625" s="220" t="s">
        <v>48</v>
      </c>
      <c r="C625" s="219" t="s">
        <v>4</v>
      </c>
      <c r="D625" s="508" t="s">
        <v>43</v>
      </c>
      <c r="E625" s="219" t="s">
        <v>32</v>
      </c>
      <c r="F625" s="219" t="s">
        <v>98</v>
      </c>
      <c r="G625" s="219" t="s">
        <v>32</v>
      </c>
      <c r="H625" s="553" t="s">
        <v>32</v>
      </c>
      <c r="I625" s="553" t="s">
        <v>32</v>
      </c>
      <c r="J625" s="553" t="s">
        <v>32</v>
      </c>
      <c r="K625" s="553" t="s">
        <v>32</v>
      </c>
      <c r="L625" s="553" t="s">
        <v>109</v>
      </c>
      <c r="M625" s="553" t="s">
        <v>109</v>
      </c>
      <c r="N625" s="553" t="s">
        <v>109</v>
      </c>
      <c r="O625" s="553" t="s">
        <v>109</v>
      </c>
      <c r="P625" s="553" t="s">
        <v>109</v>
      </c>
      <c r="Q625" s="554" t="s">
        <v>109</v>
      </c>
      <c r="R625" s="555" t="s">
        <v>109</v>
      </c>
    </row>
    <row r="626" spans="1:18" ht="15" x14ac:dyDescent="0.25">
      <c r="A626" s="330" t="s">
        <v>7</v>
      </c>
      <c r="B626" s="568">
        <v>42241</v>
      </c>
      <c r="C626" s="569">
        <v>2817</v>
      </c>
      <c r="D626" s="570">
        <v>7.9</v>
      </c>
      <c r="E626" s="571">
        <v>1900</v>
      </c>
      <c r="F626" s="571">
        <v>1820</v>
      </c>
      <c r="G626" s="571">
        <v>196</v>
      </c>
      <c r="H626" s="572">
        <v>141</v>
      </c>
      <c r="I626" s="572">
        <v>81.2</v>
      </c>
      <c r="J626" s="572">
        <v>345</v>
      </c>
      <c r="K626" s="572">
        <v>8.5</v>
      </c>
      <c r="L626" s="572">
        <v>218</v>
      </c>
      <c r="M626" s="572">
        <v>266</v>
      </c>
      <c r="N626" s="573" t="s">
        <v>3</v>
      </c>
      <c r="O626" s="572">
        <v>688</v>
      </c>
      <c r="P626" s="572">
        <v>420</v>
      </c>
      <c r="Q626" s="572">
        <v>9.1</v>
      </c>
      <c r="R626" s="574">
        <v>7.7</v>
      </c>
    </row>
    <row r="627" spans="1:18" ht="15" x14ac:dyDescent="0.25">
      <c r="A627" s="326" t="s">
        <v>36</v>
      </c>
      <c r="B627" s="575">
        <v>42241</v>
      </c>
      <c r="C627" s="576">
        <v>2985</v>
      </c>
      <c r="D627" s="577">
        <v>7.8</v>
      </c>
      <c r="E627" s="578">
        <v>1860</v>
      </c>
      <c r="F627" s="578">
        <v>1840</v>
      </c>
      <c r="G627" s="578">
        <v>472</v>
      </c>
      <c r="H627" s="579">
        <v>131</v>
      </c>
      <c r="I627" s="579">
        <v>70</v>
      </c>
      <c r="J627" s="579">
        <v>383</v>
      </c>
      <c r="K627" s="579">
        <v>9.5</v>
      </c>
      <c r="L627" s="579">
        <v>226</v>
      </c>
      <c r="M627" s="579">
        <v>276</v>
      </c>
      <c r="N627" s="521" t="s">
        <v>3</v>
      </c>
      <c r="O627" s="579">
        <v>571</v>
      </c>
      <c r="P627" s="579">
        <v>538</v>
      </c>
      <c r="Q627" s="579">
        <v>8</v>
      </c>
      <c r="R627" s="580">
        <v>5.8</v>
      </c>
    </row>
    <row r="628" spans="1:18" ht="15" x14ac:dyDescent="0.25">
      <c r="A628" s="326" t="s">
        <v>72</v>
      </c>
      <c r="B628" s="575">
        <v>42241</v>
      </c>
      <c r="C628" s="576">
        <v>1572</v>
      </c>
      <c r="D628" s="577">
        <v>7.8</v>
      </c>
      <c r="E628" s="578">
        <v>2100</v>
      </c>
      <c r="F628" s="578">
        <v>906</v>
      </c>
      <c r="G628" s="578">
        <v>104</v>
      </c>
      <c r="H628" s="579">
        <v>89.8</v>
      </c>
      <c r="I628" s="579">
        <v>29.7</v>
      </c>
      <c r="J628" s="579">
        <v>183</v>
      </c>
      <c r="K628" s="579">
        <v>10.4</v>
      </c>
      <c r="L628" s="579">
        <v>153</v>
      </c>
      <c r="M628" s="579">
        <v>187</v>
      </c>
      <c r="N628" s="521" t="s">
        <v>3</v>
      </c>
      <c r="O628" s="579">
        <v>341</v>
      </c>
      <c r="P628" s="579">
        <v>157</v>
      </c>
      <c r="Q628" s="579">
        <v>4.8</v>
      </c>
      <c r="R628" s="580">
        <v>4.2</v>
      </c>
    </row>
    <row r="629" spans="1:18" ht="15" x14ac:dyDescent="0.25">
      <c r="A629" s="326" t="s">
        <v>57</v>
      </c>
      <c r="B629" s="575">
        <v>42241</v>
      </c>
      <c r="C629" s="614">
        <v>70700</v>
      </c>
      <c r="D629" s="577">
        <v>8.3000000000000007</v>
      </c>
      <c r="E629" s="578">
        <v>57500</v>
      </c>
      <c r="F629" s="578">
        <v>60800</v>
      </c>
      <c r="G629" s="578">
        <v>25</v>
      </c>
      <c r="H629" s="579">
        <v>933</v>
      </c>
      <c r="I629" s="579">
        <v>2160</v>
      </c>
      <c r="J629" s="579">
        <v>16600</v>
      </c>
      <c r="K629" s="579">
        <v>318</v>
      </c>
      <c r="L629" s="579">
        <v>270</v>
      </c>
      <c r="M629" s="579">
        <v>329</v>
      </c>
      <c r="N629" s="521" t="s">
        <v>3</v>
      </c>
      <c r="O629" s="579">
        <v>15100</v>
      </c>
      <c r="P629" s="579">
        <v>25500</v>
      </c>
      <c r="Q629" s="579">
        <v>52</v>
      </c>
      <c r="R629" s="580">
        <v>49</v>
      </c>
    </row>
    <row r="630" spans="1:18" ht="15" x14ac:dyDescent="0.25">
      <c r="A630" s="326" t="s">
        <v>56</v>
      </c>
      <c r="B630" s="575">
        <v>42241</v>
      </c>
      <c r="C630" s="576">
        <v>70800</v>
      </c>
      <c r="D630" s="577">
        <v>8</v>
      </c>
      <c r="E630" s="578">
        <v>56600</v>
      </c>
      <c r="F630" s="578">
        <v>61000</v>
      </c>
      <c r="G630" s="578">
        <v>23</v>
      </c>
      <c r="H630" s="579">
        <v>923</v>
      </c>
      <c r="I630" s="579">
        <v>2140</v>
      </c>
      <c r="J630" s="579">
        <v>16800</v>
      </c>
      <c r="K630" s="579">
        <v>317</v>
      </c>
      <c r="L630" s="579">
        <v>276</v>
      </c>
      <c r="M630" s="579">
        <v>336</v>
      </c>
      <c r="N630" s="521" t="s">
        <v>3</v>
      </c>
      <c r="O630" s="579">
        <v>15200</v>
      </c>
      <c r="P630" s="579">
        <v>25400</v>
      </c>
      <c r="Q630" s="579">
        <v>49.2</v>
      </c>
      <c r="R630" s="580">
        <v>45.2</v>
      </c>
    </row>
    <row r="631" spans="1:18" ht="15" x14ac:dyDescent="0.25">
      <c r="A631" s="326" t="s">
        <v>60</v>
      </c>
      <c r="B631" s="575">
        <v>42241</v>
      </c>
      <c r="C631" s="576">
        <v>70800</v>
      </c>
      <c r="D631" s="577">
        <v>8.1999999999999993</v>
      </c>
      <c r="E631" s="578">
        <v>56700</v>
      </c>
      <c r="F631" s="578">
        <v>61400</v>
      </c>
      <c r="G631" s="578">
        <v>20</v>
      </c>
      <c r="H631" s="579">
        <v>963</v>
      </c>
      <c r="I631" s="579">
        <v>2140</v>
      </c>
      <c r="J631" s="579">
        <v>16800</v>
      </c>
      <c r="K631" s="579">
        <v>321</v>
      </c>
      <c r="L631" s="579">
        <v>272</v>
      </c>
      <c r="M631" s="579">
        <v>332</v>
      </c>
      <c r="N631" s="521" t="s">
        <v>3</v>
      </c>
      <c r="O631" s="579">
        <v>15300</v>
      </c>
      <c r="P631" s="579">
        <v>25700</v>
      </c>
      <c r="Q631" s="579">
        <v>49.8</v>
      </c>
      <c r="R631" s="580">
        <v>46.6</v>
      </c>
    </row>
    <row r="632" spans="1:18" ht="15" x14ac:dyDescent="0.25">
      <c r="A632" s="326" t="s">
        <v>59</v>
      </c>
      <c r="B632" s="575">
        <v>42241</v>
      </c>
      <c r="C632" s="576">
        <v>71100</v>
      </c>
      <c r="D632" s="577">
        <v>8.1999999999999993</v>
      </c>
      <c r="E632" s="578">
        <v>58100</v>
      </c>
      <c r="F632" s="578">
        <v>59900</v>
      </c>
      <c r="G632" s="578">
        <v>37</v>
      </c>
      <c r="H632" s="579">
        <v>928</v>
      </c>
      <c r="I632" s="579">
        <v>2060</v>
      </c>
      <c r="J632" s="579">
        <v>16300</v>
      </c>
      <c r="K632" s="579">
        <v>319</v>
      </c>
      <c r="L632" s="579">
        <v>271</v>
      </c>
      <c r="M632" s="579">
        <v>331</v>
      </c>
      <c r="N632" s="521" t="s">
        <v>3</v>
      </c>
      <c r="O632" s="579">
        <v>14900</v>
      </c>
      <c r="P632" s="579">
        <v>25200</v>
      </c>
      <c r="Q632" s="579">
        <v>49.6</v>
      </c>
      <c r="R632" s="580">
        <v>46.3</v>
      </c>
    </row>
    <row r="633" spans="1:18" ht="15" x14ac:dyDescent="0.25">
      <c r="A633" s="326" t="s">
        <v>63</v>
      </c>
      <c r="B633" s="575">
        <v>42241</v>
      </c>
      <c r="C633" s="576">
        <v>71200</v>
      </c>
      <c r="D633" s="577">
        <v>8.1999999999999993</v>
      </c>
      <c r="E633" s="578">
        <v>57700</v>
      </c>
      <c r="F633" s="578">
        <v>61000</v>
      </c>
      <c r="G633" s="578">
        <v>22</v>
      </c>
      <c r="H633" s="579">
        <v>933</v>
      </c>
      <c r="I633" s="579">
        <v>2110</v>
      </c>
      <c r="J633" s="579">
        <v>16800</v>
      </c>
      <c r="K633" s="579">
        <v>327</v>
      </c>
      <c r="L633" s="579">
        <v>268</v>
      </c>
      <c r="M633" s="579">
        <v>327</v>
      </c>
      <c r="N633" s="521" t="s">
        <v>3</v>
      </c>
      <c r="O633" s="579">
        <v>15200</v>
      </c>
      <c r="P633" s="579">
        <v>25500</v>
      </c>
      <c r="Q633" s="579">
        <v>48.2</v>
      </c>
      <c r="R633" s="580">
        <v>46.1</v>
      </c>
    </row>
    <row r="634" spans="1:18" ht="15.75" thickBot="1" x14ac:dyDescent="0.3">
      <c r="A634" s="327" t="s">
        <v>62</v>
      </c>
      <c r="B634" s="581">
        <v>42241</v>
      </c>
      <c r="C634" s="582">
        <v>71000</v>
      </c>
      <c r="D634" s="583">
        <v>8.1999999999999993</v>
      </c>
      <c r="E634" s="584">
        <v>57900</v>
      </c>
      <c r="F634" s="584">
        <v>60100</v>
      </c>
      <c r="G634" s="584">
        <v>23</v>
      </c>
      <c r="H634" s="585">
        <v>928</v>
      </c>
      <c r="I634" s="585">
        <v>2060</v>
      </c>
      <c r="J634" s="585">
        <v>16500</v>
      </c>
      <c r="K634" s="585">
        <v>319</v>
      </c>
      <c r="L634" s="585">
        <v>271</v>
      </c>
      <c r="M634" s="585">
        <v>331</v>
      </c>
      <c r="N634" s="542" t="s">
        <v>3</v>
      </c>
      <c r="O634" s="585">
        <v>15000</v>
      </c>
      <c r="P634" s="585">
        <v>25100</v>
      </c>
      <c r="Q634" s="585">
        <v>48.2</v>
      </c>
      <c r="R634" s="586">
        <v>48.1</v>
      </c>
    </row>
    <row r="635" spans="1:18" x14ac:dyDescent="0.2">
      <c r="C635" s="54"/>
      <c r="D635" s="505"/>
      <c r="E635" s="170"/>
      <c r="F635" s="170"/>
      <c r="G635" s="170"/>
      <c r="H635" s="544"/>
      <c r="I635" s="544"/>
      <c r="J635" s="544"/>
      <c r="K635" s="544"/>
      <c r="L635" s="544"/>
      <c r="M635" s="544"/>
      <c r="N635" s="544"/>
      <c r="O635" s="544"/>
      <c r="P635" s="544"/>
      <c r="Q635" s="544"/>
      <c r="R635" s="544"/>
    </row>
    <row r="636" spans="1:18" ht="13.5" thickBot="1" x14ac:dyDescent="0.25">
      <c r="C636" s="54"/>
      <c r="D636" s="505"/>
      <c r="E636" s="170"/>
      <c r="F636" s="170"/>
      <c r="G636" s="170"/>
      <c r="H636" s="544"/>
      <c r="I636" s="544"/>
      <c r="J636" s="544"/>
      <c r="K636" s="544"/>
      <c r="L636" s="544"/>
      <c r="M636" s="544"/>
      <c r="N636" s="544"/>
      <c r="O636" s="544"/>
      <c r="P636" s="544"/>
      <c r="Q636" s="544"/>
      <c r="R636" s="544"/>
    </row>
    <row r="637" spans="1:18" x14ac:dyDescent="0.2">
      <c r="A637" s="33" t="s">
        <v>79</v>
      </c>
      <c r="B637" s="47"/>
      <c r="C637" s="39" t="s">
        <v>27</v>
      </c>
      <c r="D637" s="39"/>
      <c r="E637" s="39" t="s">
        <v>65</v>
      </c>
      <c r="F637" s="39" t="s">
        <v>65</v>
      </c>
      <c r="G637" s="39" t="s">
        <v>68</v>
      </c>
      <c r="H637" s="512" t="s">
        <v>12</v>
      </c>
      <c r="I637" s="512" t="s">
        <v>31</v>
      </c>
      <c r="J637" s="512" t="s">
        <v>35</v>
      </c>
      <c r="K637" s="512" t="s">
        <v>26</v>
      </c>
      <c r="L637" s="512" t="s">
        <v>159</v>
      </c>
      <c r="M637" s="512" t="s">
        <v>24</v>
      </c>
      <c r="N637" s="512" t="s">
        <v>16</v>
      </c>
      <c r="O637" s="512" t="s">
        <v>53</v>
      </c>
      <c r="P637" s="512" t="s">
        <v>160</v>
      </c>
      <c r="Q637" s="513" t="s">
        <v>107</v>
      </c>
      <c r="R637" s="514" t="s">
        <v>108</v>
      </c>
    </row>
    <row r="638" spans="1:18" ht="13.5" thickBot="1" x14ac:dyDescent="0.25">
      <c r="A638" s="34" t="s">
        <v>49</v>
      </c>
      <c r="B638" s="220" t="s">
        <v>48</v>
      </c>
      <c r="C638" s="219" t="s">
        <v>4</v>
      </c>
      <c r="D638" s="508" t="s">
        <v>43</v>
      </c>
      <c r="E638" s="219" t="s">
        <v>32</v>
      </c>
      <c r="F638" s="219" t="s">
        <v>98</v>
      </c>
      <c r="G638" s="219" t="s">
        <v>32</v>
      </c>
      <c r="H638" s="553" t="s">
        <v>32</v>
      </c>
      <c r="I638" s="553" t="s">
        <v>32</v>
      </c>
      <c r="J638" s="553" t="s">
        <v>32</v>
      </c>
      <c r="K638" s="553" t="s">
        <v>32</v>
      </c>
      <c r="L638" s="553" t="s">
        <v>109</v>
      </c>
      <c r="M638" s="553" t="s">
        <v>109</v>
      </c>
      <c r="N638" s="553" t="s">
        <v>109</v>
      </c>
      <c r="O638" s="553" t="s">
        <v>109</v>
      </c>
      <c r="P638" s="553" t="s">
        <v>109</v>
      </c>
      <c r="Q638" s="554" t="s">
        <v>109</v>
      </c>
      <c r="R638" s="555" t="s">
        <v>109</v>
      </c>
    </row>
    <row r="639" spans="1:18" ht="15" x14ac:dyDescent="0.25">
      <c r="A639" s="330" t="s">
        <v>7</v>
      </c>
      <c r="B639" s="568">
        <v>42311</v>
      </c>
      <c r="C639" s="569">
        <v>3260</v>
      </c>
      <c r="D639" s="570">
        <v>7.9</v>
      </c>
      <c r="E639" s="571">
        <v>2220</v>
      </c>
      <c r="F639" s="571">
        <v>2160</v>
      </c>
      <c r="G639" s="571">
        <v>147</v>
      </c>
      <c r="H639" s="572">
        <v>178</v>
      </c>
      <c r="I639" s="572">
        <v>90.6</v>
      </c>
      <c r="J639" s="572">
        <v>422</v>
      </c>
      <c r="K639" s="572">
        <v>9.1999999999999993</v>
      </c>
      <c r="L639" s="572">
        <v>221</v>
      </c>
      <c r="M639" s="572">
        <v>270</v>
      </c>
      <c r="N639" s="573" t="s">
        <v>3</v>
      </c>
      <c r="O639" s="572">
        <v>805</v>
      </c>
      <c r="P639" s="572">
        <v>517</v>
      </c>
      <c r="Q639" s="572">
        <v>6.2</v>
      </c>
      <c r="R639" s="574">
        <v>5.3</v>
      </c>
    </row>
    <row r="640" spans="1:18" ht="15" x14ac:dyDescent="0.25">
      <c r="A640" s="326" t="s">
        <v>36</v>
      </c>
      <c r="B640" s="575">
        <v>42311</v>
      </c>
      <c r="C640" s="576">
        <v>3370</v>
      </c>
      <c r="D640" s="577">
        <v>7.6</v>
      </c>
      <c r="E640" s="578">
        <v>2180</v>
      </c>
      <c r="F640" s="578">
        <v>2130</v>
      </c>
      <c r="G640" s="578">
        <v>365</v>
      </c>
      <c r="H640" s="579">
        <v>160</v>
      </c>
      <c r="I640" s="579">
        <v>72.8</v>
      </c>
      <c r="J640" s="579">
        <v>462</v>
      </c>
      <c r="K640" s="579">
        <v>10.199999999999999</v>
      </c>
      <c r="L640" s="579">
        <v>239</v>
      </c>
      <c r="M640" s="579">
        <v>292</v>
      </c>
      <c r="N640" s="521" t="s">
        <v>3</v>
      </c>
      <c r="O640" s="579">
        <v>648</v>
      </c>
      <c r="P640" s="579">
        <v>626</v>
      </c>
      <c r="Q640" s="579">
        <v>7.4</v>
      </c>
      <c r="R640" s="580">
        <v>5.4</v>
      </c>
    </row>
    <row r="641" spans="1:18" ht="15" x14ac:dyDescent="0.25">
      <c r="A641" s="326" t="s">
        <v>72</v>
      </c>
      <c r="B641" s="575">
        <v>42311</v>
      </c>
      <c r="C641" s="576">
        <v>1486</v>
      </c>
      <c r="D641" s="577">
        <v>7.5</v>
      </c>
      <c r="E641" s="578">
        <v>932</v>
      </c>
      <c r="F641" s="578">
        <v>872</v>
      </c>
      <c r="G641" s="578">
        <v>54</v>
      </c>
      <c r="H641" s="579">
        <v>81.2</v>
      </c>
      <c r="I641" s="579">
        <v>22.4</v>
      </c>
      <c r="J641" s="579">
        <v>179</v>
      </c>
      <c r="K641" s="579">
        <v>9.8000000000000007</v>
      </c>
      <c r="L641" s="579">
        <v>142</v>
      </c>
      <c r="M641" s="579">
        <v>173</v>
      </c>
      <c r="N641" s="521" t="s">
        <v>3</v>
      </c>
      <c r="O641" s="579">
        <v>330</v>
      </c>
      <c r="P641" s="579">
        <v>162</v>
      </c>
      <c r="Q641" s="579">
        <v>5.4</v>
      </c>
      <c r="R641" s="580">
        <v>4.7</v>
      </c>
    </row>
    <row r="642" spans="1:18" ht="15" x14ac:dyDescent="0.25">
      <c r="A642" s="326" t="s">
        <v>57</v>
      </c>
      <c r="B642" s="575">
        <v>42312</v>
      </c>
      <c r="C642" s="576">
        <v>72100</v>
      </c>
      <c r="D642" s="577">
        <v>8.1999999999999993</v>
      </c>
      <c r="E642" s="578">
        <v>59800</v>
      </c>
      <c r="F642" s="578">
        <v>61300</v>
      </c>
      <c r="G642" s="578">
        <v>24</v>
      </c>
      <c r="H642" s="579">
        <v>1020</v>
      </c>
      <c r="I642" s="579">
        <v>2040</v>
      </c>
      <c r="J642" s="579">
        <v>16800</v>
      </c>
      <c r="K642" s="579">
        <v>368</v>
      </c>
      <c r="L642" s="579">
        <v>285</v>
      </c>
      <c r="M642" s="579">
        <v>348</v>
      </c>
      <c r="N642" s="521" t="s">
        <v>3</v>
      </c>
      <c r="O642" s="579">
        <v>15300</v>
      </c>
      <c r="P642" s="579">
        <v>25600</v>
      </c>
      <c r="Q642" s="579">
        <v>49.2</v>
      </c>
      <c r="R642" s="580">
        <v>45.8</v>
      </c>
    </row>
    <row r="643" spans="1:18" ht="15" x14ac:dyDescent="0.25">
      <c r="A643" s="326" t="s">
        <v>56</v>
      </c>
      <c r="B643" s="575">
        <v>42312</v>
      </c>
      <c r="C643" s="576">
        <v>72200</v>
      </c>
      <c r="D643" s="577">
        <v>8.1999999999999993</v>
      </c>
      <c r="E643" s="578">
        <v>59300</v>
      </c>
      <c r="F643" s="578">
        <v>61300</v>
      </c>
      <c r="G643" s="578">
        <v>35</v>
      </c>
      <c r="H643" s="579">
        <v>933</v>
      </c>
      <c r="I643" s="579">
        <v>2020</v>
      </c>
      <c r="J643" s="579">
        <v>17000</v>
      </c>
      <c r="K643" s="579">
        <v>367</v>
      </c>
      <c r="L643" s="579">
        <v>285</v>
      </c>
      <c r="M643" s="579">
        <v>348</v>
      </c>
      <c r="N643" s="521" t="s">
        <v>3</v>
      </c>
      <c r="O643" s="579">
        <v>15200</v>
      </c>
      <c r="P643" s="579">
        <v>25600</v>
      </c>
      <c r="Q643" s="579">
        <v>49.1</v>
      </c>
      <c r="R643" s="580">
        <v>45.2</v>
      </c>
    </row>
    <row r="644" spans="1:18" ht="15" x14ac:dyDescent="0.25">
      <c r="A644" s="326" t="s">
        <v>60</v>
      </c>
      <c r="B644" s="575">
        <v>42312</v>
      </c>
      <c r="C644" s="576">
        <v>72400</v>
      </c>
      <c r="D644" s="577">
        <v>8.1999999999999993</v>
      </c>
      <c r="E644" s="578">
        <v>59700</v>
      </c>
      <c r="F644" s="578">
        <v>61900</v>
      </c>
      <c r="G644" s="578">
        <v>30</v>
      </c>
      <c r="H644" s="579">
        <v>995</v>
      </c>
      <c r="I644" s="579">
        <v>2050</v>
      </c>
      <c r="J644" s="579">
        <v>17100</v>
      </c>
      <c r="K644" s="579">
        <v>374</v>
      </c>
      <c r="L644" s="579">
        <v>278</v>
      </c>
      <c r="M644" s="579">
        <v>339</v>
      </c>
      <c r="N644" s="521" t="s">
        <v>3</v>
      </c>
      <c r="O644" s="579">
        <v>15400</v>
      </c>
      <c r="P644" s="579">
        <v>25800</v>
      </c>
      <c r="Q644" s="579">
        <v>49.6</v>
      </c>
      <c r="R644" s="580">
        <v>46.1</v>
      </c>
    </row>
    <row r="645" spans="1:18" ht="15" x14ac:dyDescent="0.25">
      <c r="A645" s="326" t="s">
        <v>59</v>
      </c>
      <c r="B645" s="575">
        <v>42312</v>
      </c>
      <c r="C645" s="576">
        <v>72300</v>
      </c>
      <c r="D645" s="577">
        <v>8.1999999999999993</v>
      </c>
      <c r="E645" s="578">
        <v>59600</v>
      </c>
      <c r="F645" s="578">
        <v>61500</v>
      </c>
      <c r="G645" s="578">
        <v>32</v>
      </c>
      <c r="H645" s="579">
        <v>972</v>
      </c>
      <c r="I645" s="579">
        <v>2030</v>
      </c>
      <c r="J645" s="579">
        <v>17000</v>
      </c>
      <c r="K645" s="579">
        <v>357</v>
      </c>
      <c r="L645" s="579">
        <v>283</v>
      </c>
      <c r="M645" s="579">
        <v>345</v>
      </c>
      <c r="N645" s="521" t="s">
        <v>3</v>
      </c>
      <c r="O645" s="579">
        <v>15300</v>
      </c>
      <c r="P645" s="579">
        <v>25700</v>
      </c>
      <c r="Q645" s="579">
        <v>48.8</v>
      </c>
      <c r="R645" s="580">
        <v>46.6</v>
      </c>
    </row>
    <row r="646" spans="1:18" ht="15" x14ac:dyDescent="0.25">
      <c r="A646" s="326" t="s">
        <v>63</v>
      </c>
      <c r="B646" s="575">
        <v>42312</v>
      </c>
      <c r="C646" s="576">
        <v>71600</v>
      </c>
      <c r="D646" s="577">
        <v>8.1999999999999993</v>
      </c>
      <c r="E646" s="578">
        <v>59200</v>
      </c>
      <c r="F646" s="578">
        <v>61800</v>
      </c>
      <c r="G646" s="578">
        <v>29</v>
      </c>
      <c r="H646" s="579">
        <v>958</v>
      </c>
      <c r="I646" s="579">
        <v>2050</v>
      </c>
      <c r="J646" s="579">
        <v>17200</v>
      </c>
      <c r="K646" s="579">
        <v>356</v>
      </c>
      <c r="L646" s="579">
        <v>279</v>
      </c>
      <c r="M646" s="579">
        <v>340</v>
      </c>
      <c r="N646" s="521" t="s">
        <v>3</v>
      </c>
      <c r="O646" s="579">
        <v>15400</v>
      </c>
      <c r="P646" s="579">
        <v>25700</v>
      </c>
      <c r="Q646" s="579">
        <v>49.1</v>
      </c>
      <c r="R646" s="580">
        <v>45.4</v>
      </c>
    </row>
    <row r="647" spans="1:18" ht="15.75" thickBot="1" x14ac:dyDescent="0.3">
      <c r="A647" s="327" t="s">
        <v>62</v>
      </c>
      <c r="B647" s="581">
        <v>42312</v>
      </c>
      <c r="C647" s="582">
        <v>72000</v>
      </c>
      <c r="D647" s="583">
        <v>8.1999999999999993</v>
      </c>
      <c r="E647" s="584">
        <v>58900</v>
      </c>
      <c r="F647" s="584">
        <v>61600</v>
      </c>
      <c r="G647" s="584">
        <v>24</v>
      </c>
      <c r="H647" s="585">
        <v>989</v>
      </c>
      <c r="I647" s="585">
        <v>2060</v>
      </c>
      <c r="J647" s="585">
        <v>17400</v>
      </c>
      <c r="K647" s="585">
        <v>357</v>
      </c>
      <c r="L647" s="585">
        <v>276</v>
      </c>
      <c r="M647" s="585">
        <v>336</v>
      </c>
      <c r="N647" s="542" t="s">
        <v>3</v>
      </c>
      <c r="O647" s="585">
        <v>15200</v>
      </c>
      <c r="P647" s="585">
        <v>25400</v>
      </c>
      <c r="Q647" s="585">
        <v>48.8</v>
      </c>
      <c r="R647" s="586">
        <v>45.9</v>
      </c>
    </row>
    <row r="648" spans="1:18" x14ac:dyDescent="0.2">
      <c r="C648" s="54"/>
      <c r="D648" s="505"/>
      <c r="E648" s="170"/>
      <c r="F648" s="170"/>
      <c r="G648" s="170"/>
      <c r="H648" s="544"/>
      <c r="I648" s="544"/>
      <c r="J648" s="544"/>
      <c r="K648" s="544"/>
      <c r="L648" s="544"/>
      <c r="M648" s="544"/>
      <c r="N648" s="544"/>
      <c r="O648" s="544"/>
      <c r="P648" s="544"/>
      <c r="Q648" s="544"/>
      <c r="R648" s="544"/>
    </row>
    <row r="649" spans="1:18" s="317" customFormat="1" ht="13.5" thickBot="1" x14ac:dyDescent="0.25">
      <c r="B649" s="320"/>
      <c r="C649" s="322"/>
      <c r="D649" s="505"/>
      <c r="E649" s="332"/>
      <c r="F649" s="332"/>
      <c r="G649" s="332"/>
      <c r="H649" s="544"/>
      <c r="I649" s="544"/>
      <c r="J649" s="544"/>
      <c r="K649" s="544"/>
      <c r="L649" s="544"/>
      <c r="M649" s="544"/>
      <c r="N649" s="544"/>
      <c r="O649" s="544"/>
      <c r="P649" s="544"/>
      <c r="Q649" s="544"/>
      <c r="R649" s="544"/>
    </row>
    <row r="650" spans="1:18" s="317" customFormat="1" x14ac:dyDescent="0.2">
      <c r="A650" s="33" t="s">
        <v>79</v>
      </c>
      <c r="B650" s="321"/>
      <c r="C650" s="39" t="s">
        <v>27</v>
      </c>
      <c r="D650" s="39"/>
      <c r="E650" s="39" t="s">
        <v>65</v>
      </c>
      <c r="F650" s="39" t="s">
        <v>65</v>
      </c>
      <c r="G650" s="39" t="s">
        <v>68</v>
      </c>
      <c r="H650" s="512" t="s">
        <v>12</v>
      </c>
      <c r="I650" s="512" t="s">
        <v>31</v>
      </c>
      <c r="J650" s="512" t="s">
        <v>35</v>
      </c>
      <c r="K650" s="512" t="s">
        <v>26</v>
      </c>
      <c r="L650" s="512" t="s">
        <v>9</v>
      </c>
      <c r="M650" s="512" t="s">
        <v>24</v>
      </c>
      <c r="N650" s="512" t="s">
        <v>16</v>
      </c>
      <c r="O650" s="512" t="s">
        <v>53</v>
      </c>
      <c r="P650" s="512" t="s">
        <v>160</v>
      </c>
      <c r="Q650" s="513" t="s">
        <v>107</v>
      </c>
      <c r="R650" s="514" t="s">
        <v>108</v>
      </c>
    </row>
    <row r="651" spans="1:18" s="317" customFormat="1" ht="13.5" thickBot="1" x14ac:dyDescent="0.25">
      <c r="A651" s="34" t="s">
        <v>49</v>
      </c>
      <c r="B651" s="220" t="s">
        <v>48</v>
      </c>
      <c r="C651" s="219" t="s">
        <v>4</v>
      </c>
      <c r="D651" s="508" t="s">
        <v>43</v>
      </c>
      <c r="E651" s="219" t="s">
        <v>32</v>
      </c>
      <c r="F651" s="219" t="s">
        <v>98</v>
      </c>
      <c r="G651" s="219" t="s">
        <v>32</v>
      </c>
      <c r="H651" s="553" t="s">
        <v>32</v>
      </c>
      <c r="I651" s="553" t="s">
        <v>32</v>
      </c>
      <c r="J651" s="553" t="s">
        <v>32</v>
      </c>
      <c r="K651" s="553" t="s">
        <v>32</v>
      </c>
      <c r="L651" s="553" t="s">
        <v>109</v>
      </c>
      <c r="M651" s="553" t="s">
        <v>109</v>
      </c>
      <c r="N651" s="553" t="s">
        <v>109</v>
      </c>
      <c r="O651" s="553" t="s">
        <v>109</v>
      </c>
      <c r="P651" s="553" t="s">
        <v>109</v>
      </c>
      <c r="Q651" s="554" t="s">
        <v>109</v>
      </c>
      <c r="R651" s="555" t="s">
        <v>109</v>
      </c>
    </row>
    <row r="652" spans="1:18" s="317" customFormat="1" ht="15" x14ac:dyDescent="0.25">
      <c r="A652" s="330" t="s">
        <v>7</v>
      </c>
      <c r="B652" s="568">
        <v>42401</v>
      </c>
      <c r="C652" s="571">
        <v>2642</v>
      </c>
      <c r="D652" s="570">
        <v>7.7</v>
      </c>
      <c r="E652" s="571">
        <v>1780</v>
      </c>
      <c r="F652" s="571">
        <v>1680</v>
      </c>
      <c r="G652" s="571">
        <v>149</v>
      </c>
      <c r="H652" s="572">
        <v>148</v>
      </c>
      <c r="I652" s="572">
        <v>72.8</v>
      </c>
      <c r="J652" s="572">
        <v>303</v>
      </c>
      <c r="K652" s="572">
        <v>7.5</v>
      </c>
      <c r="L652" s="572">
        <v>193</v>
      </c>
      <c r="M652" s="572">
        <v>235</v>
      </c>
      <c r="N652" s="573" t="s">
        <v>3</v>
      </c>
      <c r="O652" s="572">
        <v>624</v>
      </c>
      <c r="P652" s="572">
        <v>406</v>
      </c>
      <c r="Q652" s="574">
        <v>5.3</v>
      </c>
      <c r="R652" s="556">
        <v>4.9000000000000004</v>
      </c>
    </row>
    <row r="653" spans="1:18" s="317" customFormat="1" ht="15" x14ac:dyDescent="0.25">
      <c r="A653" s="326" t="s">
        <v>36</v>
      </c>
      <c r="B653" s="575">
        <v>42401</v>
      </c>
      <c r="C653" s="578">
        <v>3161</v>
      </c>
      <c r="D653" s="577">
        <v>7.3</v>
      </c>
      <c r="E653" s="578">
        <v>1960</v>
      </c>
      <c r="F653" s="578">
        <v>2040</v>
      </c>
      <c r="G653" s="578">
        <v>204</v>
      </c>
      <c r="H653" s="579">
        <v>148</v>
      </c>
      <c r="I653" s="579">
        <v>73.8</v>
      </c>
      <c r="J653" s="579">
        <v>441</v>
      </c>
      <c r="K653" s="579">
        <v>10.4</v>
      </c>
      <c r="L653" s="579">
        <v>206</v>
      </c>
      <c r="M653" s="579">
        <v>251</v>
      </c>
      <c r="N653" s="521" t="s">
        <v>3</v>
      </c>
      <c r="O653" s="579">
        <v>616</v>
      </c>
      <c r="P653" s="579">
        <v>624</v>
      </c>
      <c r="Q653" s="580">
        <v>6</v>
      </c>
      <c r="R653" s="556">
        <v>5.4</v>
      </c>
    </row>
    <row r="654" spans="1:18" s="317" customFormat="1" ht="15" x14ac:dyDescent="0.25">
      <c r="A654" s="326" t="s">
        <v>72</v>
      </c>
      <c r="B654" s="575">
        <v>42401</v>
      </c>
      <c r="C654" s="578">
        <v>1643</v>
      </c>
      <c r="D654" s="577">
        <v>7.4</v>
      </c>
      <c r="E654" s="578">
        <v>958</v>
      </c>
      <c r="F654" s="578">
        <v>885</v>
      </c>
      <c r="G654" s="578">
        <v>44</v>
      </c>
      <c r="H654" s="579">
        <v>88.3</v>
      </c>
      <c r="I654" s="579">
        <v>23.2</v>
      </c>
      <c r="J654" s="579">
        <v>178</v>
      </c>
      <c r="K654" s="579">
        <v>7.9</v>
      </c>
      <c r="L654" s="579">
        <v>159</v>
      </c>
      <c r="M654" s="579">
        <v>194</v>
      </c>
      <c r="N654" s="521" t="s">
        <v>3</v>
      </c>
      <c r="O654" s="579">
        <v>344</v>
      </c>
      <c r="P654" s="579">
        <v>145</v>
      </c>
      <c r="Q654" s="580">
        <v>4.8</v>
      </c>
      <c r="R654" s="556">
        <v>4.5999999999999996</v>
      </c>
    </row>
    <row r="655" spans="1:18" s="317" customFormat="1" ht="15" x14ac:dyDescent="0.25">
      <c r="A655" s="326" t="s">
        <v>57</v>
      </c>
      <c r="B655" s="575">
        <v>42402</v>
      </c>
      <c r="C655" s="578">
        <v>70800</v>
      </c>
      <c r="D655" s="577">
        <v>8.1999999999999993</v>
      </c>
      <c r="E655" s="578">
        <v>58600</v>
      </c>
      <c r="F655" s="578">
        <v>61100</v>
      </c>
      <c r="G655" s="578">
        <v>19</v>
      </c>
      <c r="H655" s="579">
        <v>959</v>
      </c>
      <c r="I655" s="579">
        <v>2080</v>
      </c>
      <c r="J655" s="579">
        <v>17200</v>
      </c>
      <c r="K655" s="579">
        <v>323</v>
      </c>
      <c r="L655" s="579">
        <v>279</v>
      </c>
      <c r="M655" s="579">
        <v>340</v>
      </c>
      <c r="N655" s="521" t="s">
        <v>3</v>
      </c>
      <c r="O655" s="579">
        <v>15100</v>
      </c>
      <c r="P655" s="579">
        <v>25300</v>
      </c>
      <c r="Q655" s="580">
        <v>48.7</v>
      </c>
      <c r="R655" s="556">
        <v>46.3</v>
      </c>
    </row>
    <row r="656" spans="1:18" s="317" customFormat="1" ht="15" x14ac:dyDescent="0.25">
      <c r="A656" s="326" t="s">
        <v>56</v>
      </c>
      <c r="B656" s="575">
        <v>42402</v>
      </c>
      <c r="C656" s="578">
        <v>71300</v>
      </c>
      <c r="D656" s="577">
        <v>8.1999999999999993</v>
      </c>
      <c r="E656" s="578">
        <v>59700</v>
      </c>
      <c r="F656" s="578">
        <v>61400</v>
      </c>
      <c r="G656" s="578">
        <v>20</v>
      </c>
      <c r="H656" s="579">
        <v>986</v>
      </c>
      <c r="I656" s="579">
        <v>2130</v>
      </c>
      <c r="J656" s="579">
        <v>17300</v>
      </c>
      <c r="K656" s="579">
        <v>327</v>
      </c>
      <c r="L656" s="579">
        <v>277</v>
      </c>
      <c r="M656" s="579">
        <v>338</v>
      </c>
      <c r="N656" s="521" t="s">
        <v>3</v>
      </c>
      <c r="O656" s="579">
        <v>15100</v>
      </c>
      <c r="P656" s="579">
        <v>25400</v>
      </c>
      <c r="Q656" s="580">
        <v>47.5</v>
      </c>
      <c r="R656" s="556">
        <v>46</v>
      </c>
    </row>
    <row r="657" spans="1:18" s="317" customFormat="1" ht="15" x14ac:dyDescent="0.25">
      <c r="A657" s="326" t="s">
        <v>60</v>
      </c>
      <c r="B657" s="575">
        <v>42402</v>
      </c>
      <c r="C657" s="578">
        <v>71200</v>
      </c>
      <c r="D657" s="577">
        <v>8.1999999999999993</v>
      </c>
      <c r="E657" s="578">
        <v>59000</v>
      </c>
      <c r="F657" s="578">
        <v>60900</v>
      </c>
      <c r="G657" s="578">
        <v>16</v>
      </c>
      <c r="H657" s="579">
        <v>970</v>
      </c>
      <c r="I657" s="579">
        <v>2180</v>
      </c>
      <c r="J657" s="579">
        <v>17000</v>
      </c>
      <c r="K657" s="579">
        <v>323</v>
      </c>
      <c r="L657" s="579">
        <v>281</v>
      </c>
      <c r="M657" s="579">
        <v>343</v>
      </c>
      <c r="N657" s="521" t="s">
        <v>3</v>
      </c>
      <c r="O657" s="579">
        <v>15000</v>
      </c>
      <c r="P657" s="579">
        <v>25300</v>
      </c>
      <c r="Q657" s="580">
        <v>47.9</v>
      </c>
      <c r="R657" s="556">
        <v>46.5</v>
      </c>
    </row>
    <row r="658" spans="1:18" s="317" customFormat="1" ht="15" x14ac:dyDescent="0.25">
      <c r="A658" s="326" t="s">
        <v>59</v>
      </c>
      <c r="B658" s="575">
        <v>42402</v>
      </c>
      <c r="C658" s="578">
        <v>71200</v>
      </c>
      <c r="D658" s="577">
        <v>8.1999999999999993</v>
      </c>
      <c r="E658" s="578">
        <v>59000</v>
      </c>
      <c r="F658" s="578">
        <v>60800</v>
      </c>
      <c r="G658" s="578">
        <v>22</v>
      </c>
      <c r="H658" s="579">
        <v>955</v>
      </c>
      <c r="I658" s="579">
        <v>2160</v>
      </c>
      <c r="J658" s="579">
        <v>17000</v>
      </c>
      <c r="K658" s="579">
        <v>322</v>
      </c>
      <c r="L658" s="579">
        <v>276</v>
      </c>
      <c r="M658" s="579">
        <v>336</v>
      </c>
      <c r="N658" s="521" t="s">
        <v>3</v>
      </c>
      <c r="O658" s="579">
        <v>15000</v>
      </c>
      <c r="P658" s="579">
        <v>25200</v>
      </c>
      <c r="Q658" s="580">
        <v>47.6</v>
      </c>
      <c r="R658" s="556">
        <v>45.6</v>
      </c>
    </row>
    <row r="659" spans="1:18" s="317" customFormat="1" ht="15" x14ac:dyDescent="0.25">
      <c r="A659" s="326" t="s">
        <v>63</v>
      </c>
      <c r="B659" s="575">
        <v>42402</v>
      </c>
      <c r="C659" s="578">
        <v>70400</v>
      </c>
      <c r="D659" s="577">
        <v>8.1999999999999993</v>
      </c>
      <c r="E659" s="578">
        <v>58500</v>
      </c>
      <c r="F659" s="578">
        <v>60000</v>
      </c>
      <c r="G659" s="578">
        <v>27</v>
      </c>
      <c r="H659" s="579">
        <v>938</v>
      </c>
      <c r="I659" s="579">
        <v>2100</v>
      </c>
      <c r="J659" s="579">
        <v>16800</v>
      </c>
      <c r="K659" s="579">
        <v>309</v>
      </c>
      <c r="L659" s="579">
        <v>276</v>
      </c>
      <c r="M659" s="579">
        <v>336</v>
      </c>
      <c r="N659" s="521" t="s">
        <v>3</v>
      </c>
      <c r="O659" s="579">
        <v>14900</v>
      </c>
      <c r="P659" s="579">
        <v>24800</v>
      </c>
      <c r="Q659" s="580">
        <v>49</v>
      </c>
      <c r="R659" s="556">
        <v>45.4</v>
      </c>
    </row>
    <row r="660" spans="1:18" s="317" customFormat="1" ht="15.75" thickBot="1" x14ac:dyDescent="0.3">
      <c r="A660" s="327" t="s">
        <v>62</v>
      </c>
      <c r="B660" s="581">
        <v>42402</v>
      </c>
      <c r="C660" s="584">
        <v>71500</v>
      </c>
      <c r="D660" s="583">
        <v>8.1999999999999993</v>
      </c>
      <c r="E660" s="584">
        <v>59400</v>
      </c>
      <c r="F660" s="584">
        <v>63500</v>
      </c>
      <c r="G660" s="584">
        <v>45</v>
      </c>
      <c r="H660" s="585">
        <v>1000</v>
      </c>
      <c r="I660" s="585">
        <v>2230</v>
      </c>
      <c r="J660" s="585">
        <v>18000</v>
      </c>
      <c r="K660" s="585">
        <v>326</v>
      </c>
      <c r="L660" s="585">
        <v>278</v>
      </c>
      <c r="M660" s="585">
        <v>339</v>
      </c>
      <c r="N660" s="542" t="s">
        <v>3</v>
      </c>
      <c r="O660" s="585">
        <v>15600</v>
      </c>
      <c r="P660" s="585">
        <v>26200</v>
      </c>
      <c r="Q660" s="586">
        <v>47.2</v>
      </c>
      <c r="R660" s="556">
        <v>45.8</v>
      </c>
    </row>
    <row r="661" spans="1:18" s="317" customFormat="1" x14ac:dyDescent="0.2">
      <c r="B661" s="320"/>
      <c r="C661" s="322"/>
      <c r="D661" s="505"/>
      <c r="E661" s="332"/>
      <c r="F661" s="332"/>
      <c r="G661" s="332"/>
      <c r="H661" s="544"/>
      <c r="I661" s="544"/>
      <c r="J661" s="544"/>
      <c r="K661" s="544"/>
      <c r="L661" s="544"/>
      <c r="M661" s="544"/>
      <c r="N661" s="544"/>
      <c r="O661" s="544"/>
      <c r="P661" s="544"/>
      <c r="Q661" s="544"/>
      <c r="R661" s="544"/>
    </row>
    <row r="662" spans="1:18" s="317" customFormat="1" ht="13.5" thickBot="1" x14ac:dyDescent="0.25">
      <c r="B662" s="320"/>
      <c r="C662" s="322"/>
      <c r="D662" s="505"/>
      <c r="E662" s="332"/>
      <c r="F662" s="332"/>
      <c r="G662" s="332"/>
      <c r="H662" s="544"/>
      <c r="I662" s="544"/>
      <c r="J662" s="544"/>
      <c r="K662" s="544"/>
      <c r="L662" s="544"/>
      <c r="M662" s="544"/>
      <c r="N662" s="544"/>
      <c r="O662" s="544"/>
      <c r="P662" s="544"/>
      <c r="Q662" s="544"/>
      <c r="R662" s="544"/>
    </row>
    <row r="663" spans="1:18" s="317" customFormat="1" x14ac:dyDescent="0.2">
      <c r="A663" s="33" t="s">
        <v>79</v>
      </c>
      <c r="B663" s="321"/>
      <c r="C663" s="39" t="s">
        <v>27</v>
      </c>
      <c r="D663" s="39"/>
      <c r="E663" s="39" t="s">
        <v>65</v>
      </c>
      <c r="F663" s="39" t="s">
        <v>65</v>
      </c>
      <c r="G663" s="39" t="s">
        <v>68</v>
      </c>
      <c r="H663" s="512" t="s">
        <v>12</v>
      </c>
      <c r="I663" s="512" t="s">
        <v>31</v>
      </c>
      <c r="J663" s="512" t="s">
        <v>35</v>
      </c>
      <c r="K663" s="512" t="s">
        <v>26</v>
      </c>
      <c r="L663" s="512" t="s">
        <v>9</v>
      </c>
      <c r="M663" s="512" t="s">
        <v>24</v>
      </c>
      <c r="N663" s="512" t="s">
        <v>16</v>
      </c>
      <c r="O663" s="512" t="s">
        <v>53</v>
      </c>
      <c r="P663" s="512" t="s">
        <v>160</v>
      </c>
      <c r="Q663" s="514" t="s">
        <v>107</v>
      </c>
      <c r="R663" s="514" t="s">
        <v>108</v>
      </c>
    </row>
    <row r="664" spans="1:18" s="317" customFormat="1" ht="13.5" thickBot="1" x14ac:dyDescent="0.25">
      <c r="A664" s="607" t="s">
        <v>49</v>
      </c>
      <c r="B664" s="608" t="s">
        <v>48</v>
      </c>
      <c r="C664" s="609" t="s">
        <v>4</v>
      </c>
      <c r="D664" s="610" t="s">
        <v>43</v>
      </c>
      <c r="E664" s="609" t="s">
        <v>32</v>
      </c>
      <c r="F664" s="609" t="s">
        <v>98</v>
      </c>
      <c r="G664" s="609" t="s">
        <v>32</v>
      </c>
      <c r="H664" s="611" t="s">
        <v>32</v>
      </c>
      <c r="I664" s="611" t="s">
        <v>32</v>
      </c>
      <c r="J664" s="611" t="s">
        <v>32</v>
      </c>
      <c r="K664" s="611" t="s">
        <v>32</v>
      </c>
      <c r="L664" s="611" t="s">
        <v>109</v>
      </c>
      <c r="M664" s="611" t="s">
        <v>109</v>
      </c>
      <c r="N664" s="611" t="s">
        <v>109</v>
      </c>
      <c r="O664" s="611" t="s">
        <v>109</v>
      </c>
      <c r="P664" s="611" t="s">
        <v>109</v>
      </c>
      <c r="Q664" s="613" t="s">
        <v>109</v>
      </c>
      <c r="R664" s="613" t="s">
        <v>109</v>
      </c>
    </row>
    <row r="665" spans="1:18" s="317" customFormat="1" ht="15" x14ac:dyDescent="0.25">
      <c r="A665" s="330" t="s">
        <v>7</v>
      </c>
      <c r="B665" s="568">
        <v>42527</v>
      </c>
      <c r="C665" s="118">
        <v>2570</v>
      </c>
      <c r="D665" s="593">
        <v>7.5</v>
      </c>
      <c r="E665" s="118">
        <v>1700</v>
      </c>
      <c r="F665" s="118">
        <v>1620</v>
      </c>
      <c r="G665" s="118">
        <v>238</v>
      </c>
      <c r="H665" s="552">
        <v>136</v>
      </c>
      <c r="I665" s="552">
        <v>68.900000000000006</v>
      </c>
      <c r="J665" s="552">
        <v>312</v>
      </c>
      <c r="K665" s="552">
        <v>9.8000000000000007</v>
      </c>
      <c r="L665" s="552">
        <v>217</v>
      </c>
      <c r="M665" s="552">
        <v>265</v>
      </c>
      <c r="N665" s="552">
        <v>0</v>
      </c>
      <c r="O665" s="552">
        <v>594</v>
      </c>
      <c r="P665" s="552">
        <v>366</v>
      </c>
      <c r="Q665" s="552"/>
      <c r="R665" s="547"/>
    </row>
    <row r="666" spans="1:18" s="317" customFormat="1" ht="15" x14ac:dyDescent="0.25">
      <c r="A666" s="326" t="s">
        <v>36</v>
      </c>
      <c r="B666" s="575">
        <v>42527</v>
      </c>
      <c r="C666" s="373">
        <v>3048</v>
      </c>
      <c r="D666" s="505">
        <v>7.6</v>
      </c>
      <c r="E666" s="373">
        <v>1890</v>
      </c>
      <c r="F666" s="373">
        <v>1880</v>
      </c>
      <c r="G666" s="373">
        <v>472</v>
      </c>
      <c r="H666" s="544">
        <v>135</v>
      </c>
      <c r="I666" s="544">
        <v>67.099999999999994</v>
      </c>
      <c r="J666" s="544">
        <v>409</v>
      </c>
      <c r="K666" s="544">
        <v>10.199999999999999</v>
      </c>
      <c r="L666" s="544">
        <v>221</v>
      </c>
      <c r="M666" s="544">
        <v>270</v>
      </c>
      <c r="N666" s="544">
        <v>0</v>
      </c>
      <c r="O666" s="544">
        <v>562</v>
      </c>
      <c r="P666" s="544">
        <v>560</v>
      </c>
      <c r="Q666" s="544"/>
      <c r="R666" s="540"/>
    </row>
    <row r="667" spans="1:18" s="317" customFormat="1" ht="15" x14ac:dyDescent="0.25">
      <c r="A667" s="326" t="s">
        <v>72</v>
      </c>
      <c r="B667" s="575">
        <v>42527</v>
      </c>
      <c r="C667" s="373">
        <v>1458</v>
      </c>
      <c r="D667" s="505">
        <v>7.3</v>
      </c>
      <c r="E667" s="373">
        <v>923</v>
      </c>
      <c r="F667" s="373">
        <v>859</v>
      </c>
      <c r="G667" s="373">
        <v>68</v>
      </c>
      <c r="H667" s="544">
        <v>79.599999999999994</v>
      </c>
      <c r="I667" s="544">
        <v>21.9</v>
      </c>
      <c r="J667" s="544">
        <v>191</v>
      </c>
      <c r="K667" s="544">
        <v>9.6999999999999993</v>
      </c>
      <c r="L667" s="544">
        <v>151</v>
      </c>
      <c r="M667" s="544">
        <v>184</v>
      </c>
      <c r="N667" s="544">
        <v>0</v>
      </c>
      <c r="O667" s="544">
        <v>317</v>
      </c>
      <c r="P667" s="544">
        <v>146</v>
      </c>
      <c r="Q667" s="544"/>
      <c r="R667" s="540"/>
    </row>
    <row r="668" spans="1:18" s="317" customFormat="1" ht="15" x14ac:dyDescent="0.25">
      <c r="A668" s="326" t="s">
        <v>57</v>
      </c>
      <c r="B668" s="575">
        <v>42527</v>
      </c>
      <c r="C668" s="373">
        <v>71200</v>
      </c>
      <c r="D668" s="505">
        <v>8.5</v>
      </c>
      <c r="E668" s="373">
        <v>57200</v>
      </c>
      <c r="F668" s="373">
        <v>59000</v>
      </c>
      <c r="G668" s="373">
        <v>46</v>
      </c>
      <c r="H668" s="544">
        <v>880</v>
      </c>
      <c r="I668" s="544">
        <v>1880</v>
      </c>
      <c r="J668" s="544">
        <v>15900</v>
      </c>
      <c r="K668" s="544">
        <v>305</v>
      </c>
      <c r="L668" s="544">
        <v>278</v>
      </c>
      <c r="M668" s="544">
        <v>290</v>
      </c>
      <c r="N668" s="544">
        <v>24.1</v>
      </c>
      <c r="O668" s="544">
        <v>14800</v>
      </c>
      <c r="P668" s="544">
        <v>25100</v>
      </c>
      <c r="Q668" s="544"/>
      <c r="R668" s="540"/>
    </row>
    <row r="669" spans="1:18" s="317" customFormat="1" ht="15" x14ac:dyDescent="0.25">
      <c r="A669" s="326" t="s">
        <v>56</v>
      </c>
      <c r="B669" s="575">
        <v>42527</v>
      </c>
      <c r="C669" s="373">
        <v>71900</v>
      </c>
      <c r="D669" s="505">
        <v>8.1999999999999993</v>
      </c>
      <c r="E669" s="373">
        <v>58400</v>
      </c>
      <c r="F669" s="373">
        <v>60200</v>
      </c>
      <c r="G669" s="373">
        <v>58</v>
      </c>
      <c r="H669" s="544">
        <v>897</v>
      </c>
      <c r="I669" s="544">
        <v>1920</v>
      </c>
      <c r="J669" s="544">
        <v>16600</v>
      </c>
      <c r="K669" s="544">
        <v>315</v>
      </c>
      <c r="L669" s="544">
        <v>281</v>
      </c>
      <c r="M669" s="544">
        <v>343</v>
      </c>
      <c r="N669" s="544">
        <v>0</v>
      </c>
      <c r="O669" s="544">
        <v>14800</v>
      </c>
      <c r="P669" s="544">
        <v>25500</v>
      </c>
      <c r="Q669" s="544"/>
      <c r="R669" s="540"/>
    </row>
    <row r="670" spans="1:18" s="317" customFormat="1" ht="15" x14ac:dyDescent="0.25">
      <c r="A670" s="326" t="s">
        <v>60</v>
      </c>
      <c r="B670" s="575">
        <v>42527</v>
      </c>
      <c r="C670" s="373">
        <v>72000</v>
      </c>
      <c r="D670" s="505">
        <v>8.5</v>
      </c>
      <c r="E670" s="373">
        <v>56700</v>
      </c>
      <c r="F670" s="373">
        <v>59100</v>
      </c>
      <c r="G670" s="373">
        <v>127</v>
      </c>
      <c r="H670" s="544">
        <v>878</v>
      </c>
      <c r="I670" s="544">
        <v>1870</v>
      </c>
      <c r="J670" s="544">
        <v>15900</v>
      </c>
      <c r="K670" s="544">
        <v>306</v>
      </c>
      <c r="L670" s="544">
        <v>279</v>
      </c>
      <c r="M670" s="544">
        <v>283</v>
      </c>
      <c r="N670" s="544">
        <v>28</v>
      </c>
      <c r="O670" s="544">
        <v>14700</v>
      </c>
      <c r="P670" s="544">
        <v>25300</v>
      </c>
      <c r="Q670" s="544"/>
      <c r="R670" s="540"/>
    </row>
    <row r="671" spans="1:18" s="317" customFormat="1" ht="15" x14ac:dyDescent="0.25">
      <c r="A671" s="326" t="s">
        <v>59</v>
      </c>
      <c r="B671" s="575">
        <v>42527</v>
      </c>
      <c r="C671" s="373">
        <v>73000</v>
      </c>
      <c r="D671" s="505">
        <v>8.1999999999999993</v>
      </c>
      <c r="E671" s="373">
        <v>58700</v>
      </c>
      <c r="F671" s="373">
        <v>59500</v>
      </c>
      <c r="G671" s="373">
        <v>70</v>
      </c>
      <c r="H671" s="544">
        <v>888</v>
      </c>
      <c r="I671" s="544">
        <v>1900</v>
      </c>
      <c r="J671" s="544">
        <v>16400</v>
      </c>
      <c r="K671" s="544">
        <v>312</v>
      </c>
      <c r="L671" s="544">
        <v>280</v>
      </c>
      <c r="M671" s="544">
        <v>342</v>
      </c>
      <c r="N671" s="544">
        <v>0</v>
      </c>
      <c r="O671" s="544">
        <v>14600</v>
      </c>
      <c r="P671" s="544">
        <v>25200</v>
      </c>
      <c r="Q671" s="544"/>
      <c r="R671" s="540"/>
    </row>
    <row r="672" spans="1:18" s="317" customFormat="1" ht="15" x14ac:dyDescent="0.25">
      <c r="A672" s="326" t="s">
        <v>63</v>
      </c>
      <c r="B672" s="575">
        <v>42527</v>
      </c>
      <c r="C672" s="373">
        <v>72500</v>
      </c>
      <c r="D672" s="505">
        <v>8.4</v>
      </c>
      <c r="E672" s="373">
        <v>58900</v>
      </c>
      <c r="F672" s="373">
        <v>59500</v>
      </c>
      <c r="G672" s="373">
        <v>59</v>
      </c>
      <c r="H672" s="544">
        <v>912</v>
      </c>
      <c r="I672" s="544">
        <v>1940</v>
      </c>
      <c r="J672" s="544">
        <v>15500</v>
      </c>
      <c r="K672" s="544">
        <v>315</v>
      </c>
      <c r="L672" s="544">
        <v>279</v>
      </c>
      <c r="M672" s="544">
        <v>314</v>
      </c>
      <c r="N672" s="544">
        <v>12.8</v>
      </c>
      <c r="O672" s="544">
        <v>15000</v>
      </c>
      <c r="P672" s="544">
        <v>25700</v>
      </c>
      <c r="Q672" s="544"/>
      <c r="R672" s="540"/>
    </row>
    <row r="673" spans="1:18" s="317" customFormat="1" ht="15.75" thickBot="1" x14ac:dyDescent="0.3">
      <c r="A673" s="327" t="s">
        <v>62</v>
      </c>
      <c r="B673" s="581">
        <v>42527</v>
      </c>
      <c r="C673" s="333">
        <v>72600</v>
      </c>
      <c r="D673" s="269">
        <v>8.1999999999999993</v>
      </c>
      <c r="E673" s="333">
        <v>59500</v>
      </c>
      <c r="F673" s="333">
        <v>61000</v>
      </c>
      <c r="G673" s="333">
        <v>44</v>
      </c>
      <c r="H673" s="548">
        <v>891</v>
      </c>
      <c r="I673" s="548">
        <v>1900</v>
      </c>
      <c r="J673" s="548">
        <v>16300</v>
      </c>
      <c r="K673" s="548">
        <v>314</v>
      </c>
      <c r="L673" s="548">
        <v>283</v>
      </c>
      <c r="M673" s="548">
        <v>345</v>
      </c>
      <c r="N673" s="548">
        <v>0</v>
      </c>
      <c r="O673" s="548">
        <v>15200</v>
      </c>
      <c r="P673" s="548">
        <v>26200</v>
      </c>
      <c r="Q673" s="548"/>
      <c r="R673" s="551"/>
    </row>
    <row r="674" spans="1:18" s="317" customFormat="1" x14ac:dyDescent="0.2">
      <c r="B674" s="320"/>
      <c r="C674" s="322"/>
      <c r="D674" s="505"/>
      <c r="E674" s="332"/>
      <c r="F674" s="332"/>
      <c r="G674" s="332"/>
      <c r="H674" s="544"/>
      <c r="I674" s="544"/>
      <c r="J674" s="544"/>
      <c r="K674" s="544"/>
      <c r="L674" s="544"/>
      <c r="M674" s="544"/>
      <c r="N674" s="544"/>
      <c r="O674" s="544"/>
      <c r="P674" s="544"/>
      <c r="Q674" s="544"/>
      <c r="R674" s="544"/>
    </row>
    <row r="675" spans="1:18" s="317" customFormat="1" ht="13.5" thickBot="1" x14ac:dyDescent="0.25">
      <c r="B675" s="320"/>
      <c r="C675" s="373"/>
      <c r="D675" s="505"/>
      <c r="E675" s="373"/>
      <c r="F675" s="373"/>
      <c r="G675" s="332"/>
      <c r="H675" s="544"/>
      <c r="I675" s="544"/>
      <c r="J675" s="544"/>
      <c r="K675" s="544"/>
      <c r="L675" s="544"/>
      <c r="M675" s="544"/>
      <c r="N675" s="544"/>
      <c r="O675" s="544"/>
      <c r="P675" s="544"/>
      <c r="Q675" s="544"/>
      <c r="R675" s="544"/>
    </row>
    <row r="676" spans="1:18" s="317" customFormat="1" x14ac:dyDescent="0.2">
      <c r="A676" s="33" t="s">
        <v>79</v>
      </c>
      <c r="B676" s="321"/>
      <c r="C676" s="39" t="s">
        <v>27</v>
      </c>
      <c r="D676" s="39"/>
      <c r="E676" s="39" t="s">
        <v>65</v>
      </c>
      <c r="F676" s="39" t="s">
        <v>65</v>
      </c>
      <c r="G676" s="39" t="s">
        <v>68</v>
      </c>
      <c r="H676" s="512" t="s">
        <v>12</v>
      </c>
      <c r="I676" s="512" t="s">
        <v>31</v>
      </c>
      <c r="J676" s="512" t="s">
        <v>35</v>
      </c>
      <c r="K676" s="512" t="s">
        <v>26</v>
      </c>
      <c r="L676" s="512" t="s">
        <v>9</v>
      </c>
      <c r="M676" s="512" t="s">
        <v>24</v>
      </c>
      <c r="N676" s="512" t="s">
        <v>16</v>
      </c>
      <c r="O676" s="512" t="s">
        <v>53</v>
      </c>
      <c r="P676" s="512" t="s">
        <v>160</v>
      </c>
      <c r="Q676" s="513" t="s">
        <v>107</v>
      </c>
      <c r="R676" s="514" t="s">
        <v>108</v>
      </c>
    </row>
    <row r="677" spans="1:18" s="372" customFormat="1" ht="13.5" thickBot="1" x14ac:dyDescent="0.25">
      <c r="A677" s="34" t="s">
        <v>49</v>
      </c>
      <c r="B677" s="220" t="s">
        <v>48</v>
      </c>
      <c r="C677" s="219" t="s">
        <v>4</v>
      </c>
      <c r="D677" s="508" t="s">
        <v>43</v>
      </c>
      <c r="E677" s="219" t="s">
        <v>32</v>
      </c>
      <c r="F677" s="219" t="s">
        <v>98</v>
      </c>
      <c r="G677" s="219" t="s">
        <v>32</v>
      </c>
      <c r="H677" s="553" t="s">
        <v>32</v>
      </c>
      <c r="I677" s="553" t="s">
        <v>32</v>
      </c>
      <c r="J677" s="553" t="s">
        <v>32</v>
      </c>
      <c r="K677" s="553" t="s">
        <v>32</v>
      </c>
      <c r="L677" s="553" t="s">
        <v>109</v>
      </c>
      <c r="M677" s="553" t="s">
        <v>109</v>
      </c>
      <c r="N677" s="553" t="s">
        <v>109</v>
      </c>
      <c r="O677" s="553" t="s">
        <v>109</v>
      </c>
      <c r="P677" s="553" t="s">
        <v>109</v>
      </c>
      <c r="Q677" s="554" t="s">
        <v>109</v>
      </c>
      <c r="R677" s="555" t="s">
        <v>109</v>
      </c>
    </row>
    <row r="678" spans="1:18" s="372" customFormat="1" x14ac:dyDescent="0.2">
      <c r="A678" s="330" t="s">
        <v>7</v>
      </c>
      <c r="B678" s="587">
        <v>42591</v>
      </c>
      <c r="C678" s="373">
        <v>2928</v>
      </c>
      <c r="D678" s="505">
        <v>7.7</v>
      </c>
      <c r="E678" s="373">
        <v>1980</v>
      </c>
      <c r="F678" s="373">
        <v>1880</v>
      </c>
      <c r="G678" s="373">
        <v>150</v>
      </c>
      <c r="H678" s="544">
        <v>151</v>
      </c>
      <c r="I678" s="544">
        <v>75.599999999999994</v>
      </c>
      <c r="J678" s="544">
        <v>368</v>
      </c>
      <c r="K678" s="544">
        <v>10.199999999999999</v>
      </c>
      <c r="L678" s="544">
        <v>215</v>
      </c>
      <c r="M678" s="544">
        <v>262</v>
      </c>
      <c r="N678" s="544">
        <v>0</v>
      </c>
      <c r="O678" s="544">
        <v>701</v>
      </c>
      <c r="P678" s="544">
        <v>437</v>
      </c>
      <c r="Q678" s="544">
        <v>9.9</v>
      </c>
      <c r="R678" s="540">
        <v>8.6999999999999993</v>
      </c>
    </row>
    <row r="679" spans="1:18" s="372" customFormat="1" x14ac:dyDescent="0.2">
      <c r="A679" s="326" t="s">
        <v>36</v>
      </c>
      <c r="B679" s="587">
        <v>42591</v>
      </c>
      <c r="C679" s="373">
        <v>3330</v>
      </c>
      <c r="D679" s="505">
        <v>7.8</v>
      </c>
      <c r="E679" s="373">
        <v>2160</v>
      </c>
      <c r="F679" s="373">
        <v>2050</v>
      </c>
      <c r="G679" s="373">
        <v>320</v>
      </c>
      <c r="H679" s="544">
        <v>145</v>
      </c>
      <c r="I679" s="544">
        <v>69.099999999999994</v>
      </c>
      <c r="J679" s="544">
        <v>463</v>
      </c>
      <c r="K679" s="544">
        <v>11.8</v>
      </c>
      <c r="L679" s="544">
        <v>213</v>
      </c>
      <c r="M679" s="544">
        <v>260</v>
      </c>
      <c r="N679" s="544">
        <v>0</v>
      </c>
      <c r="O679" s="544">
        <v>620</v>
      </c>
      <c r="P679" s="544">
        <v>610</v>
      </c>
      <c r="Q679" s="544">
        <v>7.9</v>
      </c>
      <c r="R679" s="540">
        <v>6.7</v>
      </c>
    </row>
    <row r="680" spans="1:18" s="372" customFormat="1" x14ac:dyDescent="0.2">
      <c r="A680" s="326" t="s">
        <v>72</v>
      </c>
      <c r="B680" s="587">
        <v>42591</v>
      </c>
      <c r="C680" s="373">
        <v>1441</v>
      </c>
      <c r="D680" s="505">
        <v>7.3</v>
      </c>
      <c r="E680" s="373">
        <v>2360</v>
      </c>
      <c r="F680" s="373">
        <v>838</v>
      </c>
      <c r="G680" s="373">
        <v>68</v>
      </c>
      <c r="H680" s="544">
        <v>82</v>
      </c>
      <c r="I680" s="544">
        <v>22.5</v>
      </c>
      <c r="J680" s="544">
        <v>181</v>
      </c>
      <c r="K680" s="544">
        <v>9.8000000000000007</v>
      </c>
      <c r="L680" s="544">
        <v>137</v>
      </c>
      <c r="M680" s="544">
        <v>167</v>
      </c>
      <c r="N680" s="544">
        <v>0</v>
      </c>
      <c r="O680" s="544">
        <v>320</v>
      </c>
      <c r="P680" s="544">
        <v>138</v>
      </c>
      <c r="Q680" s="544">
        <v>6.8</v>
      </c>
      <c r="R680" s="540">
        <v>6.2</v>
      </c>
    </row>
    <row r="681" spans="1:18" s="372" customFormat="1" x14ac:dyDescent="0.2">
      <c r="A681" s="326" t="s">
        <v>57</v>
      </c>
      <c r="B681" s="587">
        <v>42592</v>
      </c>
      <c r="C681" s="373">
        <v>72900</v>
      </c>
      <c r="D681" s="505">
        <v>5</v>
      </c>
      <c r="E681" s="373">
        <v>59200</v>
      </c>
      <c r="F681" s="373">
        <v>61100</v>
      </c>
      <c r="G681" s="373">
        <v>37</v>
      </c>
      <c r="H681" s="544">
        <v>937</v>
      </c>
      <c r="I681" s="544">
        <v>1960</v>
      </c>
      <c r="J681" s="544">
        <v>17500</v>
      </c>
      <c r="K681" s="544">
        <v>333</v>
      </c>
      <c r="L681" s="544">
        <v>10.7</v>
      </c>
      <c r="M681" s="544">
        <v>13</v>
      </c>
      <c r="N681" s="544">
        <v>0</v>
      </c>
      <c r="O681" s="544">
        <v>14900</v>
      </c>
      <c r="P681" s="544">
        <v>25500</v>
      </c>
      <c r="Q681" s="544">
        <v>59.1</v>
      </c>
      <c r="R681" s="540">
        <v>57.2</v>
      </c>
    </row>
    <row r="682" spans="1:18" s="372" customFormat="1" x14ac:dyDescent="0.2">
      <c r="A682" s="326" t="s">
        <v>56</v>
      </c>
      <c r="B682" s="587">
        <v>42592</v>
      </c>
      <c r="C682" s="373">
        <v>73300</v>
      </c>
      <c r="D682" s="505">
        <v>8.3000000000000007</v>
      </c>
      <c r="E682" s="373">
        <v>59200</v>
      </c>
      <c r="F682" s="373">
        <v>61400</v>
      </c>
      <c r="G682" s="373">
        <v>42</v>
      </c>
      <c r="H682" s="544">
        <v>905</v>
      </c>
      <c r="I682" s="544">
        <v>1900</v>
      </c>
      <c r="J682" s="544">
        <v>17300</v>
      </c>
      <c r="K682" s="544">
        <v>323</v>
      </c>
      <c r="L682" s="544">
        <v>283</v>
      </c>
      <c r="M682" s="544">
        <v>345</v>
      </c>
      <c r="N682" s="544">
        <v>0</v>
      </c>
      <c r="O682" s="544">
        <v>15200</v>
      </c>
      <c r="P682" s="544">
        <v>25600</v>
      </c>
      <c r="Q682" s="544">
        <v>58.5</v>
      </c>
      <c r="R682" s="540">
        <v>55.9</v>
      </c>
    </row>
    <row r="683" spans="1:18" s="372" customFormat="1" x14ac:dyDescent="0.2">
      <c r="A683" s="326" t="s">
        <v>60</v>
      </c>
      <c r="B683" s="588" t="s">
        <v>347</v>
      </c>
      <c r="C683" s="373"/>
      <c r="D683" s="505"/>
      <c r="E683" s="373"/>
      <c r="F683" s="373"/>
      <c r="G683" s="332"/>
      <c r="H683" s="544"/>
      <c r="I683" s="544"/>
      <c r="J683" s="544"/>
      <c r="K683" s="544"/>
      <c r="L683" s="544"/>
      <c r="M683" s="544"/>
      <c r="N683" s="544"/>
      <c r="O683" s="544"/>
      <c r="P683" s="544"/>
      <c r="Q683" s="544"/>
      <c r="R683" s="540"/>
    </row>
    <row r="684" spans="1:18" s="372" customFormat="1" x14ac:dyDescent="0.2">
      <c r="A684" s="326" t="s">
        <v>59</v>
      </c>
      <c r="B684" s="588" t="s">
        <v>347</v>
      </c>
      <c r="C684" s="373"/>
      <c r="D684" s="505"/>
      <c r="E684" s="373"/>
      <c r="F684" s="373"/>
      <c r="G684" s="332"/>
      <c r="H684" s="544"/>
      <c r="I684" s="544"/>
      <c r="J684" s="544"/>
      <c r="K684" s="544"/>
      <c r="L684" s="544"/>
      <c r="M684" s="544"/>
      <c r="N684" s="544"/>
      <c r="O684" s="544"/>
      <c r="P684" s="544"/>
      <c r="Q684" s="544"/>
      <c r="R684" s="540"/>
    </row>
    <row r="685" spans="1:18" s="372" customFormat="1" x14ac:dyDescent="0.2">
      <c r="A685" s="326" t="s">
        <v>63</v>
      </c>
      <c r="B685" s="588" t="s">
        <v>347</v>
      </c>
      <c r="C685" s="373"/>
      <c r="D685" s="505"/>
      <c r="E685" s="373"/>
      <c r="F685" s="373"/>
      <c r="G685" s="332"/>
      <c r="H685" s="544"/>
      <c r="I685" s="544"/>
      <c r="J685" s="544"/>
      <c r="K685" s="544"/>
      <c r="L685" s="544"/>
      <c r="M685" s="544"/>
      <c r="N685" s="544"/>
      <c r="O685" s="544"/>
      <c r="P685" s="544"/>
      <c r="Q685" s="544"/>
      <c r="R685" s="540"/>
    </row>
    <row r="686" spans="1:18" s="317" customFormat="1" ht="13.5" thickBot="1" x14ac:dyDescent="0.25">
      <c r="A686" s="327" t="s">
        <v>62</v>
      </c>
      <c r="B686" s="589" t="s">
        <v>347</v>
      </c>
      <c r="C686" s="333"/>
      <c r="D686" s="269"/>
      <c r="E686" s="333"/>
      <c r="F686" s="333"/>
      <c r="G686" s="590"/>
      <c r="H686" s="548"/>
      <c r="I686" s="548"/>
      <c r="J686" s="548"/>
      <c r="K686" s="548"/>
      <c r="L686" s="548"/>
      <c r="M686" s="548"/>
      <c r="N686" s="548"/>
      <c r="O686" s="548"/>
      <c r="P686" s="548"/>
      <c r="Q686" s="548"/>
      <c r="R686" s="551"/>
    </row>
    <row r="687" spans="1:18" s="317" customFormat="1" x14ac:dyDescent="0.2">
      <c r="B687" s="320"/>
      <c r="C687" s="322"/>
      <c r="D687" s="505"/>
      <c r="E687" s="332"/>
      <c r="F687" s="332"/>
      <c r="G687" s="332"/>
      <c r="H687" s="544"/>
      <c r="I687" s="544"/>
      <c r="J687" s="544"/>
      <c r="K687" s="544"/>
      <c r="L687" s="544"/>
      <c r="M687" s="544"/>
      <c r="N687" s="544"/>
      <c r="O687" s="544"/>
      <c r="P687" s="544"/>
      <c r="Q687" s="544"/>
      <c r="R687" s="544"/>
    </row>
    <row r="688" spans="1:18" s="420" customFormat="1" ht="13.5" thickBot="1" x14ac:dyDescent="0.25">
      <c r="B688" s="320"/>
      <c r="C688" s="373"/>
      <c r="D688" s="505"/>
      <c r="E688" s="332"/>
      <c r="F688" s="332"/>
      <c r="G688" s="332"/>
      <c r="H688" s="544"/>
      <c r="I688" s="544"/>
      <c r="J688" s="544"/>
      <c r="K688" s="544"/>
      <c r="L688" s="544"/>
      <c r="M688" s="544"/>
      <c r="N688" s="544"/>
      <c r="O688" s="544"/>
      <c r="P688" s="544"/>
      <c r="Q688" s="544"/>
      <c r="R688" s="544"/>
    </row>
    <row r="689" spans="1:18" s="420" customFormat="1" x14ac:dyDescent="0.2">
      <c r="A689" s="33" t="s">
        <v>79</v>
      </c>
      <c r="B689" s="321"/>
      <c r="C689" s="39" t="s">
        <v>27</v>
      </c>
      <c r="D689" s="39"/>
      <c r="E689" s="39" t="s">
        <v>65</v>
      </c>
      <c r="F689" s="39" t="s">
        <v>65</v>
      </c>
      <c r="G689" s="39" t="s">
        <v>68</v>
      </c>
      <c r="H689" s="512" t="s">
        <v>12</v>
      </c>
      <c r="I689" s="512" t="s">
        <v>31</v>
      </c>
      <c r="J689" s="512" t="s">
        <v>35</v>
      </c>
      <c r="K689" s="512" t="s">
        <v>26</v>
      </c>
      <c r="L689" s="512" t="s">
        <v>9</v>
      </c>
      <c r="M689" s="512" t="s">
        <v>24</v>
      </c>
      <c r="N689" s="512" t="s">
        <v>16</v>
      </c>
      <c r="O689" s="512" t="s">
        <v>53</v>
      </c>
      <c r="P689" s="512" t="s">
        <v>160</v>
      </c>
      <c r="Q689" s="513" t="s">
        <v>107</v>
      </c>
      <c r="R689" s="514" t="s">
        <v>108</v>
      </c>
    </row>
    <row r="690" spans="1:18" s="420" customFormat="1" ht="13.5" thickBot="1" x14ac:dyDescent="0.25">
      <c r="A690" s="34" t="s">
        <v>49</v>
      </c>
      <c r="B690" s="220" t="s">
        <v>48</v>
      </c>
      <c r="C690" s="219" t="s">
        <v>4</v>
      </c>
      <c r="D690" s="508" t="s">
        <v>43</v>
      </c>
      <c r="E690" s="219" t="s">
        <v>32</v>
      </c>
      <c r="F690" s="219" t="s">
        <v>98</v>
      </c>
      <c r="G690" s="219" t="s">
        <v>32</v>
      </c>
      <c r="H690" s="553" t="s">
        <v>32</v>
      </c>
      <c r="I690" s="553" t="s">
        <v>32</v>
      </c>
      <c r="J690" s="553" t="s">
        <v>32</v>
      </c>
      <c r="K690" s="553" t="s">
        <v>32</v>
      </c>
      <c r="L690" s="553" t="s">
        <v>109</v>
      </c>
      <c r="M690" s="553" t="s">
        <v>109</v>
      </c>
      <c r="N690" s="553" t="s">
        <v>109</v>
      </c>
      <c r="O690" s="553" t="s">
        <v>109</v>
      </c>
      <c r="P690" s="553" t="s">
        <v>109</v>
      </c>
      <c r="Q690" s="554" t="s">
        <v>109</v>
      </c>
      <c r="R690" s="555" t="s">
        <v>109</v>
      </c>
    </row>
    <row r="691" spans="1:18" s="420" customFormat="1" x14ac:dyDescent="0.2">
      <c r="A691" s="326" t="s">
        <v>7</v>
      </c>
      <c r="B691" s="587">
        <v>42802</v>
      </c>
      <c r="C691" s="373">
        <v>2753</v>
      </c>
      <c r="D691" s="505">
        <v>8</v>
      </c>
      <c r="E691" s="373">
        <v>1800</v>
      </c>
      <c r="F691" s="373">
        <v>1750</v>
      </c>
      <c r="G691" s="373">
        <v>214</v>
      </c>
      <c r="H691" s="544">
        <v>136</v>
      </c>
      <c r="I691" s="544">
        <v>73</v>
      </c>
      <c r="J691" s="544">
        <v>351</v>
      </c>
      <c r="K691" s="544">
        <v>8.8000000000000007</v>
      </c>
      <c r="L691" s="544">
        <v>207</v>
      </c>
      <c r="M691" s="544">
        <v>253</v>
      </c>
      <c r="N691" s="544">
        <v>0</v>
      </c>
      <c r="O691" s="544">
        <v>643</v>
      </c>
      <c r="P691" s="544">
        <v>409</v>
      </c>
      <c r="Q691" s="544">
        <v>7.5</v>
      </c>
      <c r="R691" s="540">
        <v>6.4</v>
      </c>
    </row>
    <row r="692" spans="1:18" s="420" customFormat="1" x14ac:dyDescent="0.2">
      <c r="A692" s="326" t="s">
        <v>36</v>
      </c>
      <c r="B692" s="587">
        <v>42802</v>
      </c>
      <c r="C692" s="373">
        <v>3400</v>
      </c>
      <c r="D692" s="505">
        <v>7.9</v>
      </c>
      <c r="E692" s="373">
        <v>2200</v>
      </c>
      <c r="F692" s="373">
        <v>2110</v>
      </c>
      <c r="G692" s="373">
        <v>184</v>
      </c>
      <c r="H692" s="544">
        <v>142</v>
      </c>
      <c r="I692" s="544">
        <v>71.400000000000006</v>
      </c>
      <c r="J692" s="544">
        <v>464</v>
      </c>
      <c r="K692" s="544">
        <v>10</v>
      </c>
      <c r="L692" s="544">
        <v>215</v>
      </c>
      <c r="M692" s="544">
        <v>262</v>
      </c>
      <c r="N692" s="544">
        <v>0</v>
      </c>
      <c r="O692" s="544">
        <v>636</v>
      </c>
      <c r="P692" s="544">
        <v>649</v>
      </c>
      <c r="Q692" s="544">
        <v>8</v>
      </c>
      <c r="R692" s="540">
        <v>7</v>
      </c>
    </row>
    <row r="693" spans="1:18" s="420" customFormat="1" x14ac:dyDescent="0.2">
      <c r="A693" s="326" t="s">
        <v>348</v>
      </c>
      <c r="B693" s="587">
        <v>42801</v>
      </c>
      <c r="C693" s="373">
        <v>1808</v>
      </c>
      <c r="D693" s="505">
        <v>7.8</v>
      </c>
      <c r="E693" s="373">
        <v>1150</v>
      </c>
      <c r="F693" s="373">
        <v>1150</v>
      </c>
      <c r="G693" s="373">
        <v>718</v>
      </c>
      <c r="H693" s="544">
        <v>89.2</v>
      </c>
      <c r="I693" s="544">
        <v>25.3</v>
      </c>
      <c r="J693" s="544">
        <v>255</v>
      </c>
      <c r="K693" s="544">
        <v>11.3</v>
      </c>
      <c r="L693" s="544">
        <v>255</v>
      </c>
      <c r="M693" s="544">
        <v>311</v>
      </c>
      <c r="N693" s="544">
        <v>0</v>
      </c>
      <c r="O693" s="544">
        <v>404</v>
      </c>
      <c r="P693" s="544">
        <v>204</v>
      </c>
      <c r="Q693" s="544">
        <v>11.9</v>
      </c>
      <c r="R693" s="540">
        <v>5.8</v>
      </c>
    </row>
    <row r="694" spans="1:18" s="420" customFormat="1" x14ac:dyDescent="0.2">
      <c r="A694" s="326" t="s">
        <v>349</v>
      </c>
      <c r="B694" s="587">
        <v>42802</v>
      </c>
      <c r="C694" s="373">
        <v>72400</v>
      </c>
      <c r="D694" s="505">
        <v>8.4</v>
      </c>
      <c r="E694" s="373">
        <v>62300</v>
      </c>
      <c r="F694" s="373">
        <v>61500</v>
      </c>
      <c r="G694" s="373">
        <v>26</v>
      </c>
      <c r="H694" s="544">
        <v>977</v>
      </c>
      <c r="I694" s="544">
        <v>2110</v>
      </c>
      <c r="J694" s="544">
        <v>17000</v>
      </c>
      <c r="K694" s="544">
        <v>348</v>
      </c>
      <c r="L694" s="544">
        <v>285</v>
      </c>
      <c r="M694" s="544">
        <v>312</v>
      </c>
      <c r="N694" s="544">
        <v>17.2</v>
      </c>
      <c r="O694" s="544">
        <v>15300</v>
      </c>
      <c r="P694" s="544">
        <v>25600</v>
      </c>
      <c r="Q694" s="544">
        <v>58.6</v>
      </c>
      <c r="R694" s="540">
        <v>48.8</v>
      </c>
    </row>
    <row r="695" spans="1:18" s="420" customFormat="1" x14ac:dyDescent="0.2">
      <c r="A695" s="326" t="s">
        <v>350</v>
      </c>
      <c r="B695" s="587">
        <v>42802</v>
      </c>
      <c r="C695" s="373">
        <v>71800</v>
      </c>
      <c r="D695" s="505">
        <v>8.4</v>
      </c>
      <c r="E695" s="373">
        <v>62500</v>
      </c>
      <c r="F695" s="373">
        <v>62000</v>
      </c>
      <c r="G695" s="373">
        <v>9</v>
      </c>
      <c r="H695" s="544">
        <v>914</v>
      </c>
      <c r="I695" s="544">
        <v>2040</v>
      </c>
      <c r="J695" s="544">
        <v>17500</v>
      </c>
      <c r="K695" s="544">
        <v>346</v>
      </c>
      <c r="L695" s="544">
        <v>284</v>
      </c>
      <c r="M695" s="544">
        <v>337</v>
      </c>
      <c r="N695" s="544">
        <v>4.43</v>
      </c>
      <c r="O695" s="544">
        <v>15300</v>
      </c>
      <c r="P695" s="544">
        <v>25700</v>
      </c>
      <c r="Q695" s="544">
        <v>57.8</v>
      </c>
      <c r="R695" s="540">
        <v>54.8</v>
      </c>
    </row>
    <row r="696" spans="1:18" s="420" customFormat="1" x14ac:dyDescent="0.2">
      <c r="A696" s="326" t="s">
        <v>351</v>
      </c>
      <c r="B696" s="587">
        <v>42802</v>
      </c>
      <c r="C696" s="373">
        <v>71600</v>
      </c>
      <c r="D696" s="505">
        <v>8.4</v>
      </c>
      <c r="E696" s="373">
        <v>61300</v>
      </c>
      <c r="F696" s="373">
        <v>60100</v>
      </c>
      <c r="G696" s="373">
        <v>199</v>
      </c>
      <c r="H696" s="544">
        <v>880</v>
      </c>
      <c r="I696" s="544">
        <v>1990</v>
      </c>
      <c r="J696" s="544">
        <v>17400</v>
      </c>
      <c r="K696" s="544">
        <v>347</v>
      </c>
      <c r="L696" s="544">
        <v>283</v>
      </c>
      <c r="M696" s="544">
        <v>328</v>
      </c>
      <c r="N696" s="544">
        <v>8.36</v>
      </c>
      <c r="O696" s="544">
        <v>14600</v>
      </c>
      <c r="P696" s="544">
        <v>24700</v>
      </c>
      <c r="Q696" s="544">
        <v>74.3</v>
      </c>
      <c r="R696" s="540">
        <v>71.599999999999994</v>
      </c>
    </row>
    <row r="697" spans="1:18" s="420" customFormat="1" x14ac:dyDescent="0.2">
      <c r="A697" s="326" t="s">
        <v>352</v>
      </c>
      <c r="B697" s="587">
        <v>42802</v>
      </c>
      <c r="C697" s="373">
        <v>72500</v>
      </c>
      <c r="D697" s="505">
        <v>8.4</v>
      </c>
      <c r="E697" s="373">
        <v>62900</v>
      </c>
      <c r="F697" s="373">
        <v>61900</v>
      </c>
      <c r="G697" s="373">
        <v>15</v>
      </c>
      <c r="H697" s="544">
        <v>885</v>
      </c>
      <c r="I697" s="544">
        <v>2010</v>
      </c>
      <c r="J697" s="544">
        <v>17600</v>
      </c>
      <c r="K697" s="544">
        <v>352</v>
      </c>
      <c r="L697" s="544">
        <v>283</v>
      </c>
      <c r="M697" s="544">
        <v>327</v>
      </c>
      <c r="N697" s="544">
        <v>8.86</v>
      </c>
      <c r="O697" s="544">
        <v>15300</v>
      </c>
      <c r="P697" s="544">
        <v>25600</v>
      </c>
      <c r="Q697" s="544">
        <v>62.2</v>
      </c>
      <c r="R697" s="540">
        <v>55</v>
      </c>
    </row>
    <row r="698" spans="1:18" s="420" customFormat="1" x14ac:dyDescent="0.2">
      <c r="A698" s="326" t="s">
        <v>353</v>
      </c>
      <c r="B698" s="587">
        <v>42797</v>
      </c>
      <c r="C698" s="373">
        <v>72300</v>
      </c>
      <c r="D698" s="505">
        <v>8.5</v>
      </c>
      <c r="E698" s="373">
        <v>61500</v>
      </c>
      <c r="F698" s="373">
        <v>61000</v>
      </c>
      <c r="G698" s="373">
        <v>44</v>
      </c>
      <c r="H698" s="544">
        <v>881</v>
      </c>
      <c r="I698" s="544">
        <v>1980</v>
      </c>
      <c r="J698" s="544">
        <v>17600</v>
      </c>
      <c r="K698" s="544">
        <v>334</v>
      </c>
      <c r="L698" s="544">
        <v>285</v>
      </c>
      <c r="M698" s="544">
        <v>281</v>
      </c>
      <c r="N698" s="544">
        <v>32.5</v>
      </c>
      <c r="O698" s="544">
        <v>14900</v>
      </c>
      <c r="P698" s="544">
        <v>25100</v>
      </c>
      <c r="Q698" s="544">
        <v>69.099999999999994</v>
      </c>
      <c r="R698" s="540">
        <v>62.9</v>
      </c>
    </row>
    <row r="699" spans="1:18" s="420" customFormat="1" ht="13.5" thickBot="1" x14ac:dyDescent="0.25">
      <c r="A699" s="327" t="s">
        <v>354</v>
      </c>
      <c r="B699" s="591">
        <v>42802</v>
      </c>
      <c r="C699" s="333">
        <v>72700</v>
      </c>
      <c r="D699" s="269">
        <v>8.4</v>
      </c>
      <c r="E699" s="333">
        <v>62100</v>
      </c>
      <c r="F699" s="333">
        <v>61700</v>
      </c>
      <c r="G699" s="333">
        <v>14</v>
      </c>
      <c r="H699" s="548">
        <v>1290</v>
      </c>
      <c r="I699" s="548">
        <v>2850</v>
      </c>
      <c r="J699" s="548">
        <v>16200</v>
      </c>
      <c r="K699" s="548">
        <v>376</v>
      </c>
      <c r="L699" s="548">
        <v>282</v>
      </c>
      <c r="M699" s="548">
        <v>336</v>
      </c>
      <c r="N699" s="548">
        <v>3.94</v>
      </c>
      <c r="O699" s="548">
        <v>15100</v>
      </c>
      <c r="P699" s="548">
        <v>25700</v>
      </c>
      <c r="Q699" s="548">
        <v>62.4</v>
      </c>
      <c r="R699" s="551">
        <v>55.5</v>
      </c>
    </row>
    <row r="700" spans="1:18" s="420" customFormat="1" x14ac:dyDescent="0.2">
      <c r="B700" s="320"/>
      <c r="C700" s="373"/>
      <c r="D700" s="505"/>
      <c r="E700" s="332"/>
      <c r="F700" s="332"/>
      <c r="G700" s="332"/>
      <c r="H700" s="544"/>
      <c r="I700" s="544"/>
      <c r="J700" s="544"/>
      <c r="K700" s="544"/>
      <c r="L700" s="544"/>
      <c r="M700" s="544"/>
      <c r="N700" s="544"/>
      <c r="O700" s="544"/>
      <c r="P700" s="544"/>
      <c r="Q700" s="544"/>
      <c r="R700" s="544"/>
    </row>
    <row r="701" spans="1:18" s="420" customFormat="1" ht="13.5" thickBot="1" x14ac:dyDescent="0.25">
      <c r="B701" s="320"/>
      <c r="C701" s="373"/>
      <c r="D701" s="505"/>
      <c r="E701" s="332"/>
      <c r="F701" s="332"/>
      <c r="G701" s="332"/>
      <c r="H701" s="544"/>
      <c r="I701" s="544"/>
      <c r="J701" s="544"/>
      <c r="K701" s="544"/>
      <c r="L701" s="544"/>
      <c r="M701" s="544"/>
      <c r="N701" s="544"/>
      <c r="O701" s="544"/>
      <c r="P701" s="544"/>
      <c r="Q701" s="544"/>
      <c r="R701" s="544"/>
    </row>
    <row r="702" spans="1:18" s="420" customFormat="1" x14ac:dyDescent="0.2">
      <c r="A702" s="33" t="s">
        <v>79</v>
      </c>
      <c r="B702" s="321"/>
      <c r="C702" s="39" t="s">
        <v>27</v>
      </c>
      <c r="D702" s="39"/>
      <c r="E702" s="39" t="s">
        <v>65</v>
      </c>
      <c r="F702" s="39" t="s">
        <v>65</v>
      </c>
      <c r="G702" s="39" t="s">
        <v>68</v>
      </c>
      <c r="H702" s="512" t="s">
        <v>12</v>
      </c>
      <c r="I702" s="512" t="s">
        <v>31</v>
      </c>
      <c r="J702" s="512" t="s">
        <v>35</v>
      </c>
      <c r="K702" s="512" t="s">
        <v>26</v>
      </c>
      <c r="L702" s="512" t="s">
        <v>9</v>
      </c>
      <c r="M702" s="512" t="s">
        <v>24</v>
      </c>
      <c r="N702" s="512" t="s">
        <v>16</v>
      </c>
      <c r="O702" s="512" t="s">
        <v>53</v>
      </c>
      <c r="P702" s="512" t="s">
        <v>160</v>
      </c>
      <c r="Q702" s="513" t="s">
        <v>107</v>
      </c>
      <c r="R702" s="514" t="s">
        <v>108</v>
      </c>
    </row>
    <row r="703" spans="1:18" s="420" customFormat="1" ht="13.5" thickBot="1" x14ac:dyDescent="0.25">
      <c r="A703" s="34" t="s">
        <v>49</v>
      </c>
      <c r="B703" s="220" t="s">
        <v>48</v>
      </c>
      <c r="C703" s="219" t="s">
        <v>4</v>
      </c>
      <c r="D703" s="508" t="s">
        <v>43</v>
      </c>
      <c r="E703" s="219" t="s">
        <v>32</v>
      </c>
      <c r="F703" s="219" t="s">
        <v>98</v>
      </c>
      <c r="G703" s="219" t="s">
        <v>32</v>
      </c>
      <c r="H703" s="553" t="s">
        <v>32</v>
      </c>
      <c r="I703" s="553" t="s">
        <v>32</v>
      </c>
      <c r="J703" s="553" t="s">
        <v>32</v>
      </c>
      <c r="K703" s="553" t="s">
        <v>32</v>
      </c>
      <c r="L703" s="553" t="s">
        <v>109</v>
      </c>
      <c r="M703" s="553" t="s">
        <v>109</v>
      </c>
      <c r="N703" s="553" t="s">
        <v>109</v>
      </c>
      <c r="O703" s="553" t="s">
        <v>109</v>
      </c>
      <c r="P703" s="553" t="s">
        <v>109</v>
      </c>
      <c r="Q703" s="554" t="s">
        <v>109</v>
      </c>
      <c r="R703" s="555" t="s">
        <v>109</v>
      </c>
    </row>
    <row r="704" spans="1:18" s="420" customFormat="1" x14ac:dyDescent="0.2">
      <c r="A704" s="330" t="s">
        <v>7</v>
      </c>
      <c r="B704" s="592">
        <v>42913</v>
      </c>
      <c r="C704" s="118">
        <v>2930</v>
      </c>
      <c r="D704" s="593">
        <v>8.1</v>
      </c>
      <c r="E704" s="118">
        <v>1984</v>
      </c>
      <c r="F704" s="118">
        <v>1930</v>
      </c>
      <c r="G704" s="118">
        <v>186</v>
      </c>
      <c r="H704" s="552">
        <v>155</v>
      </c>
      <c r="I704" s="552">
        <v>81.599999999999994</v>
      </c>
      <c r="J704" s="552">
        <v>377</v>
      </c>
      <c r="K704" s="552">
        <v>11.4</v>
      </c>
      <c r="L704" s="552">
        <v>227</v>
      </c>
      <c r="M704" s="552">
        <v>277</v>
      </c>
      <c r="N704" s="552">
        <v>0</v>
      </c>
      <c r="O704" s="552">
        <v>716</v>
      </c>
      <c r="P704" s="552">
        <v>446</v>
      </c>
      <c r="Q704" s="552">
        <v>8.1</v>
      </c>
      <c r="R704" s="547">
        <v>8</v>
      </c>
    </row>
    <row r="705" spans="1:18" s="420" customFormat="1" x14ac:dyDescent="0.2">
      <c r="A705" s="326" t="s">
        <v>36</v>
      </c>
      <c r="B705" s="587">
        <v>42913</v>
      </c>
      <c r="C705" s="373">
        <v>3400</v>
      </c>
      <c r="D705" s="505">
        <v>8.1</v>
      </c>
      <c r="E705" s="373">
        <v>2180</v>
      </c>
      <c r="F705" s="373">
        <v>2120</v>
      </c>
      <c r="G705" s="373">
        <v>131</v>
      </c>
      <c r="H705" s="544">
        <v>150</v>
      </c>
      <c r="I705" s="544">
        <v>71.599999999999994</v>
      </c>
      <c r="J705" s="544">
        <v>454</v>
      </c>
      <c r="K705" s="544">
        <v>12.7</v>
      </c>
      <c r="L705" s="544">
        <v>222</v>
      </c>
      <c r="M705" s="544">
        <v>271</v>
      </c>
      <c r="N705" s="544">
        <v>0</v>
      </c>
      <c r="O705" s="544">
        <v>639</v>
      </c>
      <c r="P705" s="544">
        <v>651</v>
      </c>
      <c r="Q705" s="544">
        <v>8.8000000000000007</v>
      </c>
      <c r="R705" s="540">
        <v>8.4</v>
      </c>
    </row>
    <row r="706" spans="1:18" s="420" customFormat="1" x14ac:dyDescent="0.2">
      <c r="A706" s="326" t="s">
        <v>348</v>
      </c>
      <c r="B706" s="587">
        <v>42913</v>
      </c>
      <c r="C706" s="373">
        <v>1572</v>
      </c>
      <c r="D706" s="505">
        <v>8</v>
      </c>
      <c r="E706" s="373">
        <v>1001</v>
      </c>
      <c r="F706" s="373">
        <v>933</v>
      </c>
      <c r="G706" s="373">
        <v>140</v>
      </c>
      <c r="H706" s="544">
        <v>84.1</v>
      </c>
      <c r="I706" s="544">
        <v>25.4</v>
      </c>
      <c r="J706" s="544">
        <v>196</v>
      </c>
      <c r="K706" s="544">
        <v>10.6</v>
      </c>
      <c r="L706" s="544">
        <v>149</v>
      </c>
      <c r="M706" s="544">
        <v>182</v>
      </c>
      <c r="N706" s="544">
        <v>0</v>
      </c>
      <c r="O706" s="544">
        <v>357</v>
      </c>
      <c r="P706" s="544">
        <v>167</v>
      </c>
      <c r="Q706" s="544">
        <v>5.0999999999999996</v>
      </c>
      <c r="R706" s="540">
        <v>5.0999999999999996</v>
      </c>
    </row>
    <row r="707" spans="1:18" s="420" customFormat="1" x14ac:dyDescent="0.2">
      <c r="A707" s="326" t="s">
        <v>349</v>
      </c>
      <c r="B707" s="587">
        <v>42914</v>
      </c>
      <c r="C707" s="373">
        <v>73900</v>
      </c>
      <c r="D707" s="505">
        <v>8.4</v>
      </c>
      <c r="E707" s="373">
        <v>60601</v>
      </c>
      <c r="F707" s="373">
        <v>63600</v>
      </c>
      <c r="G707" s="373">
        <v>32</v>
      </c>
      <c r="H707" s="544">
        <v>948</v>
      </c>
      <c r="I707" s="544">
        <v>2080</v>
      </c>
      <c r="J707" s="544">
        <v>18300</v>
      </c>
      <c r="K707" s="544">
        <v>340</v>
      </c>
      <c r="L707" s="544">
        <v>280</v>
      </c>
      <c r="M707" s="544">
        <v>339</v>
      </c>
      <c r="N707" s="544">
        <v>0.98</v>
      </c>
      <c r="O707" s="544">
        <v>15700</v>
      </c>
      <c r="P707" s="544">
        <v>26100</v>
      </c>
      <c r="Q707" s="544">
        <v>64</v>
      </c>
      <c r="R707" s="540">
        <v>54.7</v>
      </c>
    </row>
    <row r="708" spans="1:18" s="420" customFormat="1" x14ac:dyDescent="0.2">
      <c r="A708" s="326" t="s">
        <v>350</v>
      </c>
      <c r="B708" s="587">
        <v>42914</v>
      </c>
      <c r="C708" s="373">
        <v>74000</v>
      </c>
      <c r="D708" s="505">
        <v>8.1</v>
      </c>
      <c r="E708" s="373">
        <v>60646</v>
      </c>
      <c r="F708" s="373">
        <v>64700</v>
      </c>
      <c r="G708" s="373">
        <v>80</v>
      </c>
      <c r="H708" s="544">
        <v>924</v>
      </c>
      <c r="I708" s="544">
        <v>2040</v>
      </c>
      <c r="J708" s="544">
        <v>18200</v>
      </c>
      <c r="K708" s="544">
        <v>352</v>
      </c>
      <c r="L708" s="544">
        <v>282</v>
      </c>
      <c r="M708" s="544">
        <v>344</v>
      </c>
      <c r="N708" s="544">
        <v>0</v>
      </c>
      <c r="O708" s="544">
        <v>16100</v>
      </c>
      <c r="P708" s="544">
        <v>26900</v>
      </c>
      <c r="Q708" s="544">
        <v>63.6</v>
      </c>
      <c r="R708" s="540">
        <v>51.7</v>
      </c>
    </row>
    <row r="709" spans="1:18" s="420" customFormat="1" x14ac:dyDescent="0.2">
      <c r="A709" s="326" t="s">
        <v>351</v>
      </c>
      <c r="B709" s="587">
        <v>42914</v>
      </c>
      <c r="C709" s="373">
        <v>73400</v>
      </c>
      <c r="D709" s="505">
        <v>8.3000000000000007</v>
      </c>
      <c r="E709" s="373">
        <v>59743</v>
      </c>
      <c r="F709" s="373">
        <v>60900</v>
      </c>
      <c r="G709" s="373">
        <v>79</v>
      </c>
      <c r="H709" s="544">
        <v>944</v>
      </c>
      <c r="I709" s="544">
        <v>2070</v>
      </c>
      <c r="J709" s="544">
        <v>18000</v>
      </c>
      <c r="K709" s="544">
        <v>362</v>
      </c>
      <c r="L709" s="544">
        <v>283</v>
      </c>
      <c r="M709" s="544">
        <v>345</v>
      </c>
      <c r="N709" s="544">
        <v>0</v>
      </c>
      <c r="O709" s="544">
        <v>14700</v>
      </c>
      <c r="P709" s="544">
        <v>24600</v>
      </c>
      <c r="Q709" s="544">
        <v>62.9</v>
      </c>
      <c r="R709" s="540">
        <v>53.7</v>
      </c>
    </row>
    <row r="710" spans="1:18" s="420" customFormat="1" x14ac:dyDescent="0.2">
      <c r="A710" s="326" t="s">
        <v>352</v>
      </c>
      <c r="B710" s="587">
        <v>42914</v>
      </c>
      <c r="C710" s="373">
        <v>73900</v>
      </c>
      <c r="D710" s="505">
        <v>8.1999999999999993</v>
      </c>
      <c r="E710" s="373">
        <v>60561</v>
      </c>
      <c r="F710" s="373">
        <v>62600</v>
      </c>
      <c r="G710" s="373">
        <v>11</v>
      </c>
      <c r="H710" s="544">
        <v>904</v>
      </c>
      <c r="I710" s="544">
        <v>1970</v>
      </c>
      <c r="J710" s="544">
        <v>17600</v>
      </c>
      <c r="K710" s="544">
        <v>348</v>
      </c>
      <c r="L710" s="544">
        <v>287</v>
      </c>
      <c r="M710" s="544">
        <v>350</v>
      </c>
      <c r="N710" s="544">
        <v>0</v>
      </c>
      <c r="O710" s="544">
        <v>15600</v>
      </c>
      <c r="P710" s="544">
        <v>26000</v>
      </c>
      <c r="Q710" s="544">
        <v>57.9</v>
      </c>
      <c r="R710" s="540">
        <v>51.6</v>
      </c>
    </row>
    <row r="711" spans="1:18" s="420" customFormat="1" x14ac:dyDescent="0.2">
      <c r="A711" s="326" t="s">
        <v>353</v>
      </c>
      <c r="B711" s="587">
        <v>42914</v>
      </c>
      <c r="C711" s="373">
        <v>74000</v>
      </c>
      <c r="D711" s="505">
        <v>8.3000000000000007</v>
      </c>
      <c r="E711" s="373">
        <v>60501</v>
      </c>
      <c r="F711" s="373">
        <v>62500</v>
      </c>
      <c r="G711" s="373">
        <v>38</v>
      </c>
      <c r="H711" s="544">
        <v>901</v>
      </c>
      <c r="I711" s="544">
        <v>1960</v>
      </c>
      <c r="J711" s="544">
        <v>17300</v>
      </c>
      <c r="K711" s="544">
        <v>350</v>
      </c>
      <c r="L711" s="544">
        <v>273</v>
      </c>
      <c r="M711" s="544">
        <v>333</v>
      </c>
      <c r="N711" s="544">
        <v>0</v>
      </c>
      <c r="O711" s="544">
        <v>15700</v>
      </c>
      <c r="P711" s="544">
        <v>26100</v>
      </c>
      <c r="Q711" s="544">
        <v>61.3</v>
      </c>
      <c r="R711" s="540">
        <v>52.4</v>
      </c>
    </row>
    <row r="712" spans="1:18" s="317" customFormat="1" ht="13.5" thickBot="1" x14ac:dyDescent="0.25">
      <c r="A712" s="327" t="s">
        <v>354</v>
      </c>
      <c r="B712" s="591">
        <v>42914</v>
      </c>
      <c r="C712" s="333">
        <v>73700</v>
      </c>
      <c r="D712" s="269">
        <v>8.1999999999999993</v>
      </c>
      <c r="E712" s="333">
        <v>60659</v>
      </c>
      <c r="F712" s="333">
        <v>64400</v>
      </c>
      <c r="G712" s="333">
        <v>59</v>
      </c>
      <c r="H712" s="548">
        <v>997</v>
      </c>
      <c r="I712" s="548">
        <v>2200</v>
      </c>
      <c r="J712" s="548">
        <v>18000</v>
      </c>
      <c r="K712" s="548">
        <v>371</v>
      </c>
      <c r="L712" s="548">
        <v>283</v>
      </c>
      <c r="M712" s="548">
        <v>345</v>
      </c>
      <c r="N712" s="548">
        <v>0</v>
      </c>
      <c r="O712" s="548">
        <v>16000</v>
      </c>
      <c r="P712" s="548">
        <v>26700</v>
      </c>
      <c r="Q712" s="548">
        <v>63.3</v>
      </c>
      <c r="R712" s="551">
        <v>52.6</v>
      </c>
    </row>
    <row r="713" spans="1:18" s="317" customFormat="1" x14ac:dyDescent="0.2">
      <c r="B713" s="320"/>
      <c r="C713" s="322"/>
      <c r="D713" s="505"/>
      <c r="E713" s="332"/>
      <c r="F713" s="332"/>
      <c r="G713" s="332"/>
      <c r="H713" s="544"/>
      <c r="I713" s="544"/>
      <c r="J713" s="544"/>
      <c r="K713" s="544"/>
      <c r="L713" s="544"/>
      <c r="M713" s="544"/>
      <c r="N713" s="544"/>
      <c r="O713" s="544"/>
      <c r="P713" s="544"/>
      <c r="Q713" s="544"/>
      <c r="R713" s="544"/>
    </row>
    <row r="714" spans="1:18" s="420" customFormat="1" ht="13.5" thickBot="1" x14ac:dyDescent="0.25">
      <c r="B714" s="320"/>
      <c r="C714" s="373"/>
      <c r="D714" s="505"/>
      <c r="E714" s="332"/>
      <c r="F714" s="332"/>
      <c r="G714" s="332"/>
      <c r="H714" s="544"/>
      <c r="I714" s="544"/>
      <c r="J714" s="544"/>
      <c r="K714" s="544"/>
      <c r="L714" s="544"/>
      <c r="M714" s="544"/>
      <c r="N714" s="544"/>
      <c r="O714" s="544"/>
      <c r="P714" s="544"/>
      <c r="Q714" s="544"/>
      <c r="R714" s="544"/>
    </row>
    <row r="715" spans="1:18" s="420" customFormat="1" x14ac:dyDescent="0.2">
      <c r="A715" s="485" t="s">
        <v>385</v>
      </c>
      <c r="B715" s="321"/>
      <c r="C715" s="39" t="s">
        <v>27</v>
      </c>
      <c r="D715" s="39"/>
      <c r="E715" s="39" t="s">
        <v>65</v>
      </c>
      <c r="F715" s="39" t="s">
        <v>65</v>
      </c>
      <c r="G715" s="39" t="s">
        <v>68</v>
      </c>
      <c r="H715" s="512" t="s">
        <v>12</v>
      </c>
      <c r="I715" s="512" t="s">
        <v>31</v>
      </c>
      <c r="J715" s="512" t="s">
        <v>35</v>
      </c>
      <c r="K715" s="512" t="s">
        <v>26</v>
      </c>
      <c r="L715" s="512" t="s">
        <v>9</v>
      </c>
      <c r="M715" s="512" t="s">
        <v>24</v>
      </c>
      <c r="N715" s="512" t="s">
        <v>16</v>
      </c>
      <c r="O715" s="512" t="s">
        <v>53</v>
      </c>
      <c r="P715" s="512" t="s">
        <v>160</v>
      </c>
      <c r="Q715" s="513" t="s">
        <v>107</v>
      </c>
      <c r="R715" s="514" t="s">
        <v>108</v>
      </c>
    </row>
    <row r="716" spans="1:18" s="420" customFormat="1" ht="13.5" thickBot="1" x14ac:dyDescent="0.25">
      <c r="A716" s="607" t="s">
        <v>49</v>
      </c>
      <c r="B716" s="608" t="s">
        <v>48</v>
      </c>
      <c r="C716" s="609" t="s">
        <v>4</v>
      </c>
      <c r="D716" s="610" t="s">
        <v>43</v>
      </c>
      <c r="E716" s="609" t="s">
        <v>32</v>
      </c>
      <c r="F716" s="609" t="s">
        <v>98</v>
      </c>
      <c r="G716" s="609" t="s">
        <v>32</v>
      </c>
      <c r="H716" s="611" t="s">
        <v>32</v>
      </c>
      <c r="I716" s="611" t="s">
        <v>32</v>
      </c>
      <c r="J716" s="611" t="s">
        <v>32</v>
      </c>
      <c r="K716" s="611" t="s">
        <v>32</v>
      </c>
      <c r="L716" s="611" t="s">
        <v>109</v>
      </c>
      <c r="M716" s="611" t="s">
        <v>109</v>
      </c>
      <c r="N716" s="611" t="s">
        <v>109</v>
      </c>
      <c r="O716" s="611" t="s">
        <v>109</v>
      </c>
      <c r="P716" s="611" t="s">
        <v>109</v>
      </c>
      <c r="Q716" s="612" t="s">
        <v>109</v>
      </c>
      <c r="R716" s="613" t="s">
        <v>109</v>
      </c>
    </row>
    <row r="717" spans="1:18" s="420" customFormat="1" x14ac:dyDescent="0.2">
      <c r="A717" s="330" t="s">
        <v>7</v>
      </c>
      <c r="B717" s="592">
        <v>43356</v>
      </c>
      <c r="C717" s="594">
        <v>3420</v>
      </c>
      <c r="D717" s="595">
        <v>7.8</v>
      </c>
      <c r="E717" s="594">
        <v>2278</v>
      </c>
      <c r="F717" s="118">
        <f>J717+K717+I717+H717+O717+P717+(L717*0.6)</f>
        <v>2204.4009999999998</v>
      </c>
      <c r="G717" s="118"/>
      <c r="H717" s="596">
        <v>167.13</v>
      </c>
      <c r="I717" s="596">
        <v>91.55</v>
      </c>
      <c r="J717" s="596">
        <v>455.52</v>
      </c>
      <c r="K717" s="596">
        <v>11.01</v>
      </c>
      <c r="L717" s="596">
        <v>220</v>
      </c>
      <c r="M717" s="596">
        <v>268.40000000000003</v>
      </c>
      <c r="N717" s="596" t="s">
        <v>386</v>
      </c>
      <c r="O717" s="596">
        <v>823</v>
      </c>
      <c r="P717" s="596">
        <v>524.19100000000003</v>
      </c>
      <c r="Q717" s="552"/>
      <c r="R717" s="547"/>
    </row>
    <row r="718" spans="1:18" s="420" customFormat="1" x14ac:dyDescent="0.2">
      <c r="A718" s="326" t="s">
        <v>36</v>
      </c>
      <c r="B718" s="587">
        <v>43356</v>
      </c>
      <c r="C718" s="477">
        <v>4570</v>
      </c>
      <c r="D718" s="127">
        <v>7.76</v>
      </c>
      <c r="E718" s="477">
        <v>2916</v>
      </c>
      <c r="F718" s="373">
        <f t="shared" ref="F718:F725" si="1">J718+K718+I718+H718+O718+P718+(L718*0.6)</f>
        <v>2784.6899999999996</v>
      </c>
      <c r="G718" s="373"/>
      <c r="H718" s="557">
        <v>194.64</v>
      </c>
      <c r="I718" s="557">
        <v>94.58</v>
      </c>
      <c r="J718" s="557">
        <v>639.25</v>
      </c>
      <c r="K718" s="557">
        <v>14.26</v>
      </c>
      <c r="L718" s="557">
        <v>253.6</v>
      </c>
      <c r="M718" s="557">
        <v>309.392</v>
      </c>
      <c r="N718" s="557" t="s">
        <v>386</v>
      </c>
      <c r="O718" s="557">
        <v>798</v>
      </c>
      <c r="P718" s="557">
        <v>891.8</v>
      </c>
      <c r="Q718" s="544"/>
      <c r="R718" s="540"/>
    </row>
    <row r="719" spans="1:18" s="420" customFormat="1" x14ac:dyDescent="0.2">
      <c r="A719" s="326" t="s">
        <v>348</v>
      </c>
      <c r="B719" s="587">
        <v>43356</v>
      </c>
      <c r="C719" s="477">
        <v>1448</v>
      </c>
      <c r="D719" s="127">
        <v>7.61</v>
      </c>
      <c r="E719" s="477">
        <v>910</v>
      </c>
      <c r="F719" s="373">
        <f t="shared" si="1"/>
        <v>842.25099999999998</v>
      </c>
      <c r="G719" s="373"/>
      <c r="H719" s="557">
        <v>79.930000000000007</v>
      </c>
      <c r="I719" s="557">
        <v>23.74</v>
      </c>
      <c r="J719" s="557">
        <v>177.19</v>
      </c>
      <c r="K719" s="557">
        <v>9.6999999999999993</v>
      </c>
      <c r="L719" s="557">
        <v>154.4</v>
      </c>
      <c r="M719" s="557">
        <v>188.36799999999999</v>
      </c>
      <c r="N719" s="557" t="s">
        <v>386</v>
      </c>
      <c r="O719" s="557">
        <v>309.56</v>
      </c>
      <c r="P719" s="557">
        <v>149.49100000000001</v>
      </c>
      <c r="Q719" s="544"/>
      <c r="R719" s="540"/>
    </row>
    <row r="720" spans="1:18" s="420" customFormat="1" x14ac:dyDescent="0.2">
      <c r="A720" s="326" t="s">
        <v>349</v>
      </c>
      <c r="B720" s="587">
        <v>43355</v>
      </c>
      <c r="C720" s="477">
        <v>79700</v>
      </c>
      <c r="D720" s="127">
        <v>8.19</v>
      </c>
      <c r="E720" s="477">
        <v>69040</v>
      </c>
      <c r="F720" s="373">
        <f t="shared" si="1"/>
        <v>67942.13</v>
      </c>
      <c r="G720" s="373"/>
      <c r="H720" s="557">
        <v>984.6</v>
      </c>
      <c r="I720" s="557">
        <v>2249.5100000000002</v>
      </c>
      <c r="J720" s="557">
        <v>20100</v>
      </c>
      <c r="K720" s="557">
        <v>418.9</v>
      </c>
      <c r="L720" s="557">
        <v>315.2</v>
      </c>
      <c r="M720" s="557">
        <v>334.76800000000003</v>
      </c>
      <c r="N720" s="557">
        <v>48.96</v>
      </c>
      <c r="O720" s="557">
        <v>16500</v>
      </c>
      <c r="P720" s="557">
        <v>27500</v>
      </c>
      <c r="Q720" s="544"/>
      <c r="R720" s="540"/>
    </row>
    <row r="721" spans="1:18" s="420" customFormat="1" x14ac:dyDescent="0.2">
      <c r="A721" s="326" t="s">
        <v>350</v>
      </c>
      <c r="B721" s="587">
        <v>43355</v>
      </c>
      <c r="C721" s="477">
        <v>79600</v>
      </c>
      <c r="D721" s="127">
        <v>8.2100000000000009</v>
      </c>
      <c r="E721" s="477">
        <v>68400</v>
      </c>
      <c r="F721" s="373">
        <f t="shared" si="1"/>
        <v>67194.390000000014</v>
      </c>
      <c r="G721" s="373"/>
      <c r="H721" s="557">
        <v>934.27</v>
      </c>
      <c r="I721" s="557">
        <v>2190</v>
      </c>
      <c r="J721" s="557">
        <v>19600</v>
      </c>
      <c r="K721" s="557">
        <v>385.8</v>
      </c>
      <c r="L721" s="557">
        <v>307.2</v>
      </c>
      <c r="M721" s="557">
        <v>326.96000000000004</v>
      </c>
      <c r="N721" s="557">
        <v>47.04</v>
      </c>
      <c r="O721" s="557">
        <v>16300</v>
      </c>
      <c r="P721" s="557">
        <v>27600</v>
      </c>
      <c r="Q721" s="544"/>
      <c r="R721" s="540"/>
    </row>
    <row r="722" spans="1:18" s="420" customFormat="1" x14ac:dyDescent="0.2">
      <c r="A722" s="326" t="s">
        <v>351</v>
      </c>
      <c r="B722" s="587">
        <v>43355</v>
      </c>
      <c r="C722" s="477">
        <v>79500</v>
      </c>
      <c r="D722" s="127">
        <v>8.1999999999999993</v>
      </c>
      <c r="E722" s="477">
        <v>68920</v>
      </c>
      <c r="F722" s="373">
        <f t="shared" si="1"/>
        <v>66350.22</v>
      </c>
      <c r="G722" s="373"/>
      <c r="H722" s="557">
        <v>927.24</v>
      </c>
      <c r="I722" s="557">
        <v>2150</v>
      </c>
      <c r="J722" s="557">
        <v>19200</v>
      </c>
      <c r="K722" s="557">
        <v>385.78</v>
      </c>
      <c r="L722" s="557">
        <v>312</v>
      </c>
      <c r="M722" s="557">
        <v>326.96000000000004</v>
      </c>
      <c r="N722" s="557">
        <v>52.800000000000004</v>
      </c>
      <c r="O722" s="557">
        <v>16100</v>
      </c>
      <c r="P722" s="557">
        <v>27400</v>
      </c>
      <c r="Q722" s="544"/>
      <c r="R722" s="540"/>
    </row>
    <row r="723" spans="1:18" s="420" customFormat="1" x14ac:dyDescent="0.2">
      <c r="A723" s="326" t="s">
        <v>352</v>
      </c>
      <c r="B723" s="587">
        <v>43355</v>
      </c>
      <c r="C723" s="477">
        <v>79500</v>
      </c>
      <c r="D723" s="127">
        <v>8.2200000000000006</v>
      </c>
      <c r="E723" s="477">
        <v>68920</v>
      </c>
      <c r="F723" s="373">
        <f t="shared" si="1"/>
        <v>66924.88</v>
      </c>
      <c r="G723" s="373"/>
      <c r="H723" s="557">
        <v>952.27</v>
      </c>
      <c r="I723" s="557">
        <v>2190</v>
      </c>
      <c r="J723" s="557">
        <v>19400</v>
      </c>
      <c r="K723" s="557">
        <v>390.61</v>
      </c>
      <c r="L723" s="557">
        <v>320</v>
      </c>
      <c r="M723" s="557">
        <v>317.2</v>
      </c>
      <c r="N723" s="557">
        <v>72.000000000000014</v>
      </c>
      <c r="O723" s="557">
        <v>16400</v>
      </c>
      <c r="P723" s="557">
        <v>27400</v>
      </c>
      <c r="Q723" s="544"/>
      <c r="R723" s="540"/>
    </row>
    <row r="724" spans="1:18" s="420" customFormat="1" x14ac:dyDescent="0.2">
      <c r="A724" s="326" t="s">
        <v>353</v>
      </c>
      <c r="B724" s="587">
        <v>43355</v>
      </c>
      <c r="C724" s="477">
        <v>79900</v>
      </c>
      <c r="D724" s="127">
        <v>8.1999999999999993</v>
      </c>
      <c r="E724" s="477">
        <v>69440</v>
      </c>
      <c r="F724" s="373">
        <f t="shared" si="1"/>
        <v>65913.05</v>
      </c>
      <c r="G724" s="373"/>
      <c r="H724" s="557">
        <v>919.23</v>
      </c>
      <c r="I724" s="557">
        <v>2130</v>
      </c>
      <c r="J724" s="557">
        <v>19000</v>
      </c>
      <c r="K724" s="557">
        <v>376.62</v>
      </c>
      <c r="L724" s="557">
        <v>312</v>
      </c>
      <c r="M724" s="557">
        <v>351.36</v>
      </c>
      <c r="N724" s="557">
        <v>28.799999999999997</v>
      </c>
      <c r="O724" s="557">
        <v>16200</v>
      </c>
      <c r="P724" s="557">
        <v>27100</v>
      </c>
      <c r="Q724" s="544"/>
      <c r="R724" s="540"/>
    </row>
    <row r="725" spans="1:18" s="420" customFormat="1" ht="13.5" thickBot="1" x14ac:dyDescent="0.25">
      <c r="A725" s="327" t="s">
        <v>354</v>
      </c>
      <c r="B725" s="591">
        <v>43355</v>
      </c>
      <c r="C725" s="598">
        <v>79900</v>
      </c>
      <c r="D725" s="175">
        <v>8.2100000000000009</v>
      </c>
      <c r="E725" s="599">
        <v>68120</v>
      </c>
      <c r="F725" s="333">
        <f t="shared" si="1"/>
        <v>67607.06</v>
      </c>
      <c r="G725" s="333"/>
      <c r="H725" s="600">
        <v>941.78</v>
      </c>
      <c r="I725" s="600">
        <v>2200</v>
      </c>
      <c r="J725" s="600">
        <v>19600</v>
      </c>
      <c r="K725" s="600">
        <v>378.08</v>
      </c>
      <c r="L725" s="600">
        <v>312</v>
      </c>
      <c r="M725" s="600">
        <v>331.84000000000003</v>
      </c>
      <c r="N725" s="600">
        <v>48</v>
      </c>
      <c r="O725" s="600">
        <v>16600</v>
      </c>
      <c r="P725" s="600">
        <v>27700</v>
      </c>
      <c r="Q725" s="548"/>
      <c r="R725" s="551"/>
    </row>
    <row r="726" spans="1:18" s="420" customFormat="1" x14ac:dyDescent="0.2">
      <c r="B726" s="320"/>
      <c r="C726" s="373"/>
      <c r="D726" s="505"/>
      <c r="E726" s="332"/>
      <c r="F726" s="332"/>
      <c r="G726" s="332"/>
      <c r="H726" s="544"/>
      <c r="I726" s="544"/>
      <c r="J726" s="544"/>
      <c r="K726" s="544"/>
      <c r="L726" s="544"/>
      <c r="M726" s="544"/>
      <c r="N726" s="544"/>
      <c r="O726" s="544"/>
      <c r="P726" s="544"/>
      <c r="Q726" s="544"/>
      <c r="R726" s="544"/>
    </row>
    <row r="727" spans="1:18" s="420" customFormat="1" ht="13.5" thickBot="1" x14ac:dyDescent="0.25">
      <c r="B727" s="320"/>
      <c r="C727" s="373"/>
      <c r="D727" s="505"/>
      <c r="E727" s="332"/>
      <c r="F727" s="332"/>
      <c r="G727" s="332"/>
      <c r="H727" s="544"/>
      <c r="I727" s="544"/>
      <c r="J727" s="544"/>
      <c r="K727" s="544"/>
      <c r="L727" s="544"/>
      <c r="M727" s="544"/>
      <c r="N727" s="544"/>
      <c r="O727" s="544"/>
      <c r="P727" s="544"/>
      <c r="Q727" s="544"/>
      <c r="R727" s="544"/>
    </row>
    <row r="728" spans="1:18" s="420" customFormat="1" x14ac:dyDescent="0.2">
      <c r="A728" s="485" t="s">
        <v>387</v>
      </c>
      <c r="B728" s="321"/>
      <c r="C728" s="39" t="s">
        <v>27</v>
      </c>
      <c r="D728" s="39"/>
      <c r="E728" s="39" t="s">
        <v>65</v>
      </c>
      <c r="F728" s="39" t="s">
        <v>65</v>
      </c>
      <c r="G728" s="39" t="s">
        <v>68</v>
      </c>
      <c r="H728" s="512" t="s">
        <v>12</v>
      </c>
      <c r="I728" s="512" t="s">
        <v>31</v>
      </c>
      <c r="J728" s="512" t="s">
        <v>35</v>
      </c>
      <c r="K728" s="512" t="s">
        <v>26</v>
      </c>
      <c r="L728" s="512" t="s">
        <v>9</v>
      </c>
      <c r="M728" s="512" t="s">
        <v>24</v>
      </c>
      <c r="N728" s="512" t="s">
        <v>16</v>
      </c>
      <c r="O728" s="512" t="s">
        <v>53</v>
      </c>
      <c r="P728" s="512" t="s">
        <v>160</v>
      </c>
      <c r="Q728" s="513" t="s">
        <v>107</v>
      </c>
      <c r="R728" s="514" t="s">
        <v>108</v>
      </c>
    </row>
    <row r="729" spans="1:18" s="420" customFormat="1" ht="13.5" thickBot="1" x14ac:dyDescent="0.25">
      <c r="A729" s="34" t="s">
        <v>49</v>
      </c>
      <c r="B729" s="220" t="s">
        <v>48</v>
      </c>
      <c r="C729" s="219" t="s">
        <v>4</v>
      </c>
      <c r="D729" s="508" t="s">
        <v>43</v>
      </c>
      <c r="E729" s="219" t="s">
        <v>32</v>
      </c>
      <c r="F729" s="219" t="s">
        <v>98</v>
      </c>
      <c r="G729" s="219" t="s">
        <v>32</v>
      </c>
      <c r="H729" s="553" t="s">
        <v>32</v>
      </c>
      <c r="I729" s="553" t="s">
        <v>32</v>
      </c>
      <c r="J729" s="553" t="s">
        <v>32</v>
      </c>
      <c r="K729" s="553" t="s">
        <v>32</v>
      </c>
      <c r="L729" s="553" t="s">
        <v>109</v>
      </c>
      <c r="M729" s="553" t="s">
        <v>109</v>
      </c>
      <c r="N729" s="553" t="s">
        <v>109</v>
      </c>
      <c r="O729" s="553" t="s">
        <v>109</v>
      </c>
      <c r="P729" s="553" t="s">
        <v>109</v>
      </c>
      <c r="Q729" s="554" t="s">
        <v>109</v>
      </c>
      <c r="R729" s="555" t="s">
        <v>109</v>
      </c>
    </row>
    <row r="730" spans="1:18" s="420" customFormat="1" x14ac:dyDescent="0.2">
      <c r="A730" s="330" t="s">
        <v>7</v>
      </c>
      <c r="B730" s="592">
        <v>43454</v>
      </c>
      <c r="C730" s="594">
        <v>3740</v>
      </c>
      <c r="D730" s="595">
        <v>8.1199999999999992</v>
      </c>
      <c r="E730" s="594">
        <v>2520</v>
      </c>
      <c r="F730" s="118">
        <f>J730+K730+I730+H730+O730+P730+(L730*0.6)</f>
        <v>2381.8900000000003</v>
      </c>
      <c r="G730" s="118"/>
      <c r="H730" s="596">
        <v>182.25</v>
      </c>
      <c r="I730" s="597">
        <v>95.07</v>
      </c>
      <c r="J730" s="602">
        <v>486</v>
      </c>
      <c r="K730" s="596">
        <v>9.65</v>
      </c>
      <c r="L730" s="596">
        <v>223.2</v>
      </c>
      <c r="M730" s="596">
        <v>261.56800000000004</v>
      </c>
      <c r="N730" s="596">
        <v>10.56</v>
      </c>
      <c r="O730" s="596">
        <v>846</v>
      </c>
      <c r="P730" s="596">
        <v>629</v>
      </c>
      <c r="Q730" s="603">
        <v>7.15</v>
      </c>
      <c r="R730" s="547"/>
    </row>
    <row r="731" spans="1:18" s="420" customFormat="1" x14ac:dyDescent="0.2">
      <c r="A731" s="326" t="s">
        <v>36</v>
      </c>
      <c r="B731" s="587">
        <v>43454</v>
      </c>
      <c r="C731" s="477">
        <v>4570</v>
      </c>
      <c r="D731" s="127">
        <v>7.92</v>
      </c>
      <c r="E731" s="477">
        <v>2900</v>
      </c>
      <c r="F731" s="373">
        <f t="shared" ref="F731:F738" si="2">J731+K731+I731+H731+O731+P731+(L731*0.6)</f>
        <v>2806.3999999999996</v>
      </c>
      <c r="G731" s="373"/>
      <c r="H731" s="557">
        <v>187.71</v>
      </c>
      <c r="I731" s="558">
        <v>87.63</v>
      </c>
      <c r="J731" s="559">
        <v>658.6</v>
      </c>
      <c r="K731" s="557">
        <v>12.62</v>
      </c>
      <c r="L731" s="557">
        <v>238.4</v>
      </c>
      <c r="M731" s="557">
        <v>290.84800000000001</v>
      </c>
      <c r="N731" s="557" t="s">
        <v>386</v>
      </c>
      <c r="O731" s="557">
        <v>759</v>
      </c>
      <c r="P731" s="557">
        <v>957.8</v>
      </c>
      <c r="Q731" s="604">
        <v>7.03</v>
      </c>
      <c r="R731" s="540"/>
    </row>
    <row r="732" spans="1:18" s="420" customFormat="1" x14ac:dyDescent="0.2">
      <c r="A732" s="326" t="s">
        <v>348</v>
      </c>
      <c r="B732" s="587">
        <v>43454</v>
      </c>
      <c r="C732" s="477">
        <v>2174</v>
      </c>
      <c r="D732" s="127">
        <v>7.81</v>
      </c>
      <c r="E732" s="477">
        <v>1450</v>
      </c>
      <c r="F732" s="373">
        <f t="shared" si="2"/>
        <v>1337.3400000000001</v>
      </c>
      <c r="G732" s="373"/>
      <c r="H732" s="557">
        <v>111.94</v>
      </c>
      <c r="I732" s="558">
        <v>35.83</v>
      </c>
      <c r="J732" s="559">
        <v>295.87</v>
      </c>
      <c r="K732" s="557">
        <v>12.06</v>
      </c>
      <c r="L732" s="557">
        <v>174.40000000000003</v>
      </c>
      <c r="M732" s="557">
        <v>212.76800000000003</v>
      </c>
      <c r="N732" s="557" t="s">
        <v>386</v>
      </c>
      <c r="O732" s="557">
        <v>491</v>
      </c>
      <c r="P732" s="557">
        <v>286</v>
      </c>
      <c r="Q732" s="604">
        <v>7.34</v>
      </c>
      <c r="R732" s="540"/>
    </row>
    <row r="733" spans="1:18" s="420" customFormat="1" x14ac:dyDescent="0.2">
      <c r="A733" s="326" t="s">
        <v>349</v>
      </c>
      <c r="B733" s="587">
        <v>43453</v>
      </c>
      <c r="C733" s="477">
        <v>79200</v>
      </c>
      <c r="D733" s="127">
        <v>8.1999999999999993</v>
      </c>
      <c r="E733" s="477">
        <v>69400</v>
      </c>
      <c r="F733" s="373">
        <f t="shared" si="2"/>
        <v>65857</v>
      </c>
      <c r="G733" s="373"/>
      <c r="H733" s="557">
        <v>942.09</v>
      </c>
      <c r="I733" s="558">
        <v>2070</v>
      </c>
      <c r="J733" s="559">
        <v>19200</v>
      </c>
      <c r="K733" s="557">
        <v>358.19</v>
      </c>
      <c r="L733" s="557">
        <v>311.20000000000005</v>
      </c>
      <c r="M733" s="557">
        <v>329.88800000000003</v>
      </c>
      <c r="N733" s="557">
        <v>48.96</v>
      </c>
      <c r="O733" s="557">
        <v>16100</v>
      </c>
      <c r="P733" s="557">
        <v>27000</v>
      </c>
      <c r="Q733" s="604">
        <v>75.599999999999994</v>
      </c>
      <c r="R733" s="540"/>
    </row>
    <row r="734" spans="1:18" s="420" customFormat="1" x14ac:dyDescent="0.2">
      <c r="A734" s="326" t="s">
        <v>350</v>
      </c>
      <c r="B734" s="587">
        <v>43453</v>
      </c>
      <c r="C734" s="477">
        <v>80000</v>
      </c>
      <c r="D734" s="127">
        <v>8.26</v>
      </c>
      <c r="E734" s="477">
        <v>70000</v>
      </c>
      <c r="F734" s="373">
        <f t="shared" si="2"/>
        <v>67032.31</v>
      </c>
      <c r="G734" s="373"/>
      <c r="H734" s="557">
        <v>954.78</v>
      </c>
      <c r="I734" s="558">
        <v>2120</v>
      </c>
      <c r="J734" s="559">
        <v>19600</v>
      </c>
      <c r="K734" s="557">
        <v>362.17</v>
      </c>
      <c r="L734" s="557">
        <v>325.60000000000008</v>
      </c>
      <c r="M734" s="557">
        <v>349.40800000000002</v>
      </c>
      <c r="N734" s="557">
        <v>47.04</v>
      </c>
      <c r="O734" s="557">
        <v>16300</v>
      </c>
      <c r="P734" s="557">
        <v>27500</v>
      </c>
      <c r="Q734" s="604">
        <v>77</v>
      </c>
      <c r="R734" s="540"/>
    </row>
    <row r="735" spans="1:18" s="420" customFormat="1" x14ac:dyDescent="0.2">
      <c r="A735" s="326" t="s">
        <v>351</v>
      </c>
      <c r="B735" s="587">
        <v>43453</v>
      </c>
      <c r="C735" s="477">
        <v>79200</v>
      </c>
      <c r="D735" s="127">
        <v>8.3699999999999992</v>
      </c>
      <c r="E735" s="477">
        <v>70000</v>
      </c>
      <c r="F735" s="373">
        <f t="shared" si="2"/>
        <v>65815.66</v>
      </c>
      <c r="G735" s="373"/>
      <c r="H735" s="557">
        <v>925.08</v>
      </c>
      <c r="I735" s="558">
        <v>2140</v>
      </c>
      <c r="J735" s="559">
        <v>18900</v>
      </c>
      <c r="K735" s="557">
        <v>348.98</v>
      </c>
      <c r="L735" s="557">
        <v>336</v>
      </c>
      <c r="M735" s="557">
        <v>341.6</v>
      </c>
      <c r="N735" s="557">
        <v>67.199999999999989</v>
      </c>
      <c r="O735" s="557">
        <v>16100</v>
      </c>
      <c r="P735" s="557">
        <v>27200</v>
      </c>
      <c r="Q735" s="604">
        <v>78.8</v>
      </c>
      <c r="R735" s="540"/>
    </row>
    <row r="736" spans="1:18" s="420" customFormat="1" x14ac:dyDescent="0.2">
      <c r="A736" s="326" t="s">
        <v>352</v>
      </c>
      <c r="B736" s="587">
        <v>43453</v>
      </c>
      <c r="C736" s="477">
        <v>79600</v>
      </c>
      <c r="D736" s="127">
        <v>8.27</v>
      </c>
      <c r="E736" s="477">
        <v>69600</v>
      </c>
      <c r="F736" s="373">
        <f t="shared" si="2"/>
        <v>65336.55</v>
      </c>
      <c r="G736" s="373"/>
      <c r="H736" s="557">
        <v>928.68</v>
      </c>
      <c r="I736" s="558">
        <v>2060</v>
      </c>
      <c r="J736" s="559">
        <v>19000</v>
      </c>
      <c r="K736" s="557">
        <v>349.15</v>
      </c>
      <c r="L736" s="557">
        <v>331.2</v>
      </c>
      <c r="M736" s="557">
        <v>355.26400000000007</v>
      </c>
      <c r="N736" s="557">
        <v>48</v>
      </c>
      <c r="O736" s="557">
        <v>15900</v>
      </c>
      <c r="P736" s="557">
        <v>26900</v>
      </c>
      <c r="Q736" s="604">
        <v>76.2</v>
      </c>
      <c r="R736" s="540"/>
    </row>
    <row r="737" spans="1:18" s="420" customFormat="1" x14ac:dyDescent="0.2">
      <c r="A737" s="326" t="s">
        <v>353</v>
      </c>
      <c r="B737" s="587">
        <v>43453</v>
      </c>
      <c r="C737" s="477">
        <v>79600</v>
      </c>
      <c r="D737" s="127">
        <v>8.2899999999999991</v>
      </c>
      <c r="E737" s="477">
        <v>69400</v>
      </c>
      <c r="F737" s="373">
        <f t="shared" si="2"/>
        <v>67005.05</v>
      </c>
      <c r="G737" s="373"/>
      <c r="H737" s="557">
        <v>951.87</v>
      </c>
      <c r="I737" s="558">
        <v>2100</v>
      </c>
      <c r="J737" s="559">
        <v>19500</v>
      </c>
      <c r="K737" s="557">
        <v>361.18</v>
      </c>
      <c r="L737" s="557">
        <v>320</v>
      </c>
      <c r="M737" s="557">
        <v>341.6</v>
      </c>
      <c r="N737" s="557">
        <v>48</v>
      </c>
      <c r="O737" s="557">
        <v>16300</v>
      </c>
      <c r="P737" s="557">
        <v>27600</v>
      </c>
      <c r="Q737" s="604">
        <v>79.2</v>
      </c>
      <c r="R737" s="540"/>
    </row>
    <row r="738" spans="1:18" s="420" customFormat="1" ht="13.5" thickBot="1" x14ac:dyDescent="0.25">
      <c r="A738" s="327" t="s">
        <v>354</v>
      </c>
      <c r="B738" s="591">
        <v>43453</v>
      </c>
      <c r="C738" s="598">
        <v>79800</v>
      </c>
      <c r="D738" s="175">
        <v>8.26</v>
      </c>
      <c r="E738" s="599">
        <v>69500</v>
      </c>
      <c r="F738" s="333">
        <f t="shared" si="2"/>
        <v>67533.819999999992</v>
      </c>
      <c r="G738" s="333"/>
      <c r="H738" s="600">
        <v>953.23</v>
      </c>
      <c r="I738" s="601">
        <v>2120</v>
      </c>
      <c r="J738" s="605">
        <v>19600</v>
      </c>
      <c r="K738" s="600">
        <v>364.75</v>
      </c>
      <c r="L738" s="600">
        <v>326.40000000000003</v>
      </c>
      <c r="M738" s="600">
        <v>349.40800000000002</v>
      </c>
      <c r="N738" s="600">
        <v>48</v>
      </c>
      <c r="O738" s="600">
        <v>16500</v>
      </c>
      <c r="P738" s="600">
        <v>27800</v>
      </c>
      <c r="Q738" s="606">
        <v>70.900000000000006</v>
      </c>
      <c r="R738" s="551"/>
    </row>
    <row r="739" spans="1:18" s="420" customFormat="1" x14ac:dyDescent="0.2">
      <c r="B739" s="320"/>
      <c r="C739" s="373"/>
      <c r="D739" s="505"/>
      <c r="E739" s="332"/>
      <c r="F739" s="332"/>
      <c r="G739" s="332"/>
      <c r="H739" s="544"/>
      <c r="I739" s="544"/>
      <c r="J739" s="544"/>
      <c r="K739" s="544"/>
      <c r="L739" s="544"/>
      <c r="M739" s="544"/>
      <c r="N739" s="544"/>
      <c r="O739" s="544"/>
      <c r="P739" s="544"/>
      <c r="Q739" s="544"/>
      <c r="R739" s="544"/>
    </row>
    <row r="740" spans="1:18" s="420" customFormat="1" x14ac:dyDescent="0.2">
      <c r="B740" s="320"/>
      <c r="C740" s="373"/>
      <c r="D740" s="505"/>
      <c r="E740" s="332"/>
      <c r="F740" s="332"/>
      <c r="G740" s="332"/>
      <c r="H740" s="544"/>
      <c r="I740" s="544"/>
      <c r="J740" s="544"/>
      <c r="K740" s="544"/>
      <c r="L740" s="544"/>
      <c r="M740" s="544"/>
      <c r="N740" s="544"/>
      <c r="O740" s="544"/>
      <c r="P740" s="544"/>
      <c r="Q740" s="544"/>
      <c r="R740" s="544"/>
    </row>
    <row r="741" spans="1:18" s="420" customFormat="1" x14ac:dyDescent="0.2">
      <c r="B741" s="320"/>
      <c r="C741" s="373"/>
      <c r="D741" s="505"/>
      <c r="E741" s="332"/>
      <c r="F741" s="332"/>
      <c r="G741" s="332"/>
      <c r="H741" s="544"/>
      <c r="I741" s="544"/>
      <c r="J741" s="544"/>
      <c r="K741" s="544"/>
      <c r="L741" s="544"/>
      <c r="M741" s="544"/>
      <c r="N741" s="544"/>
      <c r="O741" s="544"/>
      <c r="P741" s="544"/>
      <c r="Q741" s="544"/>
      <c r="R741" s="544"/>
    </row>
    <row r="742" spans="1:18" s="420" customFormat="1" x14ac:dyDescent="0.2">
      <c r="B742" s="320"/>
      <c r="C742" s="373"/>
      <c r="D742" s="505"/>
      <c r="E742" s="332"/>
      <c r="F742" s="332"/>
      <c r="G742" s="332"/>
      <c r="H742" s="544"/>
      <c r="I742" s="544"/>
      <c r="J742" s="544"/>
      <c r="K742" s="544"/>
      <c r="L742" s="544"/>
      <c r="M742" s="544"/>
      <c r="N742" s="544"/>
      <c r="O742" s="544"/>
      <c r="P742" s="544"/>
      <c r="Q742" s="544"/>
      <c r="R742" s="544"/>
    </row>
    <row r="743" spans="1:18" s="420" customFormat="1" x14ac:dyDescent="0.2">
      <c r="B743" s="320"/>
      <c r="C743" s="373"/>
      <c r="D743" s="505"/>
      <c r="E743" s="332"/>
      <c r="F743" s="332"/>
      <c r="G743" s="332"/>
      <c r="H743" s="544"/>
      <c r="I743" s="544"/>
      <c r="J743" s="544"/>
      <c r="K743" s="544"/>
      <c r="L743" s="544"/>
      <c r="M743" s="544"/>
      <c r="N743" s="544"/>
      <c r="O743" s="544"/>
      <c r="P743" s="544"/>
      <c r="Q743" s="544"/>
      <c r="R743" s="544"/>
    </row>
    <row r="744" spans="1:18" s="317" customFormat="1" x14ac:dyDescent="0.2">
      <c r="B744" s="320"/>
      <c r="C744" s="322"/>
      <c r="D744" s="505"/>
      <c r="E744" s="332"/>
      <c r="F744" s="332"/>
      <c r="G744" s="332"/>
      <c r="H744" s="544"/>
      <c r="I744" s="544"/>
      <c r="J744" s="544"/>
      <c r="K744" s="544"/>
      <c r="L744" s="544"/>
      <c r="M744" s="544"/>
      <c r="N744" s="544"/>
      <c r="O744" s="544"/>
      <c r="P744" s="544"/>
      <c r="Q744" s="544"/>
      <c r="R744" s="544"/>
    </row>
    <row r="745" spans="1:18" s="317" customFormat="1" x14ac:dyDescent="0.2">
      <c r="B745" s="320"/>
      <c r="C745" s="322"/>
      <c r="D745" s="505"/>
      <c r="E745" s="332"/>
      <c r="F745" s="332"/>
      <c r="G745" s="332"/>
      <c r="H745" s="544"/>
      <c r="I745" s="544"/>
      <c r="J745" s="544"/>
      <c r="K745" s="544"/>
      <c r="L745" s="544"/>
      <c r="M745" s="544"/>
      <c r="N745" s="544"/>
      <c r="O745" s="544"/>
      <c r="P745" s="544"/>
      <c r="Q745" s="544"/>
      <c r="R745" s="544"/>
    </row>
    <row r="746" spans="1:18" x14ac:dyDescent="0.2">
      <c r="A746" s="331" t="s">
        <v>343</v>
      </c>
      <c r="C746" s="54"/>
      <c r="D746" s="505"/>
      <c r="E746" s="170"/>
      <c r="F746" s="170"/>
      <c r="G746" s="170"/>
      <c r="H746" s="544"/>
      <c r="I746" s="544"/>
      <c r="J746" s="544"/>
      <c r="K746" s="544"/>
      <c r="L746" s="544"/>
      <c r="M746" s="544"/>
      <c r="N746" s="544"/>
      <c r="O746" s="544"/>
      <c r="P746" s="544"/>
      <c r="Q746" s="544"/>
      <c r="R746" s="544"/>
    </row>
    <row r="747" spans="1:18" x14ac:dyDescent="0.2">
      <c r="C747" s="54"/>
      <c r="D747" s="505"/>
      <c r="E747" s="170"/>
      <c r="F747" s="170"/>
      <c r="G747" s="170"/>
      <c r="H747" s="544"/>
      <c r="I747" s="544"/>
      <c r="J747" s="544"/>
      <c r="K747" s="544"/>
      <c r="L747" s="544"/>
      <c r="M747" s="544"/>
      <c r="N747" s="544"/>
      <c r="O747" s="544"/>
      <c r="P747" s="544"/>
      <c r="Q747" s="544"/>
      <c r="R747" s="544"/>
    </row>
    <row r="748" spans="1:18" x14ac:dyDescent="0.2">
      <c r="A748" s="87" t="s">
        <v>7</v>
      </c>
      <c r="B748" s="43">
        <v>2004</v>
      </c>
      <c r="C748" s="42">
        <f t="shared" ref="C748:M748" si="3">AVERAGE(C5,C23,C41)</f>
        <v>2880</v>
      </c>
      <c r="D748" s="323">
        <f t="shared" si="3"/>
        <v>8.0633333333333326</v>
      </c>
      <c r="E748" s="42">
        <f t="shared" si="3"/>
        <v>1830.6666666666667</v>
      </c>
      <c r="F748" s="42">
        <f t="shared" si="3"/>
        <v>1726.6666666666667</v>
      </c>
      <c r="G748" s="42">
        <f t="shared" si="3"/>
        <v>371.69666666666672</v>
      </c>
      <c r="H748" s="510">
        <f t="shared" si="3"/>
        <v>151.66666666666666</v>
      </c>
      <c r="I748" s="518">
        <f t="shared" si="3"/>
        <v>74.8</v>
      </c>
      <c r="J748" s="510">
        <f t="shared" si="3"/>
        <v>363.33333333333331</v>
      </c>
      <c r="K748" s="518">
        <f t="shared" si="3"/>
        <v>10.046666666666667</v>
      </c>
      <c r="L748" s="510">
        <f t="shared" si="3"/>
        <v>197.66666666666666</v>
      </c>
      <c r="M748" s="510">
        <f t="shared" si="3"/>
        <v>241.36666666666667</v>
      </c>
      <c r="N748" s="518" t="s">
        <v>3</v>
      </c>
      <c r="O748" s="510">
        <f t="shared" ref="O748:P756" si="4">AVERAGE(O5,O23,O41)</f>
        <v>612.12333333333333</v>
      </c>
      <c r="P748" s="510">
        <f t="shared" si="4"/>
        <v>393.28666666666669</v>
      </c>
    </row>
    <row r="749" spans="1:18" x14ac:dyDescent="0.2">
      <c r="A749" s="87" t="s">
        <v>36</v>
      </c>
      <c r="C749" s="42">
        <f t="shared" ref="C749:M749" si="5">AVERAGE(C6,C24,C42)</f>
        <v>3863.3333333333335</v>
      </c>
      <c r="D749" s="323">
        <f t="shared" si="5"/>
        <v>7.9133333333333331</v>
      </c>
      <c r="E749" s="42">
        <f t="shared" si="5"/>
        <v>2475.3333333333335</v>
      </c>
      <c r="F749" s="42">
        <f t="shared" si="5"/>
        <v>2243.3333333333335</v>
      </c>
      <c r="G749" s="42">
        <f t="shared" si="5"/>
        <v>252.73333333333335</v>
      </c>
      <c r="H749" s="510">
        <f t="shared" si="5"/>
        <v>166.66666666666666</v>
      </c>
      <c r="I749" s="518">
        <f t="shared" si="5"/>
        <v>76.466666666666669</v>
      </c>
      <c r="J749" s="510">
        <f t="shared" si="5"/>
        <v>538.66666666666663</v>
      </c>
      <c r="K749" s="518">
        <f t="shared" si="5"/>
        <v>15.266666666666666</v>
      </c>
      <c r="L749" s="510">
        <f t="shared" si="5"/>
        <v>224</v>
      </c>
      <c r="M749" s="510">
        <f t="shared" si="5"/>
        <v>272.83333333333337</v>
      </c>
      <c r="N749" s="518" t="s">
        <v>3</v>
      </c>
      <c r="O749" s="510">
        <f t="shared" si="4"/>
        <v>598.49333333333334</v>
      </c>
      <c r="P749" s="510">
        <f t="shared" si="4"/>
        <v>713.7833333333333</v>
      </c>
    </row>
    <row r="750" spans="1:18" x14ac:dyDescent="0.2">
      <c r="A750" s="87" t="s">
        <v>72</v>
      </c>
      <c r="C750" s="42">
        <f t="shared" ref="C750:M750" si="6">AVERAGE(C7,C25,C43)</f>
        <v>1916.6666666666667</v>
      </c>
      <c r="D750" s="323">
        <f t="shared" si="6"/>
        <v>7.919999999999999</v>
      </c>
      <c r="E750" s="42">
        <f t="shared" si="6"/>
        <v>1218</v>
      </c>
      <c r="F750" s="42">
        <f t="shared" si="6"/>
        <v>1046.6666666666667</v>
      </c>
      <c r="G750" s="42">
        <f t="shared" si="6"/>
        <v>74.3</v>
      </c>
      <c r="H750" s="510">
        <f t="shared" si="6"/>
        <v>100.63333333333333</v>
      </c>
      <c r="I750" s="518">
        <f t="shared" si="6"/>
        <v>25.700000000000003</v>
      </c>
      <c r="J750" s="510">
        <f t="shared" si="6"/>
        <v>241.33333333333334</v>
      </c>
      <c r="K750" s="518">
        <f t="shared" si="6"/>
        <v>10.253333333333332</v>
      </c>
      <c r="L750" s="510">
        <f t="shared" si="6"/>
        <v>175.78</v>
      </c>
      <c r="M750" s="510">
        <f t="shared" si="6"/>
        <v>214.5333333333333</v>
      </c>
      <c r="N750" s="518" t="s">
        <v>3</v>
      </c>
      <c r="O750" s="510">
        <f t="shared" si="4"/>
        <v>378.63666666666671</v>
      </c>
      <c r="P750" s="510">
        <f t="shared" si="4"/>
        <v>184.28666666666666</v>
      </c>
    </row>
    <row r="751" spans="1:18" x14ac:dyDescent="0.2">
      <c r="A751" s="87" t="s">
        <v>73</v>
      </c>
      <c r="C751" s="42">
        <f t="shared" ref="C751:M751" si="7">AVERAGE(C8,C26,C44)</f>
        <v>57000</v>
      </c>
      <c r="D751" s="323">
        <f t="shared" si="7"/>
        <v>8.4666666666666668</v>
      </c>
      <c r="E751" s="42">
        <f t="shared" si="7"/>
        <v>44539.333333333336</v>
      </c>
      <c r="F751" s="42">
        <f t="shared" si="7"/>
        <v>45366.666666666664</v>
      </c>
      <c r="G751" s="42">
        <f t="shared" si="7"/>
        <v>68.56</v>
      </c>
      <c r="H751" s="510">
        <f t="shared" si="7"/>
        <v>1014.6666666666666</v>
      </c>
      <c r="I751" s="510">
        <f t="shared" si="7"/>
        <v>1440</v>
      </c>
      <c r="J751" s="510">
        <f t="shared" si="7"/>
        <v>13166.666666666666</v>
      </c>
      <c r="K751" s="510">
        <f t="shared" si="7"/>
        <v>275</v>
      </c>
      <c r="L751" s="510">
        <f t="shared" si="7"/>
        <v>200.06666666666669</v>
      </c>
      <c r="M751" s="510">
        <f t="shared" si="7"/>
        <v>200.86666666666667</v>
      </c>
      <c r="N751" s="510">
        <f>(N26)/3</f>
        <v>21.233333333333334</v>
      </c>
      <c r="O751" s="510">
        <f t="shared" si="4"/>
        <v>10613.333333333334</v>
      </c>
      <c r="P751" s="510">
        <f t="shared" si="4"/>
        <v>18703.333333333332</v>
      </c>
    </row>
    <row r="752" spans="1:18" x14ac:dyDescent="0.2">
      <c r="A752" s="87" t="s">
        <v>74</v>
      </c>
      <c r="C752" s="42">
        <f t="shared" ref="C752:M752" si="8">AVERAGE(C9,C27,C45)</f>
        <v>58100</v>
      </c>
      <c r="D752" s="323">
        <f t="shared" si="8"/>
        <v>8.1333333333333329</v>
      </c>
      <c r="E752" s="42">
        <f t="shared" si="8"/>
        <v>45972.666666666664</v>
      </c>
      <c r="F752" s="42">
        <f t="shared" si="8"/>
        <v>46000</v>
      </c>
      <c r="G752" s="42">
        <f t="shared" si="8"/>
        <v>44.25</v>
      </c>
      <c r="H752" s="510">
        <f t="shared" si="8"/>
        <v>1025.3333333333333</v>
      </c>
      <c r="I752" s="510">
        <f t="shared" si="8"/>
        <v>1450</v>
      </c>
      <c r="J752" s="510">
        <f t="shared" si="8"/>
        <v>13266.666666666666</v>
      </c>
      <c r="K752" s="510">
        <f t="shared" si="8"/>
        <v>277.33333333333331</v>
      </c>
      <c r="L752" s="510">
        <f t="shared" si="8"/>
        <v>214.46666666666667</v>
      </c>
      <c r="M752" s="510">
        <f t="shared" si="8"/>
        <v>257.06333333333333</v>
      </c>
      <c r="N752" s="510">
        <f>(N45)/3</f>
        <v>2.2600000000000002</v>
      </c>
      <c r="O752" s="510">
        <f t="shared" si="4"/>
        <v>10703.333333333334</v>
      </c>
      <c r="P752" s="510">
        <f t="shared" si="4"/>
        <v>19143.333333333332</v>
      </c>
    </row>
    <row r="753" spans="1:16" x14ac:dyDescent="0.2">
      <c r="A753" s="87" t="s">
        <v>75</v>
      </c>
      <c r="C753" s="42">
        <f t="shared" ref="C753:M753" si="9">AVERAGE(C10,C28,C46)</f>
        <v>58033.333333333336</v>
      </c>
      <c r="D753" s="323">
        <f t="shared" si="9"/>
        <v>8.4933333333333341</v>
      </c>
      <c r="E753" s="42">
        <f t="shared" si="9"/>
        <v>45842</v>
      </c>
      <c r="F753" s="42">
        <f t="shared" si="9"/>
        <v>45466.666666666664</v>
      </c>
      <c r="G753" s="42">
        <f t="shared" si="9"/>
        <v>42.266666666666666</v>
      </c>
      <c r="H753" s="510">
        <f t="shared" si="9"/>
        <v>1020.3333333333334</v>
      </c>
      <c r="I753" s="510">
        <f t="shared" si="9"/>
        <v>1433.3333333333333</v>
      </c>
      <c r="J753" s="510">
        <f t="shared" si="9"/>
        <v>13133.333333333334</v>
      </c>
      <c r="K753" s="510">
        <f t="shared" si="9"/>
        <v>278.66666666666669</v>
      </c>
      <c r="L753" s="510">
        <f t="shared" si="9"/>
        <v>212.1933333333333</v>
      </c>
      <c r="M753" s="510">
        <f t="shared" si="9"/>
        <v>221.4</v>
      </c>
      <c r="N753" s="510">
        <f>(N28)/3</f>
        <v>18.366666666666667</v>
      </c>
      <c r="O753" s="510">
        <f t="shared" si="4"/>
        <v>10603.333333333334</v>
      </c>
      <c r="P753" s="510">
        <f t="shared" si="4"/>
        <v>18853.333333333332</v>
      </c>
    </row>
    <row r="754" spans="1:16" x14ac:dyDescent="0.2">
      <c r="A754" s="87" t="s">
        <v>76</v>
      </c>
      <c r="C754" s="42">
        <f t="shared" ref="C754:M754" si="10">AVERAGE(C11,C29,C47)</f>
        <v>58166.666666666664</v>
      </c>
      <c r="D754" s="323">
        <f t="shared" si="10"/>
        <v>8.3366666666666678</v>
      </c>
      <c r="E754" s="42">
        <f t="shared" si="10"/>
        <v>46057.333333333336</v>
      </c>
      <c r="F754" s="42">
        <f t="shared" si="10"/>
        <v>45866.666666666664</v>
      </c>
      <c r="G754" s="42">
        <f t="shared" si="10"/>
        <v>41.266666666666666</v>
      </c>
      <c r="H754" s="510">
        <f t="shared" si="10"/>
        <v>1017.6666666666666</v>
      </c>
      <c r="I754" s="510">
        <f t="shared" si="10"/>
        <v>1433.3333333333333</v>
      </c>
      <c r="J754" s="510">
        <f t="shared" si="10"/>
        <v>13133.333333333334</v>
      </c>
      <c r="K754" s="510">
        <f t="shared" si="10"/>
        <v>283</v>
      </c>
      <c r="L754" s="510">
        <f t="shared" si="10"/>
        <v>208.29999999999998</v>
      </c>
      <c r="M754" s="510">
        <f t="shared" si="10"/>
        <v>242.87333333333333</v>
      </c>
      <c r="N754" s="510">
        <f>(N11+N47)/3</f>
        <v>5.5433333333333339</v>
      </c>
      <c r="O754" s="510">
        <f t="shared" si="4"/>
        <v>10733.333333333334</v>
      </c>
      <c r="P754" s="510">
        <f t="shared" si="4"/>
        <v>19123.333333333332</v>
      </c>
    </row>
    <row r="755" spans="1:16" x14ac:dyDescent="0.2">
      <c r="A755" s="87" t="s">
        <v>77</v>
      </c>
      <c r="C755" s="42">
        <f t="shared" ref="C755:M755" si="11">AVERAGE(C12,C30,C48)</f>
        <v>58200</v>
      </c>
      <c r="D755" s="323">
        <f t="shared" si="11"/>
        <v>8.5066666666666677</v>
      </c>
      <c r="E755" s="42">
        <f t="shared" si="11"/>
        <v>45944</v>
      </c>
      <c r="F755" s="42">
        <f t="shared" si="11"/>
        <v>45466.666666666664</v>
      </c>
      <c r="G755" s="42">
        <f t="shared" si="11"/>
        <v>24.53</v>
      </c>
      <c r="H755" s="510">
        <f t="shared" si="11"/>
        <v>1011.3333333333334</v>
      </c>
      <c r="I755" s="510">
        <f t="shared" si="11"/>
        <v>1423.3333333333333</v>
      </c>
      <c r="J755" s="510">
        <f t="shared" si="11"/>
        <v>13100</v>
      </c>
      <c r="K755" s="510">
        <f t="shared" si="11"/>
        <v>274</v>
      </c>
      <c r="L755" s="510">
        <f t="shared" si="11"/>
        <v>206.70666666666668</v>
      </c>
      <c r="M755" s="510">
        <f t="shared" si="11"/>
        <v>198.63333333333333</v>
      </c>
      <c r="N755" s="510">
        <f>(N12+N30+N48)/3</f>
        <v>26.39</v>
      </c>
      <c r="O755" s="510">
        <f t="shared" si="4"/>
        <v>10683.413333333332</v>
      </c>
      <c r="P755" s="510">
        <f t="shared" si="4"/>
        <v>18846.666666666668</v>
      </c>
    </row>
    <row r="756" spans="1:16" x14ac:dyDescent="0.2">
      <c r="A756" s="87" t="s">
        <v>78</v>
      </c>
      <c r="B756" s="82"/>
      <c r="C756" s="42">
        <f t="shared" ref="C756:M756" si="12">AVERAGE(C13,C31,C49)</f>
        <v>58400</v>
      </c>
      <c r="D756" s="323">
        <f t="shared" si="12"/>
        <v>8.2066666666666652</v>
      </c>
      <c r="E756" s="42">
        <f t="shared" si="12"/>
        <v>46466.666666666664</v>
      </c>
      <c r="F756" s="42">
        <f t="shared" si="12"/>
        <v>45766.666666666664</v>
      </c>
      <c r="G756" s="42">
        <f t="shared" si="12"/>
        <v>107.48333333333333</v>
      </c>
      <c r="H756" s="510">
        <f t="shared" si="12"/>
        <v>1004.3333333333334</v>
      </c>
      <c r="I756" s="510">
        <f t="shared" si="12"/>
        <v>1443.3333333333333</v>
      </c>
      <c r="J756" s="510">
        <f t="shared" si="12"/>
        <v>13266.666666666666</v>
      </c>
      <c r="K756" s="510">
        <f t="shared" si="12"/>
        <v>275.33333333333331</v>
      </c>
      <c r="L756" s="510">
        <f t="shared" si="12"/>
        <v>210.84666666666666</v>
      </c>
      <c r="M756" s="510">
        <f t="shared" si="12"/>
        <v>251.27666666666664</v>
      </c>
      <c r="N756" s="510">
        <f>(N49)/3</f>
        <v>2.9666666666666668</v>
      </c>
      <c r="O756" s="510">
        <f t="shared" si="4"/>
        <v>10696.666666666666</v>
      </c>
      <c r="P756" s="510">
        <f t="shared" si="4"/>
        <v>18933.333333333332</v>
      </c>
    </row>
    <row r="757" spans="1:16" x14ac:dyDescent="0.2">
      <c r="A757" s="417" t="s">
        <v>376</v>
      </c>
      <c r="B757" s="367"/>
      <c r="C757" s="368">
        <f t="shared" ref="C757:M757" si="13">AVERAGE(C751:C756)</f>
        <v>57983.333333333336</v>
      </c>
      <c r="D757" s="509">
        <f t="shared" si="13"/>
        <v>8.3572222222222212</v>
      </c>
      <c r="E757" s="368">
        <f t="shared" si="13"/>
        <v>45803.666666666664</v>
      </c>
      <c r="F757" s="368">
        <f t="shared" si="13"/>
        <v>45655.555555555555</v>
      </c>
      <c r="G757" s="368">
        <f t="shared" si="13"/>
        <v>54.726111111111102</v>
      </c>
      <c r="H757" s="560">
        <f t="shared" si="13"/>
        <v>1015.611111111111</v>
      </c>
      <c r="I757" s="560">
        <f t="shared" si="13"/>
        <v>1437.2222222222219</v>
      </c>
      <c r="J757" s="560">
        <f t="shared" si="13"/>
        <v>13177.777777777779</v>
      </c>
      <c r="K757" s="560">
        <f t="shared" si="13"/>
        <v>277.22222222222223</v>
      </c>
      <c r="L757" s="560">
        <f t="shared" si="13"/>
        <v>208.76333333333332</v>
      </c>
      <c r="M757" s="560">
        <f t="shared" si="13"/>
        <v>228.68555555555554</v>
      </c>
      <c r="N757" s="560"/>
      <c r="O757" s="560">
        <f>AVERAGE(O751:O756)</f>
        <v>10672.235555555555</v>
      </c>
      <c r="P757" s="560">
        <f>AVERAGE(P751:P756)</f>
        <v>18933.888888888887</v>
      </c>
    </row>
    <row r="759" spans="1:16" x14ac:dyDescent="0.2">
      <c r="A759" s="87" t="s">
        <v>7</v>
      </c>
      <c r="B759" s="43">
        <v>2005</v>
      </c>
      <c r="C759" s="42">
        <f t="shared" ref="C759:M759" si="14">AVERAGE(C60,C74,C90,C104)</f>
        <v>2950</v>
      </c>
      <c r="D759" s="323">
        <f t="shared" si="14"/>
        <v>8.1499999999999986</v>
      </c>
      <c r="E759" s="42">
        <f t="shared" si="14"/>
        <v>1962.5</v>
      </c>
      <c r="F759" s="42">
        <f t="shared" si="14"/>
        <v>1882.5</v>
      </c>
      <c r="G759" s="42">
        <f t="shared" si="14"/>
        <v>187.33333333333334</v>
      </c>
      <c r="H759" s="510">
        <f t="shared" si="14"/>
        <v>150.5</v>
      </c>
      <c r="I759" s="518">
        <f t="shared" si="14"/>
        <v>81.699999999999989</v>
      </c>
      <c r="J759" s="510">
        <f t="shared" si="14"/>
        <v>365.25</v>
      </c>
      <c r="K759" s="518">
        <f t="shared" si="14"/>
        <v>10.275</v>
      </c>
      <c r="L759" s="510">
        <f t="shared" si="14"/>
        <v>207.5</v>
      </c>
      <c r="M759" s="510">
        <f t="shared" si="14"/>
        <v>247.5</v>
      </c>
      <c r="N759" s="510">
        <f>(N74)/4</f>
        <v>2.625</v>
      </c>
      <c r="O759" s="510">
        <f>AVERAGE(O60,O74,O90,O104)</f>
        <v>716.72500000000002</v>
      </c>
      <c r="P759" s="510">
        <f>AVERAGE(P60,P74,P90,P104)</f>
        <v>432</v>
      </c>
    </row>
    <row r="760" spans="1:16" x14ac:dyDescent="0.2">
      <c r="A760" s="87" t="s">
        <v>36</v>
      </c>
      <c r="C760" s="42">
        <f t="shared" ref="C760:M760" si="15">AVERAGE(C61,C75,C91,C105)</f>
        <v>3957.5</v>
      </c>
      <c r="D760" s="323">
        <f t="shared" si="15"/>
        <v>7.9499999999999993</v>
      </c>
      <c r="E760" s="42">
        <f t="shared" si="15"/>
        <v>2540</v>
      </c>
      <c r="F760" s="42">
        <f t="shared" si="15"/>
        <v>2437.5</v>
      </c>
      <c r="G760" s="42">
        <f t="shared" si="15"/>
        <v>213.66666666666666</v>
      </c>
      <c r="H760" s="510">
        <f t="shared" si="15"/>
        <v>171</v>
      </c>
      <c r="I760" s="518">
        <f t="shared" si="15"/>
        <v>84.95</v>
      </c>
      <c r="J760" s="510">
        <f t="shared" si="15"/>
        <v>562.5</v>
      </c>
      <c r="K760" s="518">
        <f t="shared" si="15"/>
        <v>15.425000000000001</v>
      </c>
      <c r="L760" s="510">
        <f t="shared" si="15"/>
        <v>234.5</v>
      </c>
      <c r="M760" s="510">
        <f t="shared" si="15"/>
        <v>279.25</v>
      </c>
      <c r="N760" s="510">
        <f>(N75)/4</f>
        <v>3.2250000000000001</v>
      </c>
      <c r="O760" s="510">
        <f>AVERAGE(O61,O75,O91,O105)</f>
        <v>697.69999999999993</v>
      </c>
      <c r="P760" s="510">
        <f>AVERAGE(P61,P75,P91,P105)</f>
        <v>762</v>
      </c>
    </row>
    <row r="761" spans="1:16" x14ac:dyDescent="0.2">
      <c r="A761" s="85" t="s">
        <v>100</v>
      </c>
      <c r="C761" s="42">
        <f t="shared" ref="C761:M761" si="16">AVERAGE(C76,C92,C106)</f>
        <v>4396.666666666667</v>
      </c>
      <c r="D761" s="323">
        <f t="shared" si="16"/>
        <v>7.8666666666666671</v>
      </c>
      <c r="E761" s="42">
        <f t="shared" si="16"/>
        <v>2793.3333333333335</v>
      </c>
      <c r="F761" s="42">
        <f t="shared" si="16"/>
        <v>2690</v>
      </c>
      <c r="G761" s="42">
        <f t="shared" si="16"/>
        <v>93.382008999999996</v>
      </c>
      <c r="H761" s="510">
        <f t="shared" si="16"/>
        <v>172</v>
      </c>
      <c r="I761" s="518">
        <f t="shared" si="16"/>
        <v>86.966666666666654</v>
      </c>
      <c r="J761" s="510">
        <f t="shared" si="16"/>
        <v>639</v>
      </c>
      <c r="K761" s="518">
        <f t="shared" si="16"/>
        <v>16.7</v>
      </c>
      <c r="L761" s="510">
        <f t="shared" si="16"/>
        <v>258.33333333333331</v>
      </c>
      <c r="M761" s="510">
        <f t="shared" si="16"/>
        <v>315.33333333333331</v>
      </c>
      <c r="N761" s="518" t="s">
        <v>3</v>
      </c>
      <c r="O761" s="510">
        <f>AVERAGE(O76,O92,O106)</f>
        <v>725.19999999999993</v>
      </c>
      <c r="P761" s="510">
        <f>AVERAGE(P76,P92,P106)</f>
        <v>889</v>
      </c>
    </row>
    <row r="762" spans="1:16" x14ac:dyDescent="0.2">
      <c r="A762" s="87" t="s">
        <v>72</v>
      </c>
      <c r="C762" s="42">
        <f t="shared" ref="C762:M762" si="17">AVERAGE(C62,C77,C93,C107)</f>
        <v>2267.5</v>
      </c>
      <c r="D762" s="323">
        <f t="shared" si="17"/>
        <v>8.15</v>
      </c>
      <c r="E762" s="42">
        <f t="shared" si="17"/>
        <v>1460</v>
      </c>
      <c r="F762" s="42">
        <f t="shared" si="17"/>
        <v>1362.5</v>
      </c>
      <c r="G762" s="42">
        <f t="shared" si="17"/>
        <v>62.999999999999964</v>
      </c>
      <c r="H762" s="510">
        <f t="shared" si="17"/>
        <v>99.550000000000011</v>
      </c>
      <c r="I762" s="518">
        <f t="shared" si="17"/>
        <v>29.424999999999997</v>
      </c>
      <c r="J762" s="510">
        <f t="shared" si="17"/>
        <v>330</v>
      </c>
      <c r="K762" s="518">
        <f t="shared" si="17"/>
        <v>11.375</v>
      </c>
      <c r="L762" s="510">
        <f t="shared" si="17"/>
        <v>199.5</v>
      </c>
      <c r="M762" s="510">
        <f t="shared" si="17"/>
        <v>225.75</v>
      </c>
      <c r="N762" s="510">
        <f>(N77)/4</f>
        <v>8.4749999999999996</v>
      </c>
      <c r="O762" s="510">
        <f t="shared" ref="O762:P765" si="18">AVERAGE(O62,O77,O93,O107)</f>
        <v>475.8</v>
      </c>
      <c r="P762" s="510">
        <f t="shared" si="18"/>
        <v>295.25</v>
      </c>
    </row>
    <row r="763" spans="1:16" x14ac:dyDescent="0.2">
      <c r="A763" s="87" t="s">
        <v>73</v>
      </c>
      <c r="C763" s="42">
        <f t="shared" ref="C763:M763" si="19">AVERAGE(C63,C78,C94,C108)</f>
        <v>57612.5</v>
      </c>
      <c r="D763" s="323">
        <f t="shared" si="19"/>
        <v>8.1999999999999993</v>
      </c>
      <c r="E763" s="42">
        <f t="shared" si="19"/>
        <v>46825</v>
      </c>
      <c r="F763" s="42">
        <f t="shared" si="19"/>
        <v>46400</v>
      </c>
      <c r="G763" s="42">
        <f t="shared" si="19"/>
        <v>56.666666666666664</v>
      </c>
      <c r="H763" s="510">
        <f t="shared" si="19"/>
        <v>972</v>
      </c>
      <c r="I763" s="510">
        <f t="shared" si="19"/>
        <v>1540</v>
      </c>
      <c r="J763" s="510">
        <f t="shared" si="19"/>
        <v>13375</v>
      </c>
      <c r="K763" s="510">
        <f t="shared" si="19"/>
        <v>256</v>
      </c>
      <c r="L763" s="510">
        <f t="shared" si="19"/>
        <v>215.25</v>
      </c>
      <c r="M763" s="510">
        <f t="shared" si="19"/>
        <v>246.5</v>
      </c>
      <c r="N763" s="510">
        <f>(N94)/4</f>
        <v>7.75</v>
      </c>
      <c r="O763" s="510">
        <f t="shared" si="18"/>
        <v>11367.5</v>
      </c>
      <c r="P763" s="510">
        <f t="shared" si="18"/>
        <v>18775</v>
      </c>
    </row>
    <row r="764" spans="1:16" x14ac:dyDescent="0.2">
      <c r="A764" s="87" t="s">
        <v>74</v>
      </c>
      <c r="C764" s="42">
        <f t="shared" ref="C764:M764" si="20">AVERAGE(C64,C79,C95,C109)</f>
        <v>57637.5</v>
      </c>
      <c r="D764" s="323">
        <f t="shared" si="20"/>
        <v>8.2750000000000004</v>
      </c>
      <c r="E764" s="42">
        <f t="shared" si="20"/>
        <v>46475</v>
      </c>
      <c r="F764" s="42">
        <f t="shared" si="20"/>
        <v>46700</v>
      </c>
      <c r="G764" s="42">
        <f t="shared" si="20"/>
        <v>84.333333333333329</v>
      </c>
      <c r="H764" s="510">
        <f t="shared" si="20"/>
        <v>983</v>
      </c>
      <c r="I764" s="510">
        <f t="shared" si="20"/>
        <v>1560</v>
      </c>
      <c r="J764" s="510">
        <f t="shared" si="20"/>
        <v>13300</v>
      </c>
      <c r="K764" s="510">
        <f t="shared" si="20"/>
        <v>256</v>
      </c>
      <c r="L764" s="510">
        <f t="shared" si="20"/>
        <v>222</v>
      </c>
      <c r="M764" s="510">
        <f t="shared" si="20"/>
        <v>249.5</v>
      </c>
      <c r="N764" s="510">
        <f>(N79+N95)/4</f>
        <v>10.614999999999998</v>
      </c>
      <c r="O764" s="510">
        <f t="shared" si="18"/>
        <v>11637.5</v>
      </c>
      <c r="P764" s="510">
        <f t="shared" si="18"/>
        <v>19150</v>
      </c>
    </row>
    <row r="765" spans="1:16" x14ac:dyDescent="0.2">
      <c r="A765" s="87" t="s">
        <v>75</v>
      </c>
      <c r="C765" s="42">
        <f t="shared" ref="C765:M765" si="21">AVERAGE(C65,C80,C96,C110)</f>
        <v>57000</v>
      </c>
      <c r="D765" s="323">
        <f t="shared" si="21"/>
        <v>8</v>
      </c>
      <c r="E765" s="42">
        <f t="shared" si="21"/>
        <v>45825</v>
      </c>
      <c r="F765" s="42">
        <f t="shared" si="21"/>
        <v>46125</v>
      </c>
      <c r="G765" s="42">
        <f t="shared" si="21"/>
        <v>49</v>
      </c>
      <c r="H765" s="510">
        <f t="shared" si="21"/>
        <v>967.5</v>
      </c>
      <c r="I765" s="510">
        <f t="shared" si="21"/>
        <v>1537.5</v>
      </c>
      <c r="J765" s="510">
        <f t="shared" si="21"/>
        <v>13025</v>
      </c>
      <c r="K765" s="510">
        <f t="shared" si="21"/>
        <v>253</v>
      </c>
      <c r="L765" s="510">
        <f t="shared" si="21"/>
        <v>213.5</v>
      </c>
      <c r="M765" s="510">
        <f t="shared" si="21"/>
        <v>258.5</v>
      </c>
      <c r="N765" s="510">
        <f>(N110)/4</f>
        <v>0.95750000000000002</v>
      </c>
      <c r="O765" s="510">
        <f t="shared" si="18"/>
        <v>11425</v>
      </c>
      <c r="P765" s="510">
        <f t="shared" si="18"/>
        <v>18775</v>
      </c>
    </row>
    <row r="766" spans="1:16" x14ac:dyDescent="0.2">
      <c r="A766" s="87" t="s">
        <v>76</v>
      </c>
      <c r="C766" s="42">
        <f t="shared" ref="C766:M766" si="22">AVERAGE(C66,C81,C82,C97,C111)</f>
        <v>57300</v>
      </c>
      <c r="D766" s="323">
        <f t="shared" si="22"/>
        <v>8.16</v>
      </c>
      <c r="E766" s="42">
        <f t="shared" si="22"/>
        <v>46220</v>
      </c>
      <c r="F766" s="42">
        <f t="shared" si="22"/>
        <v>46140</v>
      </c>
      <c r="G766" s="42">
        <f t="shared" si="22"/>
        <v>61</v>
      </c>
      <c r="H766" s="510">
        <f t="shared" si="22"/>
        <v>968.4</v>
      </c>
      <c r="I766" s="510">
        <f t="shared" si="22"/>
        <v>1538</v>
      </c>
      <c r="J766" s="510">
        <f t="shared" si="22"/>
        <v>13180</v>
      </c>
      <c r="K766" s="510">
        <f t="shared" si="22"/>
        <v>255.6</v>
      </c>
      <c r="L766" s="510">
        <f t="shared" si="22"/>
        <v>216.4</v>
      </c>
      <c r="M766" s="510">
        <f t="shared" si="22"/>
        <v>254.2</v>
      </c>
      <c r="N766" s="510">
        <f>(N97)/4</f>
        <v>5.9749999999999996</v>
      </c>
      <c r="O766" s="510">
        <f>AVERAGE(O66,O81,O82,O97,O111)</f>
        <v>11386</v>
      </c>
      <c r="P766" s="510">
        <f>AVERAGE(P66,P81,P82,P97,P111)</f>
        <v>18680</v>
      </c>
    </row>
    <row r="767" spans="1:16" x14ac:dyDescent="0.2">
      <c r="A767" s="87" t="s">
        <v>77</v>
      </c>
      <c r="C767" s="42">
        <f t="shared" ref="C767:M767" si="23">AVERAGE(C67,C83,C98,C112)</f>
        <v>57600</v>
      </c>
      <c r="D767" s="323">
        <f t="shared" si="23"/>
        <v>8.1750000000000007</v>
      </c>
      <c r="E767" s="42">
        <f t="shared" si="23"/>
        <v>46200</v>
      </c>
      <c r="F767" s="42">
        <f t="shared" si="23"/>
        <v>46950</v>
      </c>
      <c r="G767" s="42">
        <f t="shared" si="23"/>
        <v>56.999999999999964</v>
      </c>
      <c r="H767" s="510">
        <f t="shared" si="23"/>
        <v>976.5</v>
      </c>
      <c r="I767" s="510">
        <f t="shared" si="23"/>
        <v>1552.5</v>
      </c>
      <c r="J767" s="510">
        <f t="shared" si="23"/>
        <v>13225</v>
      </c>
      <c r="K767" s="510">
        <f t="shared" si="23"/>
        <v>260</v>
      </c>
      <c r="L767" s="510">
        <f t="shared" si="23"/>
        <v>218.5</v>
      </c>
      <c r="M767" s="510">
        <f t="shared" si="23"/>
        <v>252</v>
      </c>
      <c r="N767" s="510">
        <f>(N98)/4</f>
        <v>7.05</v>
      </c>
      <c r="O767" s="510">
        <f>AVERAGE(O67,O83,O98,O112)</f>
        <v>11627.5</v>
      </c>
      <c r="P767" s="510">
        <f>AVERAGE(P67,P83,P98,P112)</f>
        <v>19150</v>
      </c>
    </row>
    <row r="768" spans="1:16" x14ac:dyDescent="0.2">
      <c r="A768" s="87" t="s">
        <v>78</v>
      </c>
      <c r="C768" s="42">
        <f t="shared" ref="C768:M768" si="24">AVERAGE(C68,C84,C99,C113)</f>
        <v>57732.5</v>
      </c>
      <c r="D768" s="323">
        <f t="shared" si="24"/>
        <v>7.85</v>
      </c>
      <c r="E768" s="42">
        <f t="shared" si="24"/>
        <v>46300</v>
      </c>
      <c r="F768" s="42">
        <f t="shared" si="24"/>
        <v>47450</v>
      </c>
      <c r="G768" s="42">
        <f t="shared" si="24"/>
        <v>71.666666666666671</v>
      </c>
      <c r="H768" s="510">
        <f t="shared" si="24"/>
        <v>978</v>
      </c>
      <c r="I768" s="510">
        <f t="shared" si="24"/>
        <v>1562.5</v>
      </c>
      <c r="J768" s="510">
        <f t="shared" si="24"/>
        <v>13075</v>
      </c>
      <c r="K768" s="510">
        <f t="shared" si="24"/>
        <v>258</v>
      </c>
      <c r="L768" s="510">
        <f t="shared" si="24"/>
        <v>218.5</v>
      </c>
      <c r="M768" s="510">
        <f t="shared" si="24"/>
        <v>266.5</v>
      </c>
      <c r="N768" s="518" t="s">
        <v>3</v>
      </c>
      <c r="O768" s="510">
        <f>AVERAGE(O68,O84,O99,O113)</f>
        <v>11657.5</v>
      </c>
      <c r="P768" s="510">
        <f>AVERAGE(P68,P84,P99,P113)</f>
        <v>19125</v>
      </c>
    </row>
    <row r="769" spans="1:18" x14ac:dyDescent="0.2">
      <c r="A769" s="417" t="s">
        <v>376</v>
      </c>
      <c r="B769" s="367"/>
      <c r="C769" s="368">
        <f t="shared" ref="C769:M769" si="25">AVERAGE(C763:C768)</f>
        <v>57480.416666666664</v>
      </c>
      <c r="D769" s="509">
        <f t="shared" si="25"/>
        <v>8.1100000000000012</v>
      </c>
      <c r="E769" s="368">
        <f t="shared" si="25"/>
        <v>46307.5</v>
      </c>
      <c r="F769" s="368">
        <f t="shared" si="25"/>
        <v>46627.5</v>
      </c>
      <c r="G769" s="368">
        <f t="shared" si="25"/>
        <v>63.277777777777771</v>
      </c>
      <c r="H769" s="560">
        <f t="shared" si="25"/>
        <v>974.23333333333323</v>
      </c>
      <c r="I769" s="560">
        <f t="shared" si="25"/>
        <v>1548.4166666666667</v>
      </c>
      <c r="J769" s="560">
        <f t="shared" si="25"/>
        <v>13196.666666666666</v>
      </c>
      <c r="K769" s="560">
        <f t="shared" si="25"/>
        <v>256.43333333333334</v>
      </c>
      <c r="L769" s="560">
        <f t="shared" si="25"/>
        <v>217.35833333333335</v>
      </c>
      <c r="M769" s="560">
        <f t="shared" si="25"/>
        <v>254.53333333333333</v>
      </c>
      <c r="N769" s="560"/>
      <c r="O769" s="560">
        <f>AVERAGE(O763:O768)</f>
        <v>11516.833333333334</v>
      </c>
      <c r="P769" s="560">
        <f>AVERAGE(P763:P768)</f>
        <v>18942.5</v>
      </c>
    </row>
    <row r="770" spans="1:18" x14ac:dyDescent="0.2">
      <c r="C770" s="42"/>
    </row>
    <row r="771" spans="1:18" x14ac:dyDescent="0.2">
      <c r="A771" s="87" t="s">
        <v>7</v>
      </c>
      <c r="B771" s="43">
        <v>2006</v>
      </c>
      <c r="C771" s="42">
        <f t="shared" ref="C771:M771" si="26">AVERAGE(C118,C132,C147,C161)</f>
        <v>3017.5</v>
      </c>
      <c r="D771" s="323">
        <f t="shared" si="26"/>
        <v>8.0249999999999986</v>
      </c>
      <c r="E771" s="42">
        <f t="shared" si="26"/>
        <v>2162.5</v>
      </c>
      <c r="F771" s="42">
        <f t="shared" si="26"/>
        <v>1952.5</v>
      </c>
      <c r="G771" s="42">
        <f t="shared" si="26"/>
        <v>272.75</v>
      </c>
      <c r="H771" s="510">
        <f t="shared" si="26"/>
        <v>164.75</v>
      </c>
      <c r="I771" s="518">
        <f t="shared" si="26"/>
        <v>84.825000000000003</v>
      </c>
      <c r="J771" s="510">
        <f t="shared" si="26"/>
        <v>373.75</v>
      </c>
      <c r="K771" s="518">
        <f t="shared" si="26"/>
        <v>11.074999999999999</v>
      </c>
      <c r="L771" s="510">
        <f t="shared" si="26"/>
        <v>221.5</v>
      </c>
      <c r="M771" s="510">
        <f t="shared" si="26"/>
        <v>270.25</v>
      </c>
      <c r="N771" s="518" t="s">
        <v>3</v>
      </c>
      <c r="O771" s="510">
        <f>AVERAGE(O118,O132,O147,O161)</f>
        <v>736.45</v>
      </c>
      <c r="P771" s="510">
        <f>AVERAGE(P118,P132,P147,P161)</f>
        <v>443</v>
      </c>
      <c r="Q771" s="510">
        <f>AVERAGE(Q132,Q147,Q161)</f>
        <v>10.4</v>
      </c>
      <c r="R771" s="510">
        <f>AVERAGE(R132,R147,R161)</f>
        <v>8.7333333333333325</v>
      </c>
    </row>
    <row r="772" spans="1:18" x14ac:dyDescent="0.2">
      <c r="A772" s="87" t="s">
        <v>36</v>
      </c>
      <c r="C772" s="42">
        <f t="shared" ref="C772:M772" si="27">AVERAGE(C119,C133,C148,C162)</f>
        <v>4540</v>
      </c>
      <c r="D772" s="323">
        <f t="shared" si="27"/>
        <v>7.7750000000000004</v>
      </c>
      <c r="E772" s="42">
        <f t="shared" si="27"/>
        <v>2950</v>
      </c>
      <c r="F772" s="42">
        <f t="shared" si="27"/>
        <v>2857.5</v>
      </c>
      <c r="G772" s="42">
        <f t="shared" si="27"/>
        <v>222.75</v>
      </c>
      <c r="H772" s="510">
        <f t="shared" si="27"/>
        <v>198.75</v>
      </c>
      <c r="I772" s="518">
        <f t="shared" si="27"/>
        <v>96.974999999999994</v>
      </c>
      <c r="J772" s="510">
        <f t="shared" si="27"/>
        <v>658.25</v>
      </c>
      <c r="K772" s="518">
        <f t="shared" si="27"/>
        <v>16.850000000000001</v>
      </c>
      <c r="L772" s="510">
        <f t="shared" si="27"/>
        <v>272</v>
      </c>
      <c r="M772" s="510">
        <f t="shared" si="27"/>
        <v>331.5</v>
      </c>
      <c r="N772" s="518" t="s">
        <v>3</v>
      </c>
      <c r="O772" s="510">
        <f>AVERAGE(O119,O133,O148,O162)</f>
        <v>780.52499999999998</v>
      </c>
      <c r="P772" s="510">
        <f>AVERAGE(P119,P133,P148,P162)</f>
        <v>937</v>
      </c>
      <c r="Q772" s="510">
        <f>AVERAGE(Q133,Q148,Q162)</f>
        <v>12.133333333333333</v>
      </c>
      <c r="R772" s="510">
        <f>AVERAGE(R133,R148,R162)</f>
        <v>9.0333333333333332</v>
      </c>
    </row>
    <row r="773" spans="1:18" x14ac:dyDescent="0.2">
      <c r="A773" s="85" t="s">
        <v>100</v>
      </c>
      <c r="C773" s="42">
        <f t="shared" ref="C773:M773" si="28">AVERAGE(C120,C134,C149)</f>
        <v>4926.666666666667</v>
      </c>
      <c r="D773" s="323">
        <f t="shared" si="28"/>
        <v>7.8999999999999995</v>
      </c>
      <c r="E773" s="42">
        <f t="shared" si="28"/>
        <v>3150</v>
      </c>
      <c r="F773" s="42">
        <f t="shared" si="28"/>
        <v>3040</v>
      </c>
      <c r="G773" s="42">
        <f t="shared" si="28"/>
        <v>131.66666666666666</v>
      </c>
      <c r="H773" s="510">
        <f t="shared" si="28"/>
        <v>195.33333333333334</v>
      </c>
      <c r="I773" s="518">
        <f t="shared" si="28"/>
        <v>96.8</v>
      </c>
      <c r="J773" s="510">
        <f t="shared" si="28"/>
        <v>744</v>
      </c>
      <c r="K773" s="518">
        <f t="shared" si="28"/>
        <v>19.033333333333335</v>
      </c>
      <c r="L773" s="510">
        <f t="shared" si="28"/>
        <v>300.33333333333331</v>
      </c>
      <c r="M773" s="510">
        <f t="shared" si="28"/>
        <v>366.33333333333331</v>
      </c>
      <c r="N773" s="518" t="s">
        <v>3</v>
      </c>
      <c r="O773" s="510">
        <f>AVERAGE(O120,O134,O149)</f>
        <v>791.86666666666679</v>
      </c>
      <c r="P773" s="510">
        <f>AVERAGE(P120,P134,P149)</f>
        <v>1005.6666666666666</v>
      </c>
      <c r="Q773" s="510">
        <f>AVERAGE(Q134,Q149)</f>
        <v>13.3</v>
      </c>
      <c r="R773" s="510">
        <f>AVERAGE(R134,R149)</f>
        <v>10.600000000000001</v>
      </c>
    </row>
    <row r="774" spans="1:18" x14ac:dyDescent="0.2">
      <c r="A774" s="87" t="s">
        <v>72</v>
      </c>
      <c r="C774" s="42">
        <f t="shared" ref="C774:M774" si="29">AVERAGE(C121,C135,C150,C163)</f>
        <v>1813.25</v>
      </c>
      <c r="D774" s="323">
        <f t="shared" si="29"/>
        <v>7.8249999999999993</v>
      </c>
      <c r="E774" s="42">
        <f t="shared" si="29"/>
        <v>1185</v>
      </c>
      <c r="F774" s="42">
        <f t="shared" si="29"/>
        <v>1087.25</v>
      </c>
      <c r="G774" s="42">
        <f t="shared" si="29"/>
        <v>66.5</v>
      </c>
      <c r="H774" s="518">
        <f t="shared" si="29"/>
        <v>95</v>
      </c>
      <c r="I774" s="518">
        <f t="shared" si="29"/>
        <v>26.6</v>
      </c>
      <c r="J774" s="510">
        <f t="shared" si="29"/>
        <v>242</v>
      </c>
      <c r="K774" s="518">
        <f t="shared" si="29"/>
        <v>10.65</v>
      </c>
      <c r="L774" s="510">
        <f t="shared" si="29"/>
        <v>170</v>
      </c>
      <c r="M774" s="510">
        <f t="shared" si="29"/>
        <v>207.5</v>
      </c>
      <c r="N774" s="518" t="s">
        <v>3</v>
      </c>
      <c r="O774" s="510">
        <f t="shared" ref="O774:P780" si="30">AVERAGE(O121,O135,O150,O163)</f>
        <v>397.92499999999995</v>
      </c>
      <c r="P774" s="510">
        <f t="shared" si="30"/>
        <v>210</v>
      </c>
      <c r="Q774" s="510">
        <f t="shared" ref="Q774:R780" si="31">AVERAGE(Q135,Q150,Q163)</f>
        <v>8.0333333333333332</v>
      </c>
      <c r="R774" s="510">
        <f t="shared" si="31"/>
        <v>6.4000000000000012</v>
      </c>
    </row>
    <row r="775" spans="1:18" x14ac:dyDescent="0.2">
      <c r="A775" s="87" t="s">
        <v>73</v>
      </c>
      <c r="C775" s="42">
        <f t="shared" ref="C775:M775" si="32">AVERAGE(C122,C136,C151,C164)</f>
        <v>58500</v>
      </c>
      <c r="D775" s="323">
        <f t="shared" si="32"/>
        <v>8.4249999999999989</v>
      </c>
      <c r="E775" s="42">
        <f t="shared" si="32"/>
        <v>47275</v>
      </c>
      <c r="F775" s="42">
        <f t="shared" si="32"/>
        <v>47425</v>
      </c>
      <c r="G775" s="42">
        <f t="shared" si="32"/>
        <v>36.75</v>
      </c>
      <c r="H775" s="510">
        <f t="shared" si="32"/>
        <v>1017.5</v>
      </c>
      <c r="I775" s="510">
        <f t="shared" si="32"/>
        <v>1587.5</v>
      </c>
      <c r="J775" s="510">
        <f t="shared" si="32"/>
        <v>13425</v>
      </c>
      <c r="K775" s="510">
        <f t="shared" si="32"/>
        <v>263</v>
      </c>
      <c r="L775" s="510">
        <f t="shared" si="32"/>
        <v>216.25</v>
      </c>
      <c r="M775" s="510">
        <f t="shared" si="32"/>
        <v>236</v>
      </c>
      <c r="N775" s="510">
        <f>(N136+N151+N164)/4</f>
        <v>13.6525</v>
      </c>
      <c r="O775" s="510">
        <f t="shared" si="30"/>
        <v>11700</v>
      </c>
      <c r="P775" s="510">
        <f t="shared" si="30"/>
        <v>19275</v>
      </c>
      <c r="Q775" s="510">
        <f t="shared" si="31"/>
        <v>50.20000000000001</v>
      </c>
      <c r="R775" s="510">
        <f t="shared" si="31"/>
        <v>47.666666666666664</v>
      </c>
    </row>
    <row r="776" spans="1:18" x14ac:dyDescent="0.2">
      <c r="A776" s="87" t="s">
        <v>74</v>
      </c>
      <c r="C776" s="42">
        <f t="shared" ref="C776:M776" si="33">AVERAGE(C123,C137,C152,C165)</f>
        <v>58350</v>
      </c>
      <c r="D776" s="323">
        <f t="shared" si="33"/>
        <v>8.4</v>
      </c>
      <c r="E776" s="42">
        <f t="shared" si="33"/>
        <v>47125</v>
      </c>
      <c r="F776" s="42">
        <f t="shared" si="33"/>
        <v>47350</v>
      </c>
      <c r="G776" s="42">
        <f t="shared" si="33"/>
        <v>35.25</v>
      </c>
      <c r="H776" s="510">
        <f t="shared" si="33"/>
        <v>1017.5</v>
      </c>
      <c r="I776" s="510">
        <f t="shared" si="33"/>
        <v>1595</v>
      </c>
      <c r="J776" s="510">
        <f t="shared" si="33"/>
        <v>13400</v>
      </c>
      <c r="K776" s="510">
        <f t="shared" si="33"/>
        <v>261.5</v>
      </c>
      <c r="L776" s="510">
        <f t="shared" si="33"/>
        <v>218</v>
      </c>
      <c r="M776" s="510">
        <f t="shared" si="33"/>
        <v>254.5</v>
      </c>
      <c r="N776" s="510">
        <f>(N137+N165)/4</f>
        <v>5.5175000000000001</v>
      </c>
      <c r="O776" s="510">
        <f t="shared" si="30"/>
        <v>11670</v>
      </c>
      <c r="P776" s="510">
        <f t="shared" si="30"/>
        <v>19275</v>
      </c>
      <c r="Q776" s="510">
        <f t="shared" si="31"/>
        <v>49.033333333333331</v>
      </c>
      <c r="R776" s="510">
        <f t="shared" si="31"/>
        <v>46.833333333333336</v>
      </c>
    </row>
    <row r="777" spans="1:18" x14ac:dyDescent="0.2">
      <c r="A777" s="87" t="s">
        <v>75</v>
      </c>
      <c r="C777" s="42">
        <f t="shared" ref="C777:M777" si="34">AVERAGE(C124,C138,C153,C166)</f>
        <v>58150</v>
      </c>
      <c r="D777" s="323">
        <f t="shared" si="34"/>
        <v>8.4749999999999996</v>
      </c>
      <c r="E777" s="42">
        <f t="shared" si="34"/>
        <v>46850</v>
      </c>
      <c r="F777" s="42">
        <f t="shared" si="34"/>
        <v>47100</v>
      </c>
      <c r="G777" s="42">
        <f t="shared" si="34"/>
        <v>34.5</v>
      </c>
      <c r="H777" s="510">
        <f t="shared" si="34"/>
        <v>1014</v>
      </c>
      <c r="I777" s="510">
        <f t="shared" si="34"/>
        <v>1585</v>
      </c>
      <c r="J777" s="510">
        <f t="shared" si="34"/>
        <v>13300</v>
      </c>
      <c r="K777" s="510">
        <f t="shared" si="34"/>
        <v>261</v>
      </c>
      <c r="L777" s="510">
        <f t="shared" si="34"/>
        <v>217.25</v>
      </c>
      <c r="M777" s="510">
        <f t="shared" si="34"/>
        <v>232</v>
      </c>
      <c r="N777" s="510">
        <f>(N138+N153+N166)/4</f>
        <v>16.047499999999999</v>
      </c>
      <c r="O777" s="510">
        <f t="shared" si="30"/>
        <v>11620</v>
      </c>
      <c r="P777" s="510">
        <f t="shared" si="30"/>
        <v>19175</v>
      </c>
      <c r="Q777" s="510">
        <f t="shared" si="31"/>
        <v>49.833333333333336</v>
      </c>
      <c r="R777" s="510">
        <f t="shared" si="31"/>
        <v>47.266666666666673</v>
      </c>
    </row>
    <row r="778" spans="1:18" x14ac:dyDescent="0.2">
      <c r="A778" s="87" t="s">
        <v>76</v>
      </c>
      <c r="C778" s="42">
        <f t="shared" ref="C778:M778" si="35">AVERAGE(C125,C139,C154,C167)</f>
        <v>58250</v>
      </c>
      <c r="D778" s="323">
        <f t="shared" si="35"/>
        <v>8.375</v>
      </c>
      <c r="E778" s="42">
        <f t="shared" si="35"/>
        <v>47025</v>
      </c>
      <c r="F778" s="42">
        <f t="shared" si="35"/>
        <v>47175</v>
      </c>
      <c r="G778" s="42">
        <f t="shared" si="35"/>
        <v>33</v>
      </c>
      <c r="H778" s="510">
        <f t="shared" si="35"/>
        <v>1020</v>
      </c>
      <c r="I778" s="510">
        <f t="shared" si="35"/>
        <v>1587.5</v>
      </c>
      <c r="J778" s="510">
        <f t="shared" si="35"/>
        <v>13300</v>
      </c>
      <c r="K778" s="510">
        <f t="shared" si="35"/>
        <v>260.5</v>
      </c>
      <c r="L778" s="510">
        <f t="shared" si="35"/>
        <v>218.75</v>
      </c>
      <c r="M778" s="510">
        <f t="shared" si="35"/>
        <v>249.75</v>
      </c>
      <c r="N778" s="510">
        <f>(N139+N167)/4</f>
        <v>8.2675000000000001</v>
      </c>
      <c r="O778" s="510">
        <f t="shared" si="30"/>
        <v>11660</v>
      </c>
      <c r="P778" s="510">
        <f t="shared" si="30"/>
        <v>19225</v>
      </c>
      <c r="Q778" s="510">
        <f t="shared" si="31"/>
        <v>49.366666666666667</v>
      </c>
      <c r="R778" s="510">
        <f t="shared" si="31"/>
        <v>47.066666666666663</v>
      </c>
    </row>
    <row r="779" spans="1:18" x14ac:dyDescent="0.2">
      <c r="A779" s="87" t="s">
        <v>77</v>
      </c>
      <c r="C779" s="42">
        <f t="shared" ref="C779:M779" si="36">AVERAGE(C126,C140,C155,C168)</f>
        <v>58400</v>
      </c>
      <c r="D779" s="323">
        <f t="shared" si="36"/>
        <v>8.4749999999999996</v>
      </c>
      <c r="E779" s="42">
        <f t="shared" si="36"/>
        <v>46725</v>
      </c>
      <c r="F779" s="42">
        <f t="shared" si="36"/>
        <v>47375</v>
      </c>
      <c r="G779" s="42">
        <f t="shared" si="36"/>
        <v>45</v>
      </c>
      <c r="H779" s="510">
        <f t="shared" si="36"/>
        <v>1017.5</v>
      </c>
      <c r="I779" s="510">
        <f t="shared" si="36"/>
        <v>1592.5</v>
      </c>
      <c r="J779" s="510">
        <f t="shared" si="36"/>
        <v>13400</v>
      </c>
      <c r="K779" s="510">
        <f t="shared" si="36"/>
        <v>262</v>
      </c>
      <c r="L779" s="510">
        <f t="shared" si="36"/>
        <v>218</v>
      </c>
      <c r="M779" s="510">
        <f t="shared" si="36"/>
        <v>235</v>
      </c>
      <c r="N779" s="510">
        <f>(N140+N168)/4</f>
        <v>8.2475000000000005</v>
      </c>
      <c r="O779" s="510">
        <f t="shared" si="30"/>
        <v>11730</v>
      </c>
      <c r="P779" s="510">
        <f t="shared" si="30"/>
        <v>19250</v>
      </c>
      <c r="Q779" s="510">
        <f t="shared" si="31"/>
        <v>50.333333333333336</v>
      </c>
      <c r="R779" s="510">
        <f t="shared" si="31"/>
        <v>47.766666666666673</v>
      </c>
    </row>
    <row r="780" spans="1:18" x14ac:dyDescent="0.2">
      <c r="A780" s="87" t="s">
        <v>78</v>
      </c>
      <c r="C780" s="42">
        <f t="shared" ref="C780:M780" si="37">AVERAGE(C127,C141,C156,C169)</f>
        <v>58450</v>
      </c>
      <c r="D780" s="323">
        <f t="shared" si="37"/>
        <v>8.25</v>
      </c>
      <c r="E780" s="42">
        <f t="shared" si="37"/>
        <v>46950</v>
      </c>
      <c r="F780" s="42">
        <f t="shared" si="37"/>
        <v>47425</v>
      </c>
      <c r="G780" s="42">
        <f t="shared" si="37"/>
        <v>33.75</v>
      </c>
      <c r="H780" s="510">
        <f t="shared" si="37"/>
        <v>1023.5</v>
      </c>
      <c r="I780" s="510">
        <f t="shared" si="37"/>
        <v>1580</v>
      </c>
      <c r="J780" s="510">
        <f t="shared" si="37"/>
        <v>13400</v>
      </c>
      <c r="K780" s="510">
        <f t="shared" si="37"/>
        <v>262.5</v>
      </c>
      <c r="L780" s="510">
        <f t="shared" si="37"/>
        <v>222</v>
      </c>
      <c r="M780" s="510">
        <f t="shared" si="37"/>
        <v>254</v>
      </c>
      <c r="N780" s="510">
        <f>(N141+N169)/4</f>
        <v>8.1475000000000009</v>
      </c>
      <c r="O780" s="510">
        <f t="shared" si="30"/>
        <v>11695</v>
      </c>
      <c r="P780" s="510">
        <f t="shared" si="30"/>
        <v>19325</v>
      </c>
      <c r="Q780" s="510">
        <f t="shared" si="31"/>
        <v>49.366666666666667</v>
      </c>
      <c r="R780" s="510">
        <f t="shared" si="31"/>
        <v>46.633333333333326</v>
      </c>
    </row>
    <row r="781" spans="1:18" x14ac:dyDescent="0.2">
      <c r="A781" s="417" t="s">
        <v>376</v>
      </c>
      <c r="B781" s="367"/>
      <c r="C781" s="368">
        <f t="shared" ref="C781:M781" si="38">AVERAGE(C775:C780)</f>
        <v>58350</v>
      </c>
      <c r="D781" s="509">
        <f t="shared" si="38"/>
        <v>8.4</v>
      </c>
      <c r="E781" s="368">
        <f t="shared" si="38"/>
        <v>46991.666666666664</v>
      </c>
      <c r="F781" s="368">
        <f t="shared" si="38"/>
        <v>47308.333333333336</v>
      </c>
      <c r="G781" s="368">
        <f t="shared" si="38"/>
        <v>36.375</v>
      </c>
      <c r="H781" s="560">
        <f t="shared" si="38"/>
        <v>1018.3333333333334</v>
      </c>
      <c r="I781" s="560">
        <f t="shared" si="38"/>
        <v>1587.9166666666667</v>
      </c>
      <c r="J781" s="560">
        <f t="shared" si="38"/>
        <v>13370.833333333334</v>
      </c>
      <c r="K781" s="560">
        <f t="shared" si="38"/>
        <v>261.75</v>
      </c>
      <c r="L781" s="560">
        <f t="shared" si="38"/>
        <v>218.375</v>
      </c>
      <c r="M781" s="560">
        <f t="shared" si="38"/>
        <v>243.54166666666666</v>
      </c>
      <c r="N781" s="560"/>
      <c r="O781" s="560">
        <f>AVERAGE(O775:O780)</f>
        <v>11679.166666666666</v>
      </c>
      <c r="P781" s="560">
        <f>AVERAGE(P775:P780)</f>
        <v>19254.166666666668</v>
      </c>
      <c r="Q781" s="560">
        <f>AVERAGE(Q775:Q780)</f>
        <v>49.688888888888897</v>
      </c>
      <c r="R781" s="560">
        <f>AVERAGE(R775:R780)</f>
        <v>47.205555555555556</v>
      </c>
    </row>
    <row r="782" spans="1:18" x14ac:dyDescent="0.2">
      <c r="C782" s="42"/>
    </row>
    <row r="783" spans="1:18" x14ac:dyDescent="0.2">
      <c r="A783" s="87" t="s">
        <v>7</v>
      </c>
      <c r="B783" s="43">
        <v>2007</v>
      </c>
      <c r="C783" s="42">
        <f t="shared" ref="C783:M783" si="39">AVERAGE(C174,C187,C201,C215)</f>
        <v>3126.75</v>
      </c>
      <c r="D783" s="323">
        <f t="shared" si="39"/>
        <v>7.9499999999999993</v>
      </c>
      <c r="E783" s="42">
        <f t="shared" si="39"/>
        <v>2132.5</v>
      </c>
      <c r="F783" s="42">
        <f t="shared" si="39"/>
        <v>2047.5</v>
      </c>
      <c r="G783" s="42">
        <f t="shared" si="39"/>
        <v>323</v>
      </c>
      <c r="H783" s="510">
        <f t="shared" si="39"/>
        <v>171.5</v>
      </c>
      <c r="I783" s="518">
        <f t="shared" si="39"/>
        <v>90.525000000000006</v>
      </c>
      <c r="J783" s="510">
        <f t="shared" si="39"/>
        <v>400.75</v>
      </c>
      <c r="K783" s="518">
        <f t="shared" si="39"/>
        <v>10.675000000000001</v>
      </c>
      <c r="L783" s="510">
        <f t="shared" si="39"/>
        <v>223.75</v>
      </c>
      <c r="M783" s="510">
        <f t="shared" si="39"/>
        <v>273.25</v>
      </c>
      <c r="N783" s="518" t="s">
        <v>3</v>
      </c>
      <c r="O783" s="510">
        <f t="shared" ref="O783:R784" si="40">AVERAGE(O174,O187,O201,O215)</f>
        <v>767.72500000000002</v>
      </c>
      <c r="P783" s="510">
        <f t="shared" si="40"/>
        <v>468.75</v>
      </c>
      <c r="Q783" s="510">
        <f t="shared" si="40"/>
        <v>9.9</v>
      </c>
      <c r="R783" s="510">
        <f t="shared" si="40"/>
        <v>8.0749999999999993</v>
      </c>
    </row>
    <row r="784" spans="1:18" x14ac:dyDescent="0.2">
      <c r="A784" s="87" t="s">
        <v>36</v>
      </c>
      <c r="C784" s="42">
        <f t="shared" ref="C784:M784" si="41">AVERAGE(C175,C188,C202,C216)</f>
        <v>4283.25</v>
      </c>
      <c r="D784" s="323">
        <f t="shared" si="41"/>
        <v>7.9749999999999996</v>
      </c>
      <c r="E784" s="42">
        <f t="shared" si="41"/>
        <v>2747.5</v>
      </c>
      <c r="F784" s="42">
        <f t="shared" si="41"/>
        <v>2685</v>
      </c>
      <c r="G784" s="42">
        <f t="shared" si="41"/>
        <v>219.25</v>
      </c>
      <c r="H784" s="510">
        <f t="shared" si="41"/>
        <v>187.25</v>
      </c>
      <c r="I784" s="518">
        <f t="shared" si="41"/>
        <v>93.9</v>
      </c>
      <c r="J784" s="510">
        <f t="shared" si="41"/>
        <v>614.75</v>
      </c>
      <c r="K784" s="518">
        <f t="shared" si="41"/>
        <v>16.225000000000001</v>
      </c>
      <c r="L784" s="510">
        <f t="shared" si="41"/>
        <v>248</v>
      </c>
      <c r="M784" s="510">
        <f t="shared" si="41"/>
        <v>302.5</v>
      </c>
      <c r="N784" s="518" t="s">
        <v>3</v>
      </c>
      <c r="O784" s="510">
        <f t="shared" si="40"/>
        <v>749.95</v>
      </c>
      <c r="P784" s="510">
        <f t="shared" si="40"/>
        <v>869.5</v>
      </c>
      <c r="Q784" s="510">
        <f t="shared" si="40"/>
        <v>10.424999999999999</v>
      </c>
      <c r="R784" s="510">
        <f t="shared" si="40"/>
        <v>8.1000000000000014</v>
      </c>
    </row>
    <row r="785" spans="1:18" x14ac:dyDescent="0.2">
      <c r="A785" s="85" t="s">
        <v>100</v>
      </c>
      <c r="C785" s="42">
        <f t="shared" ref="C785:M785" si="42">AVERAGE(C189,C217)</f>
        <v>4253</v>
      </c>
      <c r="D785" s="323">
        <f t="shared" si="42"/>
        <v>8.0500000000000007</v>
      </c>
      <c r="E785" s="42">
        <f t="shared" si="42"/>
        <v>2730</v>
      </c>
      <c r="F785" s="42">
        <f t="shared" si="42"/>
        <v>2695</v>
      </c>
      <c r="G785" s="42">
        <f t="shared" si="42"/>
        <v>247.5</v>
      </c>
      <c r="H785" s="510">
        <f t="shared" si="42"/>
        <v>175</v>
      </c>
      <c r="I785" s="518">
        <f t="shared" si="42"/>
        <v>85.9</v>
      </c>
      <c r="J785" s="510">
        <f t="shared" si="42"/>
        <v>632</v>
      </c>
      <c r="K785" s="518">
        <f t="shared" si="42"/>
        <v>17.25</v>
      </c>
      <c r="L785" s="510">
        <f t="shared" si="42"/>
        <v>243.5</v>
      </c>
      <c r="M785" s="510">
        <f t="shared" si="42"/>
        <v>297</v>
      </c>
      <c r="N785" s="518" t="s">
        <v>3</v>
      </c>
      <c r="O785" s="510">
        <f>AVERAGE(O189,O217)</f>
        <v>715.45</v>
      </c>
      <c r="P785" s="510">
        <f>AVERAGE(P189,P217)</f>
        <v>921.5</v>
      </c>
      <c r="Q785" s="510">
        <f>AVERAGE(Q189,Q217)</f>
        <v>9.9499999999999993</v>
      </c>
      <c r="R785" s="510">
        <f>AVERAGE(R189,R217)</f>
        <v>7.75</v>
      </c>
    </row>
    <row r="786" spans="1:18" x14ac:dyDescent="0.2">
      <c r="A786" s="87" t="s">
        <v>72</v>
      </c>
      <c r="C786" s="42">
        <f t="shared" ref="C786:M786" si="43">AVERAGE(C176,C190,C204,C218)</f>
        <v>1600.5</v>
      </c>
      <c r="D786" s="323">
        <f t="shared" si="43"/>
        <v>8.0250000000000004</v>
      </c>
      <c r="E786" s="42">
        <f t="shared" si="43"/>
        <v>1077.5</v>
      </c>
      <c r="F786" s="42">
        <f t="shared" si="43"/>
        <v>1006</v>
      </c>
      <c r="G786" s="42">
        <f t="shared" si="43"/>
        <v>40.75</v>
      </c>
      <c r="H786" s="518">
        <f t="shared" si="43"/>
        <v>95.600000000000009</v>
      </c>
      <c r="I786" s="518">
        <f t="shared" si="43"/>
        <v>28.324999999999999</v>
      </c>
      <c r="J786" s="510">
        <f t="shared" si="43"/>
        <v>217.5</v>
      </c>
      <c r="K786" s="518">
        <f t="shared" si="43"/>
        <v>10.1</v>
      </c>
      <c r="L786" s="510">
        <f t="shared" si="43"/>
        <v>170.5</v>
      </c>
      <c r="M786" s="510">
        <f t="shared" si="43"/>
        <v>207.75</v>
      </c>
      <c r="N786" s="518" t="s">
        <v>3</v>
      </c>
      <c r="O786" s="510">
        <f t="shared" ref="O786:R792" si="44">AVERAGE(O176,O190,O204,O218)</f>
        <v>369.05</v>
      </c>
      <c r="P786" s="510">
        <f t="shared" si="44"/>
        <v>182.75</v>
      </c>
      <c r="Q786" s="510">
        <f t="shared" si="44"/>
        <v>7.3500000000000005</v>
      </c>
      <c r="R786" s="510">
        <f t="shared" si="44"/>
        <v>5.6750000000000007</v>
      </c>
    </row>
    <row r="787" spans="1:18" x14ac:dyDescent="0.2">
      <c r="A787" s="87" t="s">
        <v>73</v>
      </c>
      <c r="C787" s="42">
        <f t="shared" ref="C787:M787" si="45">AVERAGE(C177,C191,C205,C219)</f>
        <v>59192.5</v>
      </c>
      <c r="D787" s="323">
        <f t="shared" si="45"/>
        <v>8.35</v>
      </c>
      <c r="E787" s="42">
        <f t="shared" si="45"/>
        <v>47925</v>
      </c>
      <c r="F787" s="42">
        <f t="shared" si="45"/>
        <v>48050</v>
      </c>
      <c r="G787" s="42">
        <f t="shared" si="45"/>
        <v>44</v>
      </c>
      <c r="H787" s="510">
        <f t="shared" si="45"/>
        <v>1047.5</v>
      </c>
      <c r="I787" s="510">
        <f t="shared" si="45"/>
        <v>1660</v>
      </c>
      <c r="J787" s="510">
        <f t="shared" si="45"/>
        <v>13825</v>
      </c>
      <c r="K787" s="510">
        <f t="shared" si="45"/>
        <v>265</v>
      </c>
      <c r="L787" s="510">
        <f t="shared" si="45"/>
        <v>230.75</v>
      </c>
      <c r="M787" s="510">
        <f t="shared" si="45"/>
        <v>258.5</v>
      </c>
      <c r="N787" s="510">
        <f>(N177)/4</f>
        <v>11.275</v>
      </c>
      <c r="O787" s="510">
        <f t="shared" si="44"/>
        <v>11727.5</v>
      </c>
      <c r="P787" s="510">
        <f t="shared" si="44"/>
        <v>19375</v>
      </c>
      <c r="Q787" s="510">
        <f t="shared" si="44"/>
        <v>59.975000000000009</v>
      </c>
      <c r="R787" s="510">
        <f t="shared" si="44"/>
        <v>54.325000000000003</v>
      </c>
    </row>
    <row r="788" spans="1:18" x14ac:dyDescent="0.2">
      <c r="A788" s="87" t="s">
        <v>74</v>
      </c>
      <c r="C788" s="42">
        <f t="shared" ref="C788:M788" si="46">AVERAGE(C178,C192,C206,C220)</f>
        <v>59295.5</v>
      </c>
      <c r="D788" s="323">
        <f t="shared" si="46"/>
        <v>8.1999999999999993</v>
      </c>
      <c r="E788" s="42">
        <f t="shared" si="46"/>
        <v>48025</v>
      </c>
      <c r="F788" s="42">
        <f t="shared" si="46"/>
        <v>48250</v>
      </c>
      <c r="G788" s="42">
        <f t="shared" si="46"/>
        <v>38.25</v>
      </c>
      <c r="H788" s="510">
        <f t="shared" si="46"/>
        <v>1042.5</v>
      </c>
      <c r="I788" s="510">
        <f t="shared" si="46"/>
        <v>1667.5</v>
      </c>
      <c r="J788" s="510">
        <f t="shared" si="46"/>
        <v>13825</v>
      </c>
      <c r="K788" s="510">
        <f t="shared" si="46"/>
        <v>267</v>
      </c>
      <c r="L788" s="510">
        <f t="shared" si="46"/>
        <v>232.5</v>
      </c>
      <c r="M788" s="510">
        <f t="shared" si="46"/>
        <v>283.5</v>
      </c>
      <c r="N788" s="518" t="s">
        <v>3</v>
      </c>
      <c r="O788" s="510">
        <f t="shared" si="44"/>
        <v>11822.5</v>
      </c>
      <c r="P788" s="510">
        <f t="shared" si="44"/>
        <v>19500</v>
      </c>
      <c r="Q788" s="510">
        <f t="shared" si="44"/>
        <v>53.65</v>
      </c>
      <c r="R788" s="510">
        <f t="shared" si="44"/>
        <v>51.15</v>
      </c>
    </row>
    <row r="789" spans="1:18" x14ac:dyDescent="0.2">
      <c r="A789" s="87" t="s">
        <v>75</v>
      </c>
      <c r="C789" s="42">
        <f t="shared" ref="C789:M789" si="47">AVERAGE(C179,C193,C207,C221)</f>
        <v>58942.5</v>
      </c>
      <c r="D789" s="323">
        <f t="shared" si="47"/>
        <v>8.4249999999999989</v>
      </c>
      <c r="E789" s="42">
        <f t="shared" si="47"/>
        <v>47950</v>
      </c>
      <c r="F789" s="42">
        <f t="shared" si="47"/>
        <v>47800</v>
      </c>
      <c r="G789" s="42">
        <f t="shared" si="47"/>
        <v>37.5</v>
      </c>
      <c r="H789" s="510">
        <f t="shared" si="47"/>
        <v>1040</v>
      </c>
      <c r="I789" s="510">
        <f t="shared" si="47"/>
        <v>1652.5</v>
      </c>
      <c r="J789" s="510">
        <f t="shared" si="47"/>
        <v>13700</v>
      </c>
      <c r="K789" s="510">
        <f t="shared" si="47"/>
        <v>265</v>
      </c>
      <c r="L789" s="510">
        <f t="shared" si="47"/>
        <v>231.5</v>
      </c>
      <c r="M789" s="510">
        <f t="shared" si="47"/>
        <v>249.5</v>
      </c>
      <c r="N789" s="510">
        <f>(N179+N193)/4</f>
        <v>16.100000000000001</v>
      </c>
      <c r="O789" s="510">
        <f t="shared" si="44"/>
        <v>11707.5</v>
      </c>
      <c r="P789" s="510">
        <f t="shared" si="44"/>
        <v>19325</v>
      </c>
      <c r="Q789" s="510">
        <f t="shared" si="44"/>
        <v>57.775000000000006</v>
      </c>
      <c r="R789" s="510">
        <f t="shared" si="44"/>
        <v>53.5</v>
      </c>
    </row>
    <row r="790" spans="1:18" x14ac:dyDescent="0.2">
      <c r="A790" s="87" t="s">
        <v>76</v>
      </c>
      <c r="C790" s="42">
        <f t="shared" ref="C790:M790" si="48">AVERAGE(C180,C194,C208,C222)</f>
        <v>59220.5</v>
      </c>
      <c r="D790" s="323">
        <f t="shared" si="48"/>
        <v>8.1999999999999993</v>
      </c>
      <c r="E790" s="42">
        <f t="shared" si="48"/>
        <v>48200</v>
      </c>
      <c r="F790" s="42">
        <f t="shared" si="48"/>
        <v>48150</v>
      </c>
      <c r="G790" s="42">
        <f t="shared" si="48"/>
        <v>27.5</v>
      </c>
      <c r="H790" s="510">
        <f t="shared" si="48"/>
        <v>1052.5</v>
      </c>
      <c r="I790" s="510">
        <f t="shared" si="48"/>
        <v>1660</v>
      </c>
      <c r="J790" s="510">
        <f t="shared" si="48"/>
        <v>13775</v>
      </c>
      <c r="K790" s="510">
        <f t="shared" si="48"/>
        <v>266</v>
      </c>
      <c r="L790" s="510">
        <f t="shared" si="48"/>
        <v>232.5</v>
      </c>
      <c r="M790" s="510">
        <f t="shared" si="48"/>
        <v>283.5</v>
      </c>
      <c r="N790" s="518" t="s">
        <v>3</v>
      </c>
      <c r="O790" s="510">
        <f t="shared" si="44"/>
        <v>11765</v>
      </c>
      <c r="P790" s="510">
        <f t="shared" si="44"/>
        <v>19500</v>
      </c>
      <c r="Q790" s="510">
        <f t="shared" si="44"/>
        <v>52.85</v>
      </c>
      <c r="R790" s="510">
        <f t="shared" si="44"/>
        <v>50.825000000000003</v>
      </c>
    </row>
    <row r="791" spans="1:18" x14ac:dyDescent="0.2">
      <c r="A791" s="87" t="s">
        <v>77</v>
      </c>
      <c r="C791" s="42">
        <f t="shared" ref="C791:M791" si="49">AVERAGE(C181,C195,C209,C223)</f>
        <v>59117.5</v>
      </c>
      <c r="D791" s="323">
        <f t="shared" si="49"/>
        <v>8.3000000000000007</v>
      </c>
      <c r="E791" s="42">
        <f t="shared" si="49"/>
        <v>48025</v>
      </c>
      <c r="F791" s="42">
        <f t="shared" si="49"/>
        <v>48050</v>
      </c>
      <c r="G791" s="42">
        <f t="shared" si="49"/>
        <v>35</v>
      </c>
      <c r="H791" s="510">
        <f t="shared" si="49"/>
        <v>1052.5</v>
      </c>
      <c r="I791" s="510">
        <f t="shared" si="49"/>
        <v>1652.5</v>
      </c>
      <c r="J791" s="510">
        <f t="shared" si="49"/>
        <v>13750</v>
      </c>
      <c r="K791" s="510">
        <f t="shared" si="49"/>
        <v>267</v>
      </c>
      <c r="L791" s="510">
        <f t="shared" si="49"/>
        <v>231.75</v>
      </c>
      <c r="M791" s="510">
        <f t="shared" si="49"/>
        <v>263.25</v>
      </c>
      <c r="N791" s="510">
        <f>(N181)/4</f>
        <v>9.6</v>
      </c>
      <c r="O791" s="510">
        <f t="shared" si="44"/>
        <v>11740</v>
      </c>
      <c r="P791" s="510">
        <f t="shared" si="44"/>
        <v>19450</v>
      </c>
      <c r="Q791" s="510">
        <f t="shared" si="44"/>
        <v>54.65</v>
      </c>
      <c r="R791" s="510">
        <f t="shared" si="44"/>
        <v>52.25</v>
      </c>
    </row>
    <row r="792" spans="1:18" x14ac:dyDescent="0.2">
      <c r="A792" s="87" t="s">
        <v>78</v>
      </c>
      <c r="C792" s="42">
        <f t="shared" ref="C792:M792" si="50">AVERAGE(C182,C196,C210,C224)</f>
        <v>59270.5</v>
      </c>
      <c r="D792" s="323">
        <f t="shared" si="50"/>
        <v>8.25</v>
      </c>
      <c r="E792" s="42">
        <f t="shared" si="50"/>
        <v>48275</v>
      </c>
      <c r="F792" s="42">
        <f t="shared" si="50"/>
        <v>48300</v>
      </c>
      <c r="G792" s="42">
        <f t="shared" si="50"/>
        <v>33.666666666666664</v>
      </c>
      <c r="H792" s="510">
        <f t="shared" si="50"/>
        <v>1055</v>
      </c>
      <c r="I792" s="510">
        <f t="shared" si="50"/>
        <v>1662.5</v>
      </c>
      <c r="J792" s="510">
        <f t="shared" si="50"/>
        <v>13825</v>
      </c>
      <c r="K792" s="510">
        <f t="shared" si="50"/>
        <v>266</v>
      </c>
      <c r="L792" s="510">
        <f t="shared" si="50"/>
        <v>233</v>
      </c>
      <c r="M792" s="510">
        <f t="shared" si="50"/>
        <v>273.5</v>
      </c>
      <c r="N792" s="510">
        <f>(N182+N196)/4</f>
        <v>5.2750000000000004</v>
      </c>
      <c r="O792" s="510">
        <f t="shared" si="44"/>
        <v>11802.5</v>
      </c>
      <c r="P792" s="510">
        <f t="shared" si="44"/>
        <v>19550</v>
      </c>
      <c r="Q792" s="510">
        <f t="shared" si="44"/>
        <v>52.625</v>
      </c>
      <c r="R792" s="510">
        <f t="shared" si="44"/>
        <v>50.824999999999996</v>
      </c>
    </row>
    <row r="793" spans="1:18" x14ac:dyDescent="0.2">
      <c r="A793" s="417" t="s">
        <v>376</v>
      </c>
      <c r="B793" s="367"/>
      <c r="C793" s="368">
        <f t="shared" ref="C793:M793" si="51">AVERAGE(C787:C792)</f>
        <v>59173.166666666664</v>
      </c>
      <c r="D793" s="509">
        <f t="shared" si="51"/>
        <v>8.2874999999999996</v>
      </c>
      <c r="E793" s="368">
        <f t="shared" si="51"/>
        <v>48066.666666666664</v>
      </c>
      <c r="F793" s="368">
        <f t="shared" si="51"/>
        <v>48100</v>
      </c>
      <c r="G793" s="368">
        <f t="shared" si="51"/>
        <v>35.986111111111107</v>
      </c>
      <c r="H793" s="560">
        <f t="shared" si="51"/>
        <v>1048.3333333333333</v>
      </c>
      <c r="I793" s="560">
        <f t="shared" si="51"/>
        <v>1659.1666666666667</v>
      </c>
      <c r="J793" s="560">
        <f t="shared" si="51"/>
        <v>13783.333333333334</v>
      </c>
      <c r="K793" s="560">
        <f t="shared" si="51"/>
        <v>266</v>
      </c>
      <c r="L793" s="560">
        <f t="shared" si="51"/>
        <v>232</v>
      </c>
      <c r="M793" s="560">
        <f t="shared" si="51"/>
        <v>268.625</v>
      </c>
      <c r="N793" s="560"/>
      <c r="O793" s="560">
        <f>AVERAGE(O787:O792)</f>
        <v>11760.833333333334</v>
      </c>
      <c r="P793" s="560">
        <f>AVERAGE(P787:P792)</f>
        <v>19450</v>
      </c>
      <c r="Q793" s="560">
        <f>AVERAGE(Q787:Q792)</f>
        <v>55.254166666666663</v>
      </c>
      <c r="R793" s="560">
        <f>AVERAGE(R787:R792)</f>
        <v>52.145833333333336</v>
      </c>
    </row>
    <row r="794" spans="1:18" x14ac:dyDescent="0.2">
      <c r="C794" s="42"/>
    </row>
    <row r="795" spans="1:18" x14ac:dyDescent="0.2">
      <c r="A795" s="87" t="s">
        <v>7</v>
      </c>
      <c r="B795" s="43">
        <v>2008</v>
      </c>
      <c r="C795" s="42">
        <f t="shared" ref="C795:M795" si="52">AVERAGE(C229,C243,C257,C271)</f>
        <v>3154.5</v>
      </c>
      <c r="D795" s="323">
        <f t="shared" si="52"/>
        <v>8.0500000000000007</v>
      </c>
      <c r="E795" s="42">
        <f t="shared" si="52"/>
        <v>2145</v>
      </c>
      <c r="F795" s="42">
        <f t="shared" si="52"/>
        <v>2037.5</v>
      </c>
      <c r="G795" s="42">
        <f t="shared" si="52"/>
        <v>263</v>
      </c>
      <c r="H795" s="510">
        <f t="shared" si="52"/>
        <v>172.75</v>
      </c>
      <c r="I795" s="518">
        <f t="shared" si="52"/>
        <v>90.574999999999989</v>
      </c>
      <c r="J795" s="510">
        <f t="shared" si="52"/>
        <v>394.5</v>
      </c>
      <c r="K795" s="518">
        <f t="shared" si="52"/>
        <v>10.625</v>
      </c>
      <c r="L795" s="510">
        <f t="shared" si="52"/>
        <v>224.75</v>
      </c>
      <c r="M795" s="510">
        <f t="shared" si="52"/>
        <v>274.25</v>
      </c>
      <c r="N795" s="518" t="s">
        <v>3</v>
      </c>
      <c r="O795" s="510">
        <f t="shared" ref="O795:R796" si="53">AVERAGE(O229,O243,O257,O271)</f>
        <v>769.27499999999998</v>
      </c>
      <c r="P795" s="510">
        <f t="shared" si="53"/>
        <v>459.5</v>
      </c>
      <c r="Q795" s="510">
        <f t="shared" si="53"/>
        <v>8.4499999999999993</v>
      </c>
      <c r="R795" s="510">
        <f t="shared" si="53"/>
        <v>7.7750000000000004</v>
      </c>
    </row>
    <row r="796" spans="1:18" x14ac:dyDescent="0.2">
      <c r="A796" s="87" t="s">
        <v>36</v>
      </c>
      <c r="C796" s="42">
        <f t="shared" ref="C796:M796" si="54">AVERAGE(C230,C244,C258,C272)</f>
        <v>4071.25</v>
      </c>
      <c r="D796" s="323">
        <f t="shared" si="54"/>
        <v>8</v>
      </c>
      <c r="E796" s="42">
        <f t="shared" si="54"/>
        <v>2647.5</v>
      </c>
      <c r="F796" s="42">
        <f t="shared" si="54"/>
        <v>2530</v>
      </c>
      <c r="G796" s="42">
        <f t="shared" si="54"/>
        <v>227.75</v>
      </c>
      <c r="H796" s="510">
        <f t="shared" si="54"/>
        <v>185</v>
      </c>
      <c r="I796" s="518">
        <f t="shared" si="54"/>
        <v>91.7</v>
      </c>
      <c r="J796" s="510">
        <f t="shared" si="54"/>
        <v>573.5</v>
      </c>
      <c r="K796" s="518">
        <f t="shared" si="54"/>
        <v>14.824999999999999</v>
      </c>
      <c r="L796" s="510">
        <f t="shared" si="54"/>
        <v>239.25</v>
      </c>
      <c r="M796" s="510">
        <f t="shared" si="54"/>
        <v>292</v>
      </c>
      <c r="N796" s="518" t="s">
        <v>3</v>
      </c>
      <c r="O796" s="510">
        <f t="shared" si="53"/>
        <v>737.57500000000005</v>
      </c>
      <c r="P796" s="510">
        <f t="shared" si="53"/>
        <v>777.75</v>
      </c>
      <c r="Q796" s="510">
        <f t="shared" si="53"/>
        <v>8.8249999999999993</v>
      </c>
      <c r="R796" s="510">
        <f t="shared" si="53"/>
        <v>7.7750000000000004</v>
      </c>
    </row>
    <row r="797" spans="1:18" x14ac:dyDescent="0.2">
      <c r="A797" s="85" t="s">
        <v>100</v>
      </c>
      <c r="C797" s="42">
        <f t="shared" ref="C797:M797" si="55">AVERAGE(C231,C245)</f>
        <v>4664</v>
      </c>
      <c r="D797" s="323">
        <f t="shared" si="55"/>
        <v>7.9</v>
      </c>
      <c r="E797" s="42">
        <f t="shared" si="55"/>
        <v>3025</v>
      </c>
      <c r="F797" s="42">
        <f t="shared" si="55"/>
        <v>2930</v>
      </c>
      <c r="G797" s="42">
        <f t="shared" si="55"/>
        <v>270</v>
      </c>
      <c r="H797" s="510">
        <f t="shared" si="55"/>
        <v>194</v>
      </c>
      <c r="I797" s="518">
        <f t="shared" si="55"/>
        <v>97.05</v>
      </c>
      <c r="J797" s="510">
        <f t="shared" si="55"/>
        <v>694.5</v>
      </c>
      <c r="K797" s="518">
        <f t="shared" si="55"/>
        <v>17.399999999999999</v>
      </c>
      <c r="L797" s="510">
        <f t="shared" si="55"/>
        <v>256.5</v>
      </c>
      <c r="M797" s="510">
        <f t="shared" si="55"/>
        <v>312.5</v>
      </c>
      <c r="N797" s="518" t="s">
        <v>3</v>
      </c>
      <c r="O797" s="510">
        <f>AVERAGE(O231,O245)</f>
        <v>781.2</v>
      </c>
      <c r="P797" s="510">
        <f>AVERAGE(P231,P245)</f>
        <v>984</v>
      </c>
      <c r="Q797" s="510">
        <f>AVERAGE(Q231,Q245)</f>
        <v>10.55</v>
      </c>
      <c r="R797" s="510">
        <f>AVERAGE(R231,R245)</f>
        <v>8.8999999999999986</v>
      </c>
    </row>
    <row r="798" spans="1:18" x14ac:dyDescent="0.2">
      <c r="A798" s="87" t="s">
        <v>72</v>
      </c>
      <c r="C798" s="42">
        <f t="shared" ref="C798:M798" si="56">AVERAGE(C232,C246,C259,C273)</f>
        <v>1606.75</v>
      </c>
      <c r="D798" s="323">
        <f t="shared" si="56"/>
        <v>8.125</v>
      </c>
      <c r="E798" s="42">
        <f t="shared" si="56"/>
        <v>1032.25</v>
      </c>
      <c r="F798" s="42">
        <f t="shared" si="56"/>
        <v>942.5</v>
      </c>
      <c r="G798" s="42">
        <f t="shared" si="56"/>
        <v>42.5</v>
      </c>
      <c r="H798" s="518">
        <f t="shared" si="56"/>
        <v>88.8</v>
      </c>
      <c r="I798" s="518">
        <f t="shared" si="56"/>
        <v>26.400000000000002</v>
      </c>
      <c r="J798" s="510">
        <f t="shared" si="56"/>
        <v>203.75</v>
      </c>
      <c r="K798" s="518">
        <f t="shared" si="56"/>
        <v>9.9499999999999993</v>
      </c>
      <c r="L798" s="510">
        <f t="shared" si="56"/>
        <v>166.75</v>
      </c>
      <c r="M798" s="510">
        <f t="shared" si="56"/>
        <v>203.25</v>
      </c>
      <c r="N798" s="518" t="s">
        <v>3</v>
      </c>
      <c r="O798" s="510">
        <f t="shared" ref="O798:R804" si="57">AVERAGE(O232,O246,O259,O273)</f>
        <v>344.07500000000005</v>
      </c>
      <c r="P798" s="510">
        <f t="shared" si="57"/>
        <v>166.75</v>
      </c>
      <c r="Q798" s="510">
        <f t="shared" si="57"/>
        <v>6.2</v>
      </c>
      <c r="R798" s="510">
        <f t="shared" si="57"/>
        <v>5.55</v>
      </c>
    </row>
    <row r="799" spans="1:18" x14ac:dyDescent="0.2">
      <c r="A799" s="87" t="s">
        <v>73</v>
      </c>
      <c r="C799" s="42">
        <f t="shared" ref="C799:M799" si="58">AVERAGE(C233,C247,C260,C274)</f>
        <v>59800</v>
      </c>
      <c r="D799" s="323">
        <f t="shared" si="58"/>
        <v>8.2750000000000004</v>
      </c>
      <c r="E799" s="42">
        <f t="shared" si="58"/>
        <v>49200</v>
      </c>
      <c r="F799" s="42">
        <f t="shared" si="58"/>
        <v>48925</v>
      </c>
      <c r="G799" s="42">
        <f t="shared" si="58"/>
        <v>33.25</v>
      </c>
      <c r="H799" s="510">
        <f t="shared" si="58"/>
        <v>1042.5</v>
      </c>
      <c r="I799" s="510">
        <f t="shared" si="58"/>
        <v>1705</v>
      </c>
      <c r="J799" s="510">
        <f t="shared" si="58"/>
        <v>14050</v>
      </c>
      <c r="K799" s="510">
        <f t="shared" si="58"/>
        <v>274.75</v>
      </c>
      <c r="L799" s="510">
        <f t="shared" si="58"/>
        <v>244</v>
      </c>
      <c r="M799" s="510">
        <f t="shared" si="58"/>
        <v>291.25</v>
      </c>
      <c r="N799" s="510">
        <f t="shared" ref="N799:N804" si="59">(N233+N247)/4</f>
        <v>2.9775</v>
      </c>
      <c r="O799" s="510">
        <f t="shared" si="57"/>
        <v>11967.5</v>
      </c>
      <c r="P799" s="510">
        <f t="shared" si="57"/>
        <v>19725</v>
      </c>
      <c r="Q799" s="510">
        <f t="shared" si="57"/>
        <v>47.775000000000006</v>
      </c>
      <c r="R799" s="510">
        <f t="shared" si="57"/>
        <v>46.15</v>
      </c>
    </row>
    <row r="800" spans="1:18" x14ac:dyDescent="0.2">
      <c r="A800" s="87" t="s">
        <v>74</v>
      </c>
      <c r="C800" s="42">
        <f t="shared" ref="C800:M800" si="60">AVERAGE(C234,C248,C261,C275)</f>
        <v>59650</v>
      </c>
      <c r="D800" s="323">
        <f t="shared" si="60"/>
        <v>8.3249999999999993</v>
      </c>
      <c r="E800" s="42">
        <f t="shared" si="60"/>
        <v>49125</v>
      </c>
      <c r="F800" s="42">
        <f t="shared" si="60"/>
        <v>48850</v>
      </c>
      <c r="G800" s="42">
        <f t="shared" si="60"/>
        <v>27.5</v>
      </c>
      <c r="H800" s="510">
        <f t="shared" si="60"/>
        <v>1037.5</v>
      </c>
      <c r="I800" s="510">
        <f t="shared" si="60"/>
        <v>1705</v>
      </c>
      <c r="J800" s="510">
        <f t="shared" si="60"/>
        <v>13975</v>
      </c>
      <c r="K800" s="510">
        <f t="shared" si="60"/>
        <v>274.75</v>
      </c>
      <c r="L800" s="510">
        <f t="shared" si="60"/>
        <v>254.25</v>
      </c>
      <c r="M800" s="510">
        <f t="shared" si="60"/>
        <v>303.5</v>
      </c>
      <c r="N800" s="510">
        <f t="shared" si="59"/>
        <v>3.3325</v>
      </c>
      <c r="O800" s="510">
        <f t="shared" si="57"/>
        <v>11942.5</v>
      </c>
      <c r="P800" s="510">
        <f t="shared" si="57"/>
        <v>19750</v>
      </c>
      <c r="Q800" s="510">
        <f t="shared" si="57"/>
        <v>47.024999999999999</v>
      </c>
      <c r="R800" s="510">
        <f t="shared" si="57"/>
        <v>45.900000000000006</v>
      </c>
    </row>
    <row r="801" spans="1:19" x14ac:dyDescent="0.2">
      <c r="A801" s="87" t="s">
        <v>75</v>
      </c>
      <c r="C801" s="42">
        <f t="shared" ref="C801:M801" si="61">AVERAGE(C235,C249,C262,C276)</f>
        <v>59500</v>
      </c>
      <c r="D801" s="323">
        <f t="shared" si="61"/>
        <v>8.375</v>
      </c>
      <c r="E801" s="42">
        <f t="shared" si="61"/>
        <v>48700</v>
      </c>
      <c r="F801" s="42">
        <f t="shared" si="61"/>
        <v>48800</v>
      </c>
      <c r="G801" s="42">
        <f t="shared" si="61"/>
        <v>39</v>
      </c>
      <c r="H801" s="510">
        <f t="shared" si="61"/>
        <v>1027</v>
      </c>
      <c r="I801" s="510">
        <f t="shared" si="61"/>
        <v>1700</v>
      </c>
      <c r="J801" s="510">
        <f t="shared" si="61"/>
        <v>13950</v>
      </c>
      <c r="K801" s="510">
        <f t="shared" si="61"/>
        <v>272.75</v>
      </c>
      <c r="L801" s="510">
        <f t="shared" si="61"/>
        <v>248</v>
      </c>
      <c r="M801" s="510">
        <f t="shared" si="61"/>
        <v>287.5</v>
      </c>
      <c r="N801" s="510">
        <f t="shared" si="59"/>
        <v>7.2549999999999999</v>
      </c>
      <c r="O801" s="510">
        <f t="shared" si="57"/>
        <v>11960</v>
      </c>
      <c r="P801" s="510">
        <f t="shared" si="57"/>
        <v>19725</v>
      </c>
      <c r="Q801" s="510">
        <f t="shared" si="57"/>
        <v>47.7</v>
      </c>
      <c r="R801" s="510">
        <f t="shared" si="57"/>
        <v>46.174999999999997</v>
      </c>
    </row>
    <row r="802" spans="1:19" x14ac:dyDescent="0.2">
      <c r="A802" s="87" t="s">
        <v>76</v>
      </c>
      <c r="C802" s="42">
        <f t="shared" ref="C802:M802" si="62">AVERAGE(C236,C250,C263,C277)</f>
        <v>59450</v>
      </c>
      <c r="D802" s="323">
        <f t="shared" si="62"/>
        <v>8.375</v>
      </c>
      <c r="E802" s="42">
        <f t="shared" si="62"/>
        <v>49125</v>
      </c>
      <c r="F802" s="42">
        <f t="shared" si="62"/>
        <v>48750</v>
      </c>
      <c r="G802" s="42">
        <f t="shared" si="62"/>
        <v>42.5</v>
      </c>
      <c r="H802" s="510">
        <f t="shared" si="62"/>
        <v>1028.5</v>
      </c>
      <c r="I802" s="510">
        <f t="shared" si="62"/>
        <v>1702.5</v>
      </c>
      <c r="J802" s="510">
        <f t="shared" si="62"/>
        <v>14025</v>
      </c>
      <c r="K802" s="510">
        <f t="shared" si="62"/>
        <v>273</v>
      </c>
      <c r="L802" s="510">
        <f t="shared" si="62"/>
        <v>248</v>
      </c>
      <c r="M802" s="510">
        <f t="shared" si="62"/>
        <v>294.75</v>
      </c>
      <c r="N802" s="510">
        <f t="shared" si="59"/>
        <v>3.8224999999999998</v>
      </c>
      <c r="O802" s="510">
        <f t="shared" si="57"/>
        <v>11915</v>
      </c>
      <c r="P802" s="510">
        <f t="shared" si="57"/>
        <v>19625</v>
      </c>
      <c r="Q802" s="510">
        <f t="shared" si="57"/>
        <v>47</v>
      </c>
      <c r="R802" s="510">
        <f t="shared" si="57"/>
        <v>46.325000000000003</v>
      </c>
    </row>
    <row r="803" spans="1:19" x14ac:dyDescent="0.2">
      <c r="A803" s="87" t="s">
        <v>77</v>
      </c>
      <c r="C803" s="42">
        <f t="shared" ref="C803:M803" si="63">AVERAGE(C237,C251,C264,C278)</f>
        <v>59550</v>
      </c>
      <c r="D803" s="323">
        <f t="shared" si="63"/>
        <v>8.375</v>
      </c>
      <c r="E803" s="42">
        <f t="shared" si="63"/>
        <v>49200</v>
      </c>
      <c r="F803" s="42">
        <f t="shared" si="63"/>
        <v>48700</v>
      </c>
      <c r="G803" s="42">
        <f t="shared" si="63"/>
        <v>38.5</v>
      </c>
      <c r="H803" s="510">
        <f t="shared" si="63"/>
        <v>1037.5</v>
      </c>
      <c r="I803" s="510">
        <f t="shared" si="63"/>
        <v>1705</v>
      </c>
      <c r="J803" s="510">
        <f t="shared" si="63"/>
        <v>14000</v>
      </c>
      <c r="K803" s="510">
        <f t="shared" si="63"/>
        <v>272.75</v>
      </c>
      <c r="L803" s="510">
        <f t="shared" si="63"/>
        <v>248.5</v>
      </c>
      <c r="M803" s="510">
        <f t="shared" si="63"/>
        <v>291.25</v>
      </c>
      <c r="N803" s="510">
        <f t="shared" si="59"/>
        <v>5.7125000000000004</v>
      </c>
      <c r="O803" s="510">
        <f t="shared" si="57"/>
        <v>11922.5</v>
      </c>
      <c r="P803" s="510">
        <f t="shared" si="57"/>
        <v>19625</v>
      </c>
      <c r="Q803" s="510">
        <f t="shared" si="57"/>
        <v>47.575000000000003</v>
      </c>
      <c r="R803" s="510">
        <f t="shared" si="57"/>
        <v>45.999999999999993</v>
      </c>
    </row>
    <row r="804" spans="1:19" x14ac:dyDescent="0.2">
      <c r="A804" s="87" t="s">
        <v>78</v>
      </c>
      <c r="C804" s="42">
        <f t="shared" ref="C804:M804" si="64">AVERAGE(C238,C252,C265,C279)</f>
        <v>59725</v>
      </c>
      <c r="D804" s="323">
        <f t="shared" si="64"/>
        <v>8.3249999999999993</v>
      </c>
      <c r="E804" s="42">
        <f t="shared" si="64"/>
        <v>49350</v>
      </c>
      <c r="F804" s="42">
        <f t="shared" si="64"/>
        <v>48650</v>
      </c>
      <c r="G804" s="42">
        <f t="shared" si="64"/>
        <v>29.5</v>
      </c>
      <c r="H804" s="510">
        <f t="shared" si="64"/>
        <v>1035</v>
      </c>
      <c r="I804" s="510">
        <f t="shared" si="64"/>
        <v>1697.5</v>
      </c>
      <c r="J804" s="510">
        <f t="shared" si="64"/>
        <v>13900</v>
      </c>
      <c r="K804" s="510">
        <f t="shared" si="64"/>
        <v>272</v>
      </c>
      <c r="L804" s="510">
        <f t="shared" si="64"/>
        <v>248</v>
      </c>
      <c r="M804" s="510">
        <f t="shared" si="64"/>
        <v>298</v>
      </c>
      <c r="N804" s="510">
        <f t="shared" si="59"/>
        <v>2.2625000000000002</v>
      </c>
      <c r="O804" s="510">
        <f t="shared" si="57"/>
        <v>11922.5</v>
      </c>
      <c r="P804" s="510">
        <f t="shared" si="57"/>
        <v>19675</v>
      </c>
      <c r="Q804" s="510">
        <f t="shared" si="57"/>
        <v>47.05</v>
      </c>
      <c r="R804" s="510">
        <f t="shared" si="57"/>
        <v>46.074999999999996</v>
      </c>
    </row>
    <row r="805" spans="1:19" x14ac:dyDescent="0.2">
      <c r="A805" s="417" t="s">
        <v>376</v>
      </c>
      <c r="B805" s="367"/>
      <c r="C805" s="368">
        <f t="shared" ref="C805:M805" si="65">AVERAGE(C799:C804)</f>
        <v>59612.5</v>
      </c>
      <c r="D805" s="509">
        <f t="shared" si="65"/>
        <v>8.3416666666666668</v>
      </c>
      <c r="E805" s="368">
        <f t="shared" si="65"/>
        <v>49116.666666666664</v>
      </c>
      <c r="F805" s="368">
        <f t="shared" si="65"/>
        <v>48779.166666666664</v>
      </c>
      <c r="G805" s="368">
        <f t="shared" si="65"/>
        <v>35.041666666666664</v>
      </c>
      <c r="H805" s="560">
        <f t="shared" si="65"/>
        <v>1034.6666666666667</v>
      </c>
      <c r="I805" s="560">
        <f t="shared" si="65"/>
        <v>1702.5</v>
      </c>
      <c r="J805" s="560">
        <f t="shared" si="65"/>
        <v>13983.333333333334</v>
      </c>
      <c r="K805" s="560">
        <f t="shared" si="65"/>
        <v>273.33333333333331</v>
      </c>
      <c r="L805" s="560">
        <f t="shared" si="65"/>
        <v>248.45833333333334</v>
      </c>
      <c r="M805" s="560">
        <f t="shared" si="65"/>
        <v>294.375</v>
      </c>
      <c r="N805" s="560"/>
      <c r="O805" s="560">
        <f>AVERAGE(O799:O804)</f>
        <v>11938.333333333334</v>
      </c>
      <c r="P805" s="560">
        <f>AVERAGE(P799:P804)</f>
        <v>19687.5</v>
      </c>
      <c r="Q805" s="560">
        <f>AVERAGE(Q799:Q804)</f>
        <v>47.354166666666664</v>
      </c>
      <c r="R805" s="560">
        <f>AVERAGE(R799:R804)</f>
        <v>46.104166666666664</v>
      </c>
    </row>
    <row r="807" spans="1:19" x14ac:dyDescent="0.2">
      <c r="A807" s="87" t="s">
        <v>7</v>
      </c>
      <c r="B807" s="43">
        <v>2009</v>
      </c>
      <c r="C807" s="42">
        <f t="shared" ref="C807:M807" si="66">AVERAGE(C285,C298,C311,C324)</f>
        <v>3310</v>
      </c>
      <c r="D807" s="323">
        <f t="shared" si="66"/>
        <v>7.95</v>
      </c>
      <c r="E807" s="42">
        <f t="shared" si="66"/>
        <v>2245</v>
      </c>
      <c r="F807" s="42">
        <f t="shared" si="66"/>
        <v>2140</v>
      </c>
      <c r="G807" s="42">
        <f t="shared" si="66"/>
        <v>182.25</v>
      </c>
      <c r="H807" s="510">
        <f t="shared" si="66"/>
        <v>174.75</v>
      </c>
      <c r="I807" s="510">
        <f t="shared" si="66"/>
        <v>94.524999999999991</v>
      </c>
      <c r="J807" s="510">
        <f t="shared" si="66"/>
        <v>419.75</v>
      </c>
      <c r="K807" s="510">
        <f t="shared" si="66"/>
        <v>11.074999999999999</v>
      </c>
      <c r="L807" s="510">
        <f t="shared" si="66"/>
        <v>224</v>
      </c>
      <c r="M807" s="510">
        <f t="shared" si="66"/>
        <v>273.25</v>
      </c>
      <c r="N807" s="518" t="s">
        <v>3</v>
      </c>
      <c r="O807" s="510">
        <f t="shared" ref="O807:R815" si="67">AVERAGE(O285,O298,O311,O324)</f>
        <v>792.8</v>
      </c>
      <c r="P807" s="510">
        <f t="shared" si="67"/>
        <v>509.75</v>
      </c>
      <c r="Q807" s="510">
        <f t="shared" si="67"/>
        <v>9.9749999999999996</v>
      </c>
      <c r="R807" s="510">
        <f t="shared" si="67"/>
        <v>8.7750000000000004</v>
      </c>
    </row>
    <row r="808" spans="1:19" x14ac:dyDescent="0.2">
      <c r="A808" s="87" t="s">
        <v>36</v>
      </c>
      <c r="C808" s="42">
        <f t="shared" ref="C808:M808" si="68">AVERAGE(C286,C299,C312,C325)</f>
        <v>4477.5</v>
      </c>
      <c r="D808" s="323">
        <f t="shared" si="68"/>
        <v>7.9750000000000005</v>
      </c>
      <c r="E808" s="42">
        <f t="shared" si="68"/>
        <v>2885</v>
      </c>
      <c r="F808" s="42">
        <f t="shared" si="68"/>
        <v>2802.5</v>
      </c>
      <c r="G808" s="42">
        <f t="shared" si="68"/>
        <v>182.25</v>
      </c>
      <c r="H808" s="510">
        <f t="shared" si="68"/>
        <v>192.25</v>
      </c>
      <c r="I808" s="510">
        <f t="shared" si="68"/>
        <v>97.625</v>
      </c>
      <c r="J808" s="510">
        <f t="shared" si="68"/>
        <v>655.75</v>
      </c>
      <c r="K808" s="510">
        <f t="shared" si="68"/>
        <v>15.999999999999998</v>
      </c>
      <c r="L808" s="510">
        <f t="shared" si="68"/>
        <v>230.5</v>
      </c>
      <c r="M808" s="510">
        <f t="shared" si="68"/>
        <v>281.25</v>
      </c>
      <c r="N808" s="518" t="s">
        <v>3</v>
      </c>
      <c r="O808" s="510">
        <f t="shared" si="67"/>
        <v>760.5</v>
      </c>
      <c r="P808" s="510">
        <f t="shared" si="67"/>
        <v>938.75</v>
      </c>
      <c r="Q808" s="510">
        <f t="shared" si="67"/>
        <v>9.6999999999999993</v>
      </c>
      <c r="R808" s="510">
        <f t="shared" si="67"/>
        <v>8.5250000000000004</v>
      </c>
    </row>
    <row r="809" spans="1:19" x14ac:dyDescent="0.2">
      <c r="A809" s="87" t="s">
        <v>72</v>
      </c>
      <c r="C809" s="42">
        <f t="shared" ref="C809:M809" si="69">AVERAGE(C287,C300,C313,C326)</f>
        <v>1876.75</v>
      </c>
      <c r="D809" s="323">
        <f t="shared" si="69"/>
        <v>7.9249999999999989</v>
      </c>
      <c r="E809" s="42">
        <f t="shared" si="69"/>
        <v>1325</v>
      </c>
      <c r="F809" s="42">
        <f t="shared" si="69"/>
        <v>1267.5</v>
      </c>
      <c r="G809" s="42">
        <f t="shared" si="69"/>
        <v>40.75</v>
      </c>
      <c r="H809" s="510">
        <f t="shared" si="69"/>
        <v>105.2</v>
      </c>
      <c r="I809" s="510">
        <f t="shared" si="69"/>
        <v>34.575000000000003</v>
      </c>
      <c r="J809" s="510">
        <f t="shared" si="69"/>
        <v>280.75</v>
      </c>
      <c r="K809" s="510">
        <f t="shared" si="69"/>
        <v>13.75</v>
      </c>
      <c r="L809" s="510">
        <f t="shared" si="69"/>
        <v>185.75</v>
      </c>
      <c r="M809" s="510">
        <f t="shared" si="69"/>
        <v>226.25</v>
      </c>
      <c r="N809" s="518" t="s">
        <v>3</v>
      </c>
      <c r="O809" s="510">
        <f t="shared" si="67"/>
        <v>476.27500000000003</v>
      </c>
      <c r="P809" s="510">
        <f t="shared" si="67"/>
        <v>240.25</v>
      </c>
      <c r="Q809" s="510">
        <f t="shared" si="67"/>
        <v>8.9</v>
      </c>
      <c r="R809" s="510">
        <f t="shared" si="67"/>
        <v>7.8750000000000009</v>
      </c>
      <c r="S809" s="54"/>
    </row>
    <row r="810" spans="1:19" x14ac:dyDescent="0.2">
      <c r="A810" s="87" t="s">
        <v>73</v>
      </c>
      <c r="C810" s="42">
        <f t="shared" ref="C810:M810" si="70">AVERAGE(C288,C301,C314,C327)</f>
        <v>62800</v>
      </c>
      <c r="D810" s="323">
        <f t="shared" si="70"/>
        <v>8.3000000000000007</v>
      </c>
      <c r="E810" s="42">
        <f t="shared" si="70"/>
        <v>50600</v>
      </c>
      <c r="F810" s="42">
        <f t="shared" si="70"/>
        <v>51125</v>
      </c>
      <c r="G810" s="42">
        <f t="shared" si="70"/>
        <v>27.5</v>
      </c>
      <c r="H810" s="510">
        <f t="shared" si="70"/>
        <v>1010</v>
      </c>
      <c r="I810" s="510">
        <f t="shared" si="70"/>
        <v>1765</v>
      </c>
      <c r="J810" s="510">
        <f t="shared" si="70"/>
        <v>14675</v>
      </c>
      <c r="K810" s="510">
        <f t="shared" si="70"/>
        <v>279.75</v>
      </c>
      <c r="L810" s="510">
        <f t="shared" si="70"/>
        <v>242</v>
      </c>
      <c r="M810" s="510">
        <f t="shared" si="70"/>
        <v>288</v>
      </c>
      <c r="N810" s="510">
        <f>(N301)/4</f>
        <v>3.35</v>
      </c>
      <c r="O810" s="510">
        <f t="shared" si="67"/>
        <v>12432.5</v>
      </c>
      <c r="P810" s="510">
        <f t="shared" si="67"/>
        <v>20825</v>
      </c>
      <c r="Q810" s="510">
        <f t="shared" si="67"/>
        <v>48.349999999999994</v>
      </c>
      <c r="R810" s="510">
        <f t="shared" si="67"/>
        <v>46.925000000000004</v>
      </c>
      <c r="S810" s="54"/>
    </row>
    <row r="811" spans="1:19" x14ac:dyDescent="0.2">
      <c r="A811" s="87" t="s">
        <v>74</v>
      </c>
      <c r="C811" s="42">
        <f t="shared" ref="C811:M811" si="71">AVERAGE(C289,C302,C315,C328)</f>
        <v>62725</v>
      </c>
      <c r="D811" s="323">
        <f t="shared" si="71"/>
        <v>8.2249999999999996</v>
      </c>
      <c r="E811" s="42">
        <f t="shared" si="71"/>
        <v>50950</v>
      </c>
      <c r="F811" s="42">
        <f t="shared" si="71"/>
        <v>51225</v>
      </c>
      <c r="G811" s="42">
        <f t="shared" si="71"/>
        <v>33.75</v>
      </c>
      <c r="H811" s="510">
        <f t="shared" si="71"/>
        <v>1017</v>
      </c>
      <c r="I811" s="510">
        <f t="shared" si="71"/>
        <v>1765</v>
      </c>
      <c r="J811" s="510">
        <f t="shared" si="71"/>
        <v>14725</v>
      </c>
      <c r="K811" s="510">
        <f t="shared" si="71"/>
        <v>280.75</v>
      </c>
      <c r="L811" s="510">
        <f t="shared" si="71"/>
        <v>248.25</v>
      </c>
      <c r="M811" s="510">
        <f t="shared" si="71"/>
        <v>302.75</v>
      </c>
      <c r="N811" s="518" t="s">
        <v>3</v>
      </c>
      <c r="O811" s="510">
        <f t="shared" si="67"/>
        <v>12377.5</v>
      </c>
      <c r="P811" s="510">
        <f t="shared" si="67"/>
        <v>20900</v>
      </c>
      <c r="Q811" s="510">
        <f t="shared" si="67"/>
        <v>49.025000000000006</v>
      </c>
      <c r="R811" s="510">
        <f t="shared" si="67"/>
        <v>47.274999999999999</v>
      </c>
      <c r="S811" s="54"/>
    </row>
    <row r="812" spans="1:19" x14ac:dyDescent="0.2">
      <c r="A812" s="87" t="s">
        <v>75</v>
      </c>
      <c r="C812" s="42">
        <f t="shared" ref="C812:M812" si="72">AVERAGE(C290,C303,C316,C329)</f>
        <v>62075</v>
      </c>
      <c r="D812" s="323">
        <f t="shared" si="72"/>
        <v>8.2999999999999989</v>
      </c>
      <c r="E812" s="42">
        <f t="shared" si="72"/>
        <v>50000</v>
      </c>
      <c r="F812" s="42">
        <f t="shared" si="72"/>
        <v>50475</v>
      </c>
      <c r="G812" s="42">
        <f t="shared" si="72"/>
        <v>24.75</v>
      </c>
      <c r="H812" s="510">
        <f t="shared" si="72"/>
        <v>995.5</v>
      </c>
      <c r="I812" s="510">
        <f t="shared" si="72"/>
        <v>1747.5</v>
      </c>
      <c r="J812" s="510">
        <f t="shared" si="72"/>
        <v>14525</v>
      </c>
      <c r="K812" s="510">
        <f t="shared" si="72"/>
        <v>276</v>
      </c>
      <c r="L812" s="510">
        <f t="shared" si="72"/>
        <v>250.5</v>
      </c>
      <c r="M812" s="510">
        <f t="shared" si="72"/>
        <v>288.75</v>
      </c>
      <c r="N812" s="510">
        <f>(N303)/4</f>
        <v>8.15</v>
      </c>
      <c r="O812" s="510">
        <f t="shared" si="67"/>
        <v>12270</v>
      </c>
      <c r="P812" s="510">
        <f t="shared" si="67"/>
        <v>20500</v>
      </c>
      <c r="Q812" s="510">
        <f t="shared" si="67"/>
        <v>49.2</v>
      </c>
      <c r="R812" s="510">
        <f t="shared" si="67"/>
        <v>46.424999999999997</v>
      </c>
      <c r="S812" s="54"/>
    </row>
    <row r="813" spans="1:19" x14ac:dyDescent="0.2">
      <c r="A813" s="87" t="s">
        <v>76</v>
      </c>
      <c r="C813" s="42">
        <f t="shared" ref="C813:M813" si="73">AVERAGE(C291,C304,C317,C330)</f>
        <v>62475</v>
      </c>
      <c r="D813" s="323">
        <f t="shared" si="73"/>
        <v>8.2750000000000004</v>
      </c>
      <c r="E813" s="42">
        <f t="shared" si="73"/>
        <v>50550</v>
      </c>
      <c r="F813" s="42">
        <f t="shared" si="73"/>
        <v>51075</v>
      </c>
      <c r="G813" s="42">
        <f t="shared" si="73"/>
        <v>40.75</v>
      </c>
      <c r="H813" s="510">
        <f t="shared" si="73"/>
        <v>1002.5</v>
      </c>
      <c r="I813" s="510">
        <f t="shared" si="73"/>
        <v>1757.5</v>
      </c>
      <c r="J813" s="510">
        <f t="shared" si="73"/>
        <v>14675</v>
      </c>
      <c r="K813" s="510">
        <f t="shared" si="73"/>
        <v>277.75</v>
      </c>
      <c r="L813" s="510">
        <f t="shared" si="73"/>
        <v>265</v>
      </c>
      <c r="M813" s="510">
        <f t="shared" si="73"/>
        <v>315.75</v>
      </c>
      <c r="N813" s="510">
        <f>(N304)/4</f>
        <v>3.7</v>
      </c>
      <c r="O813" s="510">
        <f t="shared" si="67"/>
        <v>12425</v>
      </c>
      <c r="P813" s="510">
        <f t="shared" si="67"/>
        <v>20775</v>
      </c>
      <c r="Q813" s="510">
        <f t="shared" si="67"/>
        <v>48.675000000000004</v>
      </c>
      <c r="R813" s="510">
        <f t="shared" si="67"/>
        <v>47.150000000000006</v>
      </c>
      <c r="S813" s="54"/>
    </row>
    <row r="814" spans="1:19" x14ac:dyDescent="0.2">
      <c r="A814" s="87" t="s">
        <v>77</v>
      </c>
      <c r="C814" s="42">
        <f t="shared" ref="C814:M814" si="74">AVERAGE(C292,C305,C318,C331)</f>
        <v>62500</v>
      </c>
      <c r="D814" s="323">
        <f t="shared" si="74"/>
        <v>8.2750000000000004</v>
      </c>
      <c r="E814" s="42">
        <f t="shared" si="74"/>
        <v>50650</v>
      </c>
      <c r="F814" s="42">
        <f t="shared" si="74"/>
        <v>51250</v>
      </c>
      <c r="G814" s="42">
        <f t="shared" si="74"/>
        <v>24</v>
      </c>
      <c r="H814" s="510">
        <f t="shared" si="74"/>
        <v>998.5</v>
      </c>
      <c r="I814" s="510">
        <f t="shared" si="74"/>
        <v>1765</v>
      </c>
      <c r="J814" s="510">
        <f t="shared" si="74"/>
        <v>14625</v>
      </c>
      <c r="K814" s="510">
        <f t="shared" si="74"/>
        <v>279.75</v>
      </c>
      <c r="L814" s="510">
        <f t="shared" si="74"/>
        <v>250.25</v>
      </c>
      <c r="M814" s="510">
        <f t="shared" si="74"/>
        <v>296.5</v>
      </c>
      <c r="N814" s="510">
        <f>(N305)/4</f>
        <v>4.3</v>
      </c>
      <c r="O814" s="510">
        <f t="shared" si="67"/>
        <v>12452.5</v>
      </c>
      <c r="P814" s="510">
        <f t="shared" si="67"/>
        <v>20975</v>
      </c>
      <c r="Q814" s="510">
        <f t="shared" si="67"/>
        <v>47.674999999999997</v>
      </c>
      <c r="R814" s="510">
        <f t="shared" si="67"/>
        <v>46.375</v>
      </c>
      <c r="S814" s="54"/>
    </row>
    <row r="815" spans="1:19" x14ac:dyDescent="0.2">
      <c r="A815" s="87" t="s">
        <v>78</v>
      </c>
      <c r="C815" s="42">
        <f t="shared" ref="C815:M815" si="75">AVERAGE(C293,C306,C319,C332)</f>
        <v>62625</v>
      </c>
      <c r="D815" s="323">
        <f t="shared" si="75"/>
        <v>8.1750000000000007</v>
      </c>
      <c r="E815" s="42">
        <f t="shared" si="75"/>
        <v>50575</v>
      </c>
      <c r="F815" s="42">
        <f t="shared" si="75"/>
        <v>51225</v>
      </c>
      <c r="G815" s="42">
        <f t="shared" si="75"/>
        <v>31</v>
      </c>
      <c r="H815" s="510">
        <f t="shared" si="75"/>
        <v>1000</v>
      </c>
      <c r="I815" s="510">
        <f t="shared" si="75"/>
        <v>1762.5</v>
      </c>
      <c r="J815" s="510">
        <f t="shared" si="75"/>
        <v>14650</v>
      </c>
      <c r="K815" s="510">
        <f t="shared" si="75"/>
        <v>279.75</v>
      </c>
      <c r="L815" s="510">
        <f t="shared" si="75"/>
        <v>266.75</v>
      </c>
      <c r="M815" s="510">
        <f t="shared" si="75"/>
        <v>325.25</v>
      </c>
      <c r="N815" s="518" t="s">
        <v>3</v>
      </c>
      <c r="O815" s="510">
        <f t="shared" si="67"/>
        <v>12472.5</v>
      </c>
      <c r="P815" s="510">
        <f t="shared" si="67"/>
        <v>20900</v>
      </c>
      <c r="Q815" s="510">
        <f t="shared" si="67"/>
        <v>48.274999999999999</v>
      </c>
      <c r="R815" s="510">
        <f t="shared" si="67"/>
        <v>46.775000000000006</v>
      </c>
      <c r="S815" s="54"/>
    </row>
    <row r="816" spans="1:19" x14ac:dyDescent="0.2">
      <c r="A816" s="417" t="s">
        <v>376</v>
      </c>
      <c r="B816" s="367"/>
      <c r="C816" s="368">
        <f t="shared" ref="C816:M816" si="76">AVERAGE(C810:C815)</f>
        <v>62533.333333333336</v>
      </c>
      <c r="D816" s="509">
        <f t="shared" si="76"/>
        <v>8.2583333333333329</v>
      </c>
      <c r="E816" s="368">
        <f t="shared" si="76"/>
        <v>50554.166666666664</v>
      </c>
      <c r="F816" s="368">
        <f t="shared" si="76"/>
        <v>51062.5</v>
      </c>
      <c r="G816" s="368">
        <f t="shared" si="76"/>
        <v>30.291666666666668</v>
      </c>
      <c r="H816" s="560">
        <f t="shared" si="76"/>
        <v>1003.9166666666666</v>
      </c>
      <c r="I816" s="560">
        <f t="shared" si="76"/>
        <v>1760.4166666666667</v>
      </c>
      <c r="J816" s="560">
        <f t="shared" si="76"/>
        <v>14645.833333333334</v>
      </c>
      <c r="K816" s="560">
        <f t="shared" si="76"/>
        <v>278.95833333333331</v>
      </c>
      <c r="L816" s="560">
        <f t="shared" si="76"/>
        <v>253.79166666666666</v>
      </c>
      <c r="M816" s="560">
        <f t="shared" si="76"/>
        <v>302.83333333333331</v>
      </c>
      <c r="N816" s="560"/>
      <c r="O816" s="560">
        <f>AVERAGE(O810:O815)</f>
        <v>12405</v>
      </c>
      <c r="P816" s="560">
        <f>AVERAGE(P810:P815)</f>
        <v>20812.5</v>
      </c>
      <c r="Q816" s="560">
        <f>AVERAGE(Q810:Q815)</f>
        <v>48.533333333333331</v>
      </c>
      <c r="R816" s="560">
        <f>AVERAGE(R810:R815)</f>
        <v>46.820833333333333</v>
      </c>
      <c r="S816" s="54"/>
    </row>
    <row r="817" spans="1:18" x14ac:dyDescent="0.2">
      <c r="A817" s="54"/>
      <c r="B817" s="54"/>
      <c r="C817" s="54"/>
      <c r="D817" s="505"/>
      <c r="E817" s="54"/>
      <c r="F817" s="54"/>
      <c r="G817" s="54"/>
      <c r="H817" s="544"/>
      <c r="I817" s="544"/>
      <c r="J817" s="544"/>
      <c r="K817" s="544"/>
      <c r="L817" s="544"/>
      <c r="M817" s="544"/>
      <c r="N817" s="544"/>
      <c r="O817" s="544"/>
      <c r="P817" s="544"/>
      <c r="Q817" s="544"/>
      <c r="R817" s="544"/>
    </row>
    <row r="818" spans="1:18" x14ac:dyDescent="0.2">
      <c r="A818" s="87" t="s">
        <v>7</v>
      </c>
      <c r="B818" s="43">
        <v>2010</v>
      </c>
      <c r="C818" s="42">
        <f t="shared" ref="C818:M818" si="77">AVERAGE(C337,C350,C363,C376)</f>
        <v>3124</v>
      </c>
      <c r="D818" s="323">
        <f t="shared" si="77"/>
        <v>7.9250000000000007</v>
      </c>
      <c r="E818" s="42">
        <f t="shared" si="77"/>
        <v>2092.5</v>
      </c>
      <c r="F818" s="42">
        <f t="shared" si="77"/>
        <v>2007.5</v>
      </c>
      <c r="G818" s="42">
        <f t="shared" si="77"/>
        <v>227.5</v>
      </c>
      <c r="H818" s="510">
        <f t="shared" si="77"/>
        <v>166.5</v>
      </c>
      <c r="I818" s="510">
        <f t="shared" si="77"/>
        <v>88.45</v>
      </c>
      <c r="J818" s="510">
        <f t="shared" si="77"/>
        <v>397</v>
      </c>
      <c r="K818" s="510">
        <f t="shared" si="77"/>
        <v>10.1</v>
      </c>
      <c r="L818" s="510">
        <f t="shared" si="77"/>
        <v>217.75</v>
      </c>
      <c r="M818" s="510">
        <f t="shared" si="77"/>
        <v>265.5</v>
      </c>
      <c r="N818" s="518" t="s">
        <v>3</v>
      </c>
      <c r="O818" s="510">
        <f t="shared" ref="O818:R826" si="78">AVERAGE(O337,O350,O363,O376)</f>
        <v>737.8</v>
      </c>
      <c r="P818" s="510">
        <f t="shared" si="78"/>
        <v>472.5</v>
      </c>
      <c r="Q818" s="510">
        <f t="shared" si="78"/>
        <v>10.749999999999998</v>
      </c>
      <c r="R818" s="510">
        <f t="shared" si="78"/>
        <v>8.85</v>
      </c>
    </row>
    <row r="819" spans="1:18" x14ac:dyDescent="0.2">
      <c r="A819" s="87" t="s">
        <v>36</v>
      </c>
      <c r="C819" s="42">
        <f t="shared" ref="C819:M819" si="79">AVERAGE(C338,C351,C364,C377)</f>
        <v>4440</v>
      </c>
      <c r="D819" s="323">
        <f t="shared" si="79"/>
        <v>7.9</v>
      </c>
      <c r="E819" s="42">
        <f t="shared" si="79"/>
        <v>2842.5</v>
      </c>
      <c r="F819" s="42">
        <f t="shared" si="79"/>
        <v>2750</v>
      </c>
      <c r="G819" s="42">
        <f t="shared" si="79"/>
        <v>205</v>
      </c>
      <c r="H819" s="510">
        <f t="shared" si="79"/>
        <v>192.5</v>
      </c>
      <c r="I819" s="510">
        <f t="shared" si="79"/>
        <v>96.924999999999997</v>
      </c>
      <c r="J819" s="510">
        <f t="shared" si="79"/>
        <v>635</v>
      </c>
      <c r="K819" s="510">
        <f t="shared" si="79"/>
        <v>13.324999999999999</v>
      </c>
      <c r="L819" s="510">
        <f t="shared" si="79"/>
        <v>243.5</v>
      </c>
      <c r="M819" s="510">
        <f t="shared" si="79"/>
        <v>297</v>
      </c>
      <c r="N819" s="518" t="s">
        <v>3</v>
      </c>
      <c r="O819" s="510">
        <f t="shared" si="78"/>
        <v>746.1</v>
      </c>
      <c r="P819" s="510">
        <f t="shared" si="78"/>
        <v>913.25</v>
      </c>
      <c r="Q819" s="510">
        <f t="shared" si="78"/>
        <v>11.15</v>
      </c>
      <c r="R819" s="510">
        <f t="shared" si="78"/>
        <v>8.625</v>
      </c>
    </row>
    <row r="820" spans="1:18" x14ac:dyDescent="0.2">
      <c r="A820" s="87" t="s">
        <v>72</v>
      </c>
      <c r="C820" s="42">
        <f t="shared" ref="C820:M820" si="80">AVERAGE(C339,C352,C365,C378)</f>
        <v>1782.25</v>
      </c>
      <c r="D820" s="323">
        <f t="shared" si="80"/>
        <v>7.9</v>
      </c>
      <c r="E820" s="42">
        <f t="shared" si="80"/>
        <v>1159.5</v>
      </c>
      <c r="F820" s="42">
        <f t="shared" si="80"/>
        <v>1092</v>
      </c>
      <c r="G820" s="42">
        <f t="shared" si="80"/>
        <v>62.25</v>
      </c>
      <c r="H820" s="510">
        <f t="shared" si="80"/>
        <v>105.35</v>
      </c>
      <c r="I820" s="510">
        <f t="shared" si="80"/>
        <v>30.950000000000003</v>
      </c>
      <c r="J820" s="510">
        <f t="shared" si="80"/>
        <v>228.25</v>
      </c>
      <c r="K820" s="510">
        <f t="shared" si="80"/>
        <v>12.225</v>
      </c>
      <c r="L820" s="510">
        <f t="shared" si="80"/>
        <v>176</v>
      </c>
      <c r="M820" s="510">
        <f t="shared" si="80"/>
        <v>214.75</v>
      </c>
      <c r="N820" s="518" t="s">
        <v>3</v>
      </c>
      <c r="O820" s="510">
        <f t="shared" si="78"/>
        <v>421.42499999999995</v>
      </c>
      <c r="P820" s="510">
        <f t="shared" si="78"/>
        <v>187</v>
      </c>
      <c r="Q820" s="510">
        <f t="shared" si="78"/>
        <v>8.4250000000000007</v>
      </c>
      <c r="R820" s="510">
        <f t="shared" si="78"/>
        <v>7.125</v>
      </c>
    </row>
    <row r="821" spans="1:18" x14ac:dyDescent="0.2">
      <c r="A821" s="87" t="s">
        <v>73</v>
      </c>
      <c r="C821" s="42">
        <f t="shared" ref="C821:M821" si="81">AVERAGE(C340,C353,C366,C379)</f>
        <v>63875</v>
      </c>
      <c r="D821" s="323">
        <f t="shared" si="81"/>
        <v>8.2249999999999996</v>
      </c>
      <c r="E821" s="42">
        <f t="shared" si="81"/>
        <v>51525</v>
      </c>
      <c r="F821" s="42">
        <f t="shared" si="81"/>
        <v>52125</v>
      </c>
      <c r="G821" s="42">
        <f t="shared" si="81"/>
        <v>14.75</v>
      </c>
      <c r="H821" s="510">
        <f t="shared" si="81"/>
        <v>991</v>
      </c>
      <c r="I821" s="510">
        <f t="shared" si="81"/>
        <v>1810</v>
      </c>
      <c r="J821" s="510">
        <f t="shared" si="81"/>
        <v>15000</v>
      </c>
      <c r="K821" s="510">
        <f t="shared" si="81"/>
        <v>290.25</v>
      </c>
      <c r="L821" s="510">
        <f t="shared" si="81"/>
        <v>266.75</v>
      </c>
      <c r="M821" s="510">
        <f t="shared" si="81"/>
        <v>325.5</v>
      </c>
      <c r="N821" s="518" t="s">
        <v>3</v>
      </c>
      <c r="O821" s="510">
        <f t="shared" si="78"/>
        <v>12387.5</v>
      </c>
      <c r="P821" s="510">
        <f t="shared" si="78"/>
        <v>21475</v>
      </c>
      <c r="Q821" s="510">
        <f t="shared" si="78"/>
        <v>49.25</v>
      </c>
      <c r="R821" s="510">
        <f t="shared" si="78"/>
        <v>47.475000000000001</v>
      </c>
    </row>
    <row r="822" spans="1:18" x14ac:dyDescent="0.2">
      <c r="A822" s="87" t="s">
        <v>74</v>
      </c>
      <c r="C822" s="42">
        <f t="shared" ref="C822:M822" si="82">AVERAGE(C341,C354,C367,C380)</f>
        <v>63775</v>
      </c>
      <c r="D822" s="323">
        <f t="shared" si="82"/>
        <v>8.125</v>
      </c>
      <c r="E822" s="42">
        <f t="shared" si="82"/>
        <v>51675</v>
      </c>
      <c r="F822" s="42">
        <f t="shared" si="82"/>
        <v>52250</v>
      </c>
      <c r="G822" s="42">
        <f t="shared" si="82"/>
        <v>23.5</v>
      </c>
      <c r="H822" s="510">
        <f t="shared" si="82"/>
        <v>992</v>
      </c>
      <c r="I822" s="510">
        <f t="shared" si="82"/>
        <v>1812.5</v>
      </c>
      <c r="J822" s="510">
        <f t="shared" si="82"/>
        <v>15075</v>
      </c>
      <c r="K822" s="510">
        <f t="shared" si="82"/>
        <v>291.75</v>
      </c>
      <c r="L822" s="510">
        <f t="shared" si="82"/>
        <v>270</v>
      </c>
      <c r="M822" s="510">
        <f t="shared" si="82"/>
        <v>329.25</v>
      </c>
      <c r="N822" s="518" t="s">
        <v>3</v>
      </c>
      <c r="O822" s="510">
        <f t="shared" si="78"/>
        <v>12405</v>
      </c>
      <c r="P822" s="510">
        <f t="shared" si="78"/>
        <v>21475</v>
      </c>
      <c r="Q822" s="510">
        <f t="shared" si="78"/>
        <v>49.900000000000006</v>
      </c>
      <c r="R822" s="510">
        <f t="shared" si="78"/>
        <v>47.2</v>
      </c>
    </row>
    <row r="823" spans="1:18" x14ac:dyDescent="0.2">
      <c r="A823" s="87" t="s">
        <v>75</v>
      </c>
      <c r="C823" s="42">
        <f t="shared" ref="C823:M823" si="83">AVERAGE(C342,C355,C368,C381)</f>
        <v>63600</v>
      </c>
      <c r="D823" s="323">
        <f t="shared" si="83"/>
        <v>8.2750000000000004</v>
      </c>
      <c r="E823" s="42">
        <f t="shared" si="83"/>
        <v>51325</v>
      </c>
      <c r="F823" s="42">
        <f t="shared" si="83"/>
        <v>51875</v>
      </c>
      <c r="G823" s="42">
        <f t="shared" si="83"/>
        <v>17.25</v>
      </c>
      <c r="H823" s="510">
        <f t="shared" si="83"/>
        <v>986</v>
      </c>
      <c r="I823" s="510">
        <f t="shared" si="83"/>
        <v>1800</v>
      </c>
      <c r="J823" s="510">
        <f t="shared" si="83"/>
        <v>15000</v>
      </c>
      <c r="K823" s="510">
        <f t="shared" si="83"/>
        <v>290.75</v>
      </c>
      <c r="L823" s="510">
        <f t="shared" si="83"/>
        <v>264.75</v>
      </c>
      <c r="M823" s="510">
        <f t="shared" si="83"/>
        <v>323</v>
      </c>
      <c r="N823" s="518" t="s">
        <v>3</v>
      </c>
      <c r="O823" s="510">
        <f t="shared" si="78"/>
        <v>12317.5</v>
      </c>
      <c r="P823" s="510">
        <f t="shared" si="78"/>
        <v>21325</v>
      </c>
      <c r="Q823" s="510">
        <f t="shared" si="78"/>
        <v>49.2</v>
      </c>
      <c r="R823" s="510">
        <f t="shared" si="78"/>
        <v>46.975000000000001</v>
      </c>
    </row>
    <row r="824" spans="1:18" x14ac:dyDescent="0.2">
      <c r="A824" s="87" t="s">
        <v>76</v>
      </c>
      <c r="C824" s="42">
        <f t="shared" ref="C824:M824" si="84">AVERAGE(C343,C356,C369,C382)</f>
        <v>63800</v>
      </c>
      <c r="D824" s="323">
        <f t="shared" si="84"/>
        <v>8.1750000000000007</v>
      </c>
      <c r="E824" s="42">
        <f t="shared" si="84"/>
        <v>51500</v>
      </c>
      <c r="F824" s="42">
        <f t="shared" si="84"/>
        <v>52175</v>
      </c>
      <c r="G824" s="42">
        <f t="shared" si="84"/>
        <v>20.5</v>
      </c>
      <c r="H824" s="510">
        <f t="shared" si="84"/>
        <v>986</v>
      </c>
      <c r="I824" s="510">
        <f t="shared" si="84"/>
        <v>1810</v>
      </c>
      <c r="J824" s="510">
        <f t="shared" si="84"/>
        <v>15025</v>
      </c>
      <c r="K824" s="510">
        <f t="shared" si="84"/>
        <v>291</v>
      </c>
      <c r="L824" s="510">
        <f t="shared" si="84"/>
        <v>266.75</v>
      </c>
      <c r="M824" s="510">
        <f t="shared" si="84"/>
        <v>325.25</v>
      </c>
      <c r="N824" s="518" t="s">
        <v>3</v>
      </c>
      <c r="O824" s="510">
        <f t="shared" si="78"/>
        <v>12402.5</v>
      </c>
      <c r="P824" s="510">
        <f t="shared" si="78"/>
        <v>21475</v>
      </c>
      <c r="Q824" s="510">
        <f t="shared" si="78"/>
        <v>50.300000000000004</v>
      </c>
      <c r="R824" s="510">
        <f t="shared" si="78"/>
        <v>48</v>
      </c>
    </row>
    <row r="825" spans="1:18" x14ac:dyDescent="0.2">
      <c r="A825" s="87" t="s">
        <v>77</v>
      </c>
      <c r="C825" s="42">
        <f t="shared" ref="C825:M825" si="85">AVERAGE(C344,C357,C370,C383)</f>
        <v>62525</v>
      </c>
      <c r="D825" s="323">
        <f t="shared" si="85"/>
        <v>8.3000000000000007</v>
      </c>
      <c r="E825" s="42">
        <f t="shared" si="85"/>
        <v>49800</v>
      </c>
      <c r="F825" s="42">
        <f t="shared" si="85"/>
        <v>50500</v>
      </c>
      <c r="G825" s="42">
        <f t="shared" si="85"/>
        <v>23.5</v>
      </c>
      <c r="H825" s="510">
        <f t="shared" si="85"/>
        <v>953</v>
      </c>
      <c r="I825" s="510">
        <f t="shared" si="85"/>
        <v>1755</v>
      </c>
      <c r="J825" s="510">
        <f t="shared" si="85"/>
        <v>14525</v>
      </c>
      <c r="K825" s="510">
        <f t="shared" si="85"/>
        <v>281.75</v>
      </c>
      <c r="L825" s="510">
        <f t="shared" si="85"/>
        <v>262.75</v>
      </c>
      <c r="M825" s="510">
        <f t="shared" si="85"/>
        <v>320.5</v>
      </c>
      <c r="N825" s="518" t="s">
        <v>3</v>
      </c>
      <c r="O825" s="510">
        <f t="shared" si="78"/>
        <v>12012.5</v>
      </c>
      <c r="P825" s="510">
        <f t="shared" si="78"/>
        <v>20800</v>
      </c>
      <c r="Q825" s="510">
        <f t="shared" si="78"/>
        <v>49.424999999999997</v>
      </c>
      <c r="R825" s="510">
        <f t="shared" si="78"/>
        <v>46.65</v>
      </c>
    </row>
    <row r="826" spans="1:18" x14ac:dyDescent="0.2">
      <c r="A826" s="87" t="s">
        <v>78</v>
      </c>
      <c r="C826" s="42">
        <f t="shared" ref="C826:M826" si="86">AVERAGE(C345,C358,C371,C384)</f>
        <v>63900</v>
      </c>
      <c r="D826" s="323">
        <f t="shared" si="86"/>
        <v>8.2249999999999996</v>
      </c>
      <c r="E826" s="42">
        <f t="shared" si="86"/>
        <v>51250</v>
      </c>
      <c r="F826" s="42">
        <f t="shared" si="86"/>
        <v>52050</v>
      </c>
      <c r="G826" s="42">
        <f t="shared" si="86"/>
        <v>22</v>
      </c>
      <c r="H826" s="510">
        <f t="shared" si="86"/>
        <v>984</v>
      </c>
      <c r="I826" s="510">
        <f t="shared" si="86"/>
        <v>1815</v>
      </c>
      <c r="J826" s="510">
        <f t="shared" si="86"/>
        <v>14925</v>
      </c>
      <c r="K826" s="510">
        <f t="shared" si="86"/>
        <v>290.25</v>
      </c>
      <c r="L826" s="510">
        <f t="shared" si="86"/>
        <v>266.25</v>
      </c>
      <c r="M826" s="510">
        <f t="shared" si="86"/>
        <v>324.75</v>
      </c>
      <c r="N826" s="518" t="s">
        <v>3</v>
      </c>
      <c r="O826" s="510">
        <f t="shared" si="78"/>
        <v>12402.5</v>
      </c>
      <c r="P826" s="510">
        <f t="shared" si="78"/>
        <v>21500</v>
      </c>
      <c r="Q826" s="510">
        <f t="shared" si="78"/>
        <v>49.75</v>
      </c>
      <c r="R826" s="510">
        <f t="shared" si="78"/>
        <v>47.95</v>
      </c>
    </row>
    <row r="827" spans="1:18" x14ac:dyDescent="0.2">
      <c r="A827" s="417" t="s">
        <v>376</v>
      </c>
      <c r="B827" s="367"/>
      <c r="C827" s="368">
        <f t="shared" ref="C827:M827" si="87">AVERAGE(C821:C826)</f>
        <v>63579.166666666664</v>
      </c>
      <c r="D827" s="509">
        <f t="shared" si="87"/>
        <v>8.2208333333333332</v>
      </c>
      <c r="E827" s="368">
        <f t="shared" si="87"/>
        <v>51179.166666666664</v>
      </c>
      <c r="F827" s="368">
        <f t="shared" si="87"/>
        <v>51829.166666666664</v>
      </c>
      <c r="G827" s="368">
        <f t="shared" si="87"/>
        <v>20.25</v>
      </c>
      <c r="H827" s="560">
        <f t="shared" si="87"/>
        <v>982</v>
      </c>
      <c r="I827" s="560">
        <f t="shared" si="87"/>
        <v>1800.4166666666667</v>
      </c>
      <c r="J827" s="560">
        <f t="shared" si="87"/>
        <v>14925</v>
      </c>
      <c r="K827" s="560">
        <f t="shared" si="87"/>
        <v>289.29166666666669</v>
      </c>
      <c r="L827" s="560">
        <f t="shared" si="87"/>
        <v>266.20833333333331</v>
      </c>
      <c r="M827" s="560">
        <f t="shared" si="87"/>
        <v>324.70833333333331</v>
      </c>
      <c r="N827" s="561"/>
      <c r="O827" s="560">
        <f>AVERAGE(O821:O826)</f>
        <v>12321.25</v>
      </c>
      <c r="P827" s="560">
        <f>AVERAGE(P821:P826)</f>
        <v>21341.666666666668</v>
      </c>
      <c r="Q827" s="560">
        <f>AVERAGE(Q821:Q826)</f>
        <v>49.63750000000001</v>
      </c>
      <c r="R827" s="560">
        <f>AVERAGE(R821:R826)</f>
        <v>47.375</v>
      </c>
    </row>
    <row r="829" spans="1:18" x14ac:dyDescent="0.2">
      <c r="A829" s="87" t="s">
        <v>7</v>
      </c>
      <c r="B829" s="43">
        <v>2011</v>
      </c>
      <c r="C829" s="42">
        <f t="shared" ref="C829:M829" si="88">AVERAGE(C389,C402,C415,C428)</f>
        <v>3118.5</v>
      </c>
      <c r="D829" s="323">
        <f t="shared" si="88"/>
        <v>7.9</v>
      </c>
      <c r="E829" s="42">
        <f t="shared" si="88"/>
        <v>2185</v>
      </c>
      <c r="F829" s="42">
        <f t="shared" si="88"/>
        <v>1990</v>
      </c>
      <c r="G829" s="42">
        <f t="shared" si="88"/>
        <v>258.5</v>
      </c>
      <c r="H829" s="510">
        <f t="shared" si="88"/>
        <v>167.75</v>
      </c>
      <c r="I829" s="510">
        <f t="shared" si="88"/>
        <v>87.375</v>
      </c>
      <c r="J829" s="510">
        <f t="shared" si="88"/>
        <v>398.75</v>
      </c>
      <c r="K829" s="510">
        <f t="shared" si="88"/>
        <v>10.375</v>
      </c>
      <c r="L829" s="510">
        <f t="shared" si="88"/>
        <v>241.5</v>
      </c>
      <c r="M829" s="510">
        <f t="shared" si="88"/>
        <v>294.25</v>
      </c>
      <c r="N829" s="518" t="s">
        <v>3</v>
      </c>
      <c r="O829" s="510">
        <f t="shared" ref="O829:R837" si="89">AVERAGE(O389,O402,O415,O428)</f>
        <v>714.4</v>
      </c>
      <c r="P829" s="510">
        <f t="shared" si="89"/>
        <v>462.25</v>
      </c>
      <c r="Q829" s="510">
        <f t="shared" si="89"/>
        <v>10.425000000000001</v>
      </c>
      <c r="R829" s="510">
        <f t="shared" si="89"/>
        <v>8.25</v>
      </c>
    </row>
    <row r="830" spans="1:18" x14ac:dyDescent="0.2">
      <c r="A830" s="87" t="s">
        <v>36</v>
      </c>
      <c r="C830" s="42">
        <f t="shared" ref="C830:M830" si="90">AVERAGE(C390,C403,C416,C429)</f>
        <v>4245</v>
      </c>
      <c r="D830" s="323">
        <f t="shared" si="90"/>
        <v>7.85</v>
      </c>
      <c r="E830" s="42">
        <f t="shared" si="90"/>
        <v>2742.5</v>
      </c>
      <c r="F830" s="42">
        <f t="shared" si="90"/>
        <v>2612.5</v>
      </c>
      <c r="G830" s="42">
        <f t="shared" si="90"/>
        <v>233.25</v>
      </c>
      <c r="H830" s="510">
        <f t="shared" si="90"/>
        <v>186</v>
      </c>
      <c r="I830" s="510">
        <f t="shared" si="90"/>
        <v>91.974999999999994</v>
      </c>
      <c r="J830" s="510">
        <f t="shared" si="90"/>
        <v>602</v>
      </c>
      <c r="K830" s="510">
        <f t="shared" si="90"/>
        <v>14.55</v>
      </c>
      <c r="L830" s="510">
        <f t="shared" si="90"/>
        <v>251.5</v>
      </c>
      <c r="M830" s="510">
        <f t="shared" si="90"/>
        <v>306.75</v>
      </c>
      <c r="N830" s="518" t="s">
        <v>3</v>
      </c>
      <c r="O830" s="510">
        <f t="shared" si="89"/>
        <v>731.82500000000005</v>
      </c>
      <c r="P830" s="510">
        <f t="shared" si="89"/>
        <v>832.5</v>
      </c>
      <c r="Q830" s="510">
        <f t="shared" si="89"/>
        <v>12.075000000000001</v>
      </c>
      <c r="R830" s="510">
        <f t="shared" si="89"/>
        <v>9.2249999999999996</v>
      </c>
    </row>
    <row r="831" spans="1:18" x14ac:dyDescent="0.2">
      <c r="A831" s="87" t="s">
        <v>72</v>
      </c>
      <c r="C831" s="42">
        <f t="shared" ref="C831:M831" si="91">AVERAGE(C391,C404,C417,C430)</f>
        <v>1755.25</v>
      </c>
      <c r="D831" s="323">
        <f t="shared" si="91"/>
        <v>7.875</v>
      </c>
      <c r="E831" s="42">
        <f t="shared" si="91"/>
        <v>1135</v>
      </c>
      <c r="F831" s="42">
        <f t="shared" si="91"/>
        <v>1024</v>
      </c>
      <c r="G831" s="42">
        <f t="shared" si="91"/>
        <v>85.25</v>
      </c>
      <c r="H831" s="510">
        <f t="shared" si="91"/>
        <v>96</v>
      </c>
      <c r="I831" s="510">
        <f t="shared" si="91"/>
        <v>23.324999999999999</v>
      </c>
      <c r="J831" s="510">
        <f t="shared" si="91"/>
        <v>225.25</v>
      </c>
      <c r="K831" s="510">
        <f t="shared" si="91"/>
        <v>14.074999999999999</v>
      </c>
      <c r="L831" s="510">
        <f t="shared" si="91"/>
        <v>174.75</v>
      </c>
      <c r="M831" s="510">
        <f t="shared" si="91"/>
        <v>212.75</v>
      </c>
      <c r="N831" s="518" t="s">
        <v>3</v>
      </c>
      <c r="O831" s="510">
        <f t="shared" si="89"/>
        <v>377.25</v>
      </c>
      <c r="P831" s="510">
        <f t="shared" si="89"/>
        <v>180</v>
      </c>
      <c r="Q831" s="510">
        <f t="shared" si="89"/>
        <v>7.9750000000000005</v>
      </c>
      <c r="R831" s="510">
        <f t="shared" si="89"/>
        <v>6.05</v>
      </c>
    </row>
    <row r="832" spans="1:18" x14ac:dyDescent="0.2">
      <c r="A832" s="87" t="s">
        <v>73</v>
      </c>
      <c r="C832" s="42">
        <f t="shared" ref="C832:M832" si="92">AVERAGE(C392,C405,C418,C431)</f>
        <v>65100</v>
      </c>
      <c r="D832" s="323">
        <f t="shared" si="92"/>
        <v>8.2749999999999986</v>
      </c>
      <c r="E832" s="42">
        <f t="shared" si="92"/>
        <v>52775</v>
      </c>
      <c r="F832" s="42">
        <f t="shared" si="92"/>
        <v>52925</v>
      </c>
      <c r="G832" s="42">
        <f t="shared" si="92"/>
        <v>19.5</v>
      </c>
      <c r="H832" s="510">
        <f t="shared" si="92"/>
        <v>957</v>
      </c>
      <c r="I832" s="510">
        <f t="shared" si="92"/>
        <v>1797.5</v>
      </c>
      <c r="J832" s="510">
        <f t="shared" si="92"/>
        <v>15300</v>
      </c>
      <c r="K832" s="510">
        <f t="shared" si="92"/>
        <v>285.25</v>
      </c>
      <c r="L832" s="510">
        <f t="shared" si="92"/>
        <v>271</v>
      </c>
      <c r="M832" s="510">
        <f t="shared" si="92"/>
        <v>323</v>
      </c>
      <c r="N832" s="562">
        <f>(N418)/4</f>
        <v>3.625</v>
      </c>
      <c r="O832" s="510">
        <f t="shared" si="89"/>
        <v>12827.5</v>
      </c>
      <c r="P832" s="510">
        <f t="shared" si="89"/>
        <v>21575</v>
      </c>
      <c r="Q832" s="510">
        <f t="shared" si="89"/>
        <v>49.05</v>
      </c>
      <c r="R832" s="510">
        <f t="shared" si="89"/>
        <v>46.7</v>
      </c>
    </row>
    <row r="833" spans="1:18" x14ac:dyDescent="0.2">
      <c r="A833" s="87" t="s">
        <v>74</v>
      </c>
      <c r="C833" s="42">
        <f t="shared" ref="C833:M833" si="93">AVERAGE(C393,C406,C419,C432)</f>
        <v>65225</v>
      </c>
      <c r="D833" s="323">
        <f t="shared" si="93"/>
        <v>8.15</v>
      </c>
      <c r="E833" s="42">
        <f t="shared" si="93"/>
        <v>52675</v>
      </c>
      <c r="F833" s="42">
        <f t="shared" si="93"/>
        <v>53050</v>
      </c>
      <c r="G833" s="42">
        <f t="shared" si="93"/>
        <v>22.25</v>
      </c>
      <c r="H833" s="510">
        <f t="shared" si="93"/>
        <v>961</v>
      </c>
      <c r="I833" s="510">
        <f t="shared" si="93"/>
        <v>1802.5</v>
      </c>
      <c r="J833" s="510">
        <f t="shared" si="93"/>
        <v>15450</v>
      </c>
      <c r="K833" s="510">
        <f t="shared" si="93"/>
        <v>286.5</v>
      </c>
      <c r="L833" s="510">
        <f t="shared" si="93"/>
        <v>273</v>
      </c>
      <c r="M833" s="510">
        <f t="shared" si="93"/>
        <v>332.75</v>
      </c>
      <c r="N833" s="518" t="s">
        <v>3</v>
      </c>
      <c r="O833" s="510">
        <f t="shared" si="89"/>
        <v>12795</v>
      </c>
      <c r="P833" s="510">
        <f t="shared" si="89"/>
        <v>21575</v>
      </c>
      <c r="Q833" s="510">
        <f t="shared" si="89"/>
        <v>49.15</v>
      </c>
      <c r="R833" s="510">
        <f t="shared" si="89"/>
        <v>45.949999999999996</v>
      </c>
    </row>
    <row r="834" spans="1:18" x14ac:dyDescent="0.2">
      <c r="A834" s="87" t="s">
        <v>75</v>
      </c>
      <c r="C834" s="42">
        <f t="shared" ref="C834:M834" si="94">AVERAGE(C394,C407,C420,C433)</f>
        <v>64300</v>
      </c>
      <c r="D834" s="323">
        <f t="shared" si="94"/>
        <v>8.3000000000000007</v>
      </c>
      <c r="E834" s="42">
        <f t="shared" si="94"/>
        <v>51775</v>
      </c>
      <c r="F834" s="42">
        <f t="shared" si="94"/>
        <v>52125</v>
      </c>
      <c r="G834" s="42">
        <f t="shared" si="94"/>
        <v>17.25</v>
      </c>
      <c r="H834" s="510">
        <f t="shared" si="94"/>
        <v>936.75</v>
      </c>
      <c r="I834" s="510">
        <f t="shared" si="94"/>
        <v>1780</v>
      </c>
      <c r="J834" s="510">
        <f t="shared" si="94"/>
        <v>15200</v>
      </c>
      <c r="K834" s="510">
        <f t="shared" si="94"/>
        <v>282.5</v>
      </c>
      <c r="L834" s="510">
        <f t="shared" si="94"/>
        <v>269.5</v>
      </c>
      <c r="M834" s="510">
        <f t="shared" si="94"/>
        <v>318</v>
      </c>
      <c r="N834" s="562">
        <f>(N394+N420)/4</f>
        <v>5.0724999999999998</v>
      </c>
      <c r="O834" s="510">
        <f t="shared" si="89"/>
        <v>12570</v>
      </c>
      <c r="P834" s="510">
        <f t="shared" si="89"/>
        <v>21200</v>
      </c>
      <c r="Q834" s="510">
        <f t="shared" si="89"/>
        <v>49.449999999999996</v>
      </c>
      <c r="R834" s="510">
        <f t="shared" si="89"/>
        <v>45.424999999999997</v>
      </c>
    </row>
    <row r="835" spans="1:18" x14ac:dyDescent="0.2">
      <c r="A835" s="87" t="s">
        <v>76</v>
      </c>
      <c r="C835" s="42">
        <f t="shared" ref="C835:M835" si="95">AVERAGE(C395,C408,C421,C434)</f>
        <v>65400</v>
      </c>
      <c r="D835" s="323">
        <f t="shared" si="95"/>
        <v>8.1999999999999993</v>
      </c>
      <c r="E835" s="42">
        <f t="shared" si="95"/>
        <v>52675</v>
      </c>
      <c r="F835" s="42">
        <f t="shared" si="95"/>
        <v>53100</v>
      </c>
      <c r="G835" s="42">
        <f t="shared" si="95"/>
        <v>20.5</v>
      </c>
      <c r="H835" s="510">
        <f t="shared" si="95"/>
        <v>954.25</v>
      </c>
      <c r="I835" s="510">
        <f t="shared" si="95"/>
        <v>1812.5</v>
      </c>
      <c r="J835" s="510">
        <f t="shared" si="95"/>
        <v>15450</v>
      </c>
      <c r="K835" s="510">
        <f t="shared" si="95"/>
        <v>286.5</v>
      </c>
      <c r="L835" s="510">
        <f t="shared" si="95"/>
        <v>270.5</v>
      </c>
      <c r="M835" s="510">
        <f t="shared" si="95"/>
        <v>330</v>
      </c>
      <c r="N835" s="518" t="s">
        <v>3</v>
      </c>
      <c r="O835" s="510">
        <f t="shared" si="89"/>
        <v>12832.5</v>
      </c>
      <c r="P835" s="510">
        <f t="shared" si="89"/>
        <v>21600</v>
      </c>
      <c r="Q835" s="510">
        <f t="shared" si="89"/>
        <v>48.424999999999997</v>
      </c>
      <c r="R835" s="510">
        <f t="shared" si="89"/>
        <v>46.274999999999999</v>
      </c>
    </row>
    <row r="836" spans="1:18" x14ac:dyDescent="0.2">
      <c r="A836" s="87" t="s">
        <v>77</v>
      </c>
      <c r="C836" s="42">
        <f t="shared" ref="C836:M836" si="96">AVERAGE(C396,C409,C422,C435)</f>
        <v>65250</v>
      </c>
      <c r="D836" s="323">
        <f t="shared" si="96"/>
        <v>8.25</v>
      </c>
      <c r="E836" s="42">
        <f t="shared" si="96"/>
        <v>52600</v>
      </c>
      <c r="F836" s="42">
        <f t="shared" si="96"/>
        <v>52975</v>
      </c>
      <c r="G836" s="42">
        <f t="shared" si="96"/>
        <v>18.75</v>
      </c>
      <c r="H836" s="510">
        <f t="shared" si="96"/>
        <v>954.75</v>
      </c>
      <c r="I836" s="510">
        <f t="shared" si="96"/>
        <v>1805</v>
      </c>
      <c r="J836" s="510">
        <f t="shared" si="96"/>
        <v>15425</v>
      </c>
      <c r="K836" s="510">
        <f t="shared" si="96"/>
        <v>286.25</v>
      </c>
      <c r="L836" s="510">
        <f t="shared" si="96"/>
        <v>269</v>
      </c>
      <c r="M836" s="510">
        <f t="shared" si="96"/>
        <v>325.75</v>
      </c>
      <c r="N836" s="562">
        <f>(N422)/4</f>
        <v>1.2050000000000001</v>
      </c>
      <c r="O836" s="510">
        <f t="shared" si="89"/>
        <v>12765</v>
      </c>
      <c r="P836" s="510">
        <f t="shared" si="89"/>
        <v>21575</v>
      </c>
      <c r="Q836" s="510">
        <f t="shared" si="89"/>
        <v>48.375</v>
      </c>
      <c r="R836" s="510">
        <f t="shared" si="89"/>
        <v>45.924999999999997</v>
      </c>
    </row>
    <row r="837" spans="1:18" x14ac:dyDescent="0.2">
      <c r="A837" s="87" t="s">
        <v>78</v>
      </c>
      <c r="C837" s="42">
        <f t="shared" ref="C837:M837" si="97">AVERAGE(C397,C410,C423,C436)</f>
        <v>65325</v>
      </c>
      <c r="D837" s="323">
        <f t="shared" si="97"/>
        <v>8.1749999999999989</v>
      </c>
      <c r="E837" s="42">
        <f t="shared" si="97"/>
        <v>52650</v>
      </c>
      <c r="F837" s="42">
        <f t="shared" si="97"/>
        <v>53500</v>
      </c>
      <c r="G837" s="42">
        <f t="shared" si="97"/>
        <v>23</v>
      </c>
      <c r="H837" s="510">
        <f t="shared" si="97"/>
        <v>953.5</v>
      </c>
      <c r="I837" s="510">
        <f t="shared" si="97"/>
        <v>1815</v>
      </c>
      <c r="J837" s="510">
        <f t="shared" si="97"/>
        <v>15525</v>
      </c>
      <c r="K837" s="510">
        <f t="shared" si="97"/>
        <v>288.75</v>
      </c>
      <c r="L837" s="510">
        <f t="shared" si="97"/>
        <v>271.25</v>
      </c>
      <c r="M837" s="510">
        <f t="shared" si="97"/>
        <v>331</v>
      </c>
      <c r="N837" s="518" t="s">
        <v>3</v>
      </c>
      <c r="O837" s="510">
        <f t="shared" si="89"/>
        <v>12945</v>
      </c>
      <c r="P837" s="510">
        <f t="shared" si="89"/>
        <v>21775</v>
      </c>
      <c r="Q837" s="510">
        <f t="shared" si="89"/>
        <v>49.349999999999994</v>
      </c>
      <c r="R837" s="510">
        <f t="shared" si="89"/>
        <v>47.2</v>
      </c>
    </row>
    <row r="838" spans="1:18" x14ac:dyDescent="0.2">
      <c r="A838" s="417" t="s">
        <v>376</v>
      </c>
      <c r="B838" s="367"/>
      <c r="C838" s="368">
        <f t="shared" ref="C838:M838" si="98">AVERAGE(C832:C837)</f>
        <v>65100</v>
      </c>
      <c r="D838" s="509">
        <f t="shared" si="98"/>
        <v>8.2249999999999996</v>
      </c>
      <c r="E838" s="368">
        <f t="shared" si="98"/>
        <v>52525</v>
      </c>
      <c r="F838" s="368">
        <f t="shared" si="98"/>
        <v>52945.833333333336</v>
      </c>
      <c r="G838" s="368">
        <f t="shared" si="98"/>
        <v>20.208333333333332</v>
      </c>
      <c r="H838" s="560">
        <f t="shared" si="98"/>
        <v>952.875</v>
      </c>
      <c r="I838" s="560">
        <f t="shared" si="98"/>
        <v>1802.0833333333333</v>
      </c>
      <c r="J838" s="560">
        <f t="shared" si="98"/>
        <v>15391.666666666666</v>
      </c>
      <c r="K838" s="560">
        <f t="shared" si="98"/>
        <v>285.95833333333331</v>
      </c>
      <c r="L838" s="560">
        <f t="shared" si="98"/>
        <v>270.70833333333331</v>
      </c>
      <c r="M838" s="560">
        <f t="shared" si="98"/>
        <v>326.75</v>
      </c>
      <c r="N838" s="560"/>
      <c r="O838" s="560">
        <f>AVERAGE(O832:O837)</f>
        <v>12789.166666666666</v>
      </c>
      <c r="P838" s="560">
        <f>AVERAGE(P832:P837)</f>
        <v>21550</v>
      </c>
      <c r="Q838" s="560">
        <f>AVERAGE(Q832:Q837)</f>
        <v>48.966666666666661</v>
      </c>
      <c r="R838" s="560">
        <f>AVERAGE(R832:R837)</f>
        <v>46.24583333333333</v>
      </c>
    </row>
    <row r="839" spans="1:18" x14ac:dyDescent="0.2">
      <c r="C839" s="42"/>
      <c r="E839" s="42"/>
      <c r="F839" s="42"/>
      <c r="G839" s="42"/>
    </row>
    <row r="840" spans="1:18" x14ac:dyDescent="0.2">
      <c r="A840" s="87" t="s">
        <v>7</v>
      </c>
      <c r="B840" s="43">
        <v>2012</v>
      </c>
      <c r="C840" s="42">
        <f t="shared" ref="C840:M840" si="99">AVERAGE(C441,C454,C467,C480)</f>
        <v>2904</v>
      </c>
      <c r="D840" s="323">
        <f t="shared" si="99"/>
        <v>7.9749999999999996</v>
      </c>
      <c r="E840" s="42">
        <f t="shared" si="99"/>
        <v>2245</v>
      </c>
      <c r="F840" s="42">
        <f t="shared" si="99"/>
        <v>1862.5</v>
      </c>
      <c r="G840" s="42">
        <f t="shared" si="99"/>
        <v>359.75</v>
      </c>
      <c r="H840" s="510">
        <f t="shared" si="99"/>
        <v>151</v>
      </c>
      <c r="I840" s="510">
        <f t="shared" si="99"/>
        <v>90.449999999999989</v>
      </c>
      <c r="J840" s="510">
        <f t="shared" si="99"/>
        <v>358.25</v>
      </c>
      <c r="K840" s="510">
        <f t="shared" si="99"/>
        <v>9.875</v>
      </c>
      <c r="L840" s="510">
        <f t="shared" si="99"/>
        <v>212.25</v>
      </c>
      <c r="M840" s="510">
        <f t="shared" si="99"/>
        <v>258.75</v>
      </c>
      <c r="N840" s="518" t="s">
        <v>3</v>
      </c>
      <c r="O840" s="510">
        <f t="shared" ref="O840:R848" si="100">AVERAGE(O441,O454,O467,O480)</f>
        <v>676.625</v>
      </c>
      <c r="P840" s="510">
        <f t="shared" si="100"/>
        <v>442</v>
      </c>
      <c r="Q840" s="510">
        <f t="shared" si="100"/>
        <v>11.25</v>
      </c>
      <c r="R840" s="510">
        <f t="shared" si="100"/>
        <v>9</v>
      </c>
    </row>
    <row r="841" spans="1:18" x14ac:dyDescent="0.2">
      <c r="A841" s="87" t="s">
        <v>36</v>
      </c>
      <c r="C841" s="42">
        <f t="shared" ref="C841:M841" si="101">AVERAGE(C442,C455,C468,C481)</f>
        <v>3727.25</v>
      </c>
      <c r="D841" s="323">
        <f t="shared" si="101"/>
        <v>7.8</v>
      </c>
      <c r="E841" s="42">
        <f t="shared" si="101"/>
        <v>2320</v>
      </c>
      <c r="F841" s="42">
        <f t="shared" si="101"/>
        <v>2367.5</v>
      </c>
      <c r="G841" s="42">
        <f t="shared" si="101"/>
        <v>170</v>
      </c>
      <c r="H841" s="510">
        <f t="shared" si="101"/>
        <v>166.5</v>
      </c>
      <c r="I841" s="510">
        <f t="shared" si="101"/>
        <v>90.674999999999997</v>
      </c>
      <c r="J841" s="510">
        <f t="shared" si="101"/>
        <v>534</v>
      </c>
      <c r="K841" s="510">
        <f t="shared" si="101"/>
        <v>14.85</v>
      </c>
      <c r="L841" s="510">
        <f t="shared" si="101"/>
        <v>219.75</v>
      </c>
      <c r="M841" s="510">
        <f t="shared" si="101"/>
        <v>268</v>
      </c>
      <c r="N841" s="518" t="s">
        <v>3</v>
      </c>
      <c r="O841" s="510">
        <f t="shared" si="100"/>
        <v>696.7</v>
      </c>
      <c r="P841" s="510">
        <f t="shared" si="100"/>
        <v>729.25</v>
      </c>
      <c r="Q841" s="510">
        <f t="shared" si="100"/>
        <v>15.75</v>
      </c>
      <c r="R841" s="510">
        <f t="shared" si="100"/>
        <v>10.5</v>
      </c>
    </row>
    <row r="842" spans="1:18" x14ac:dyDescent="0.2">
      <c r="A842" s="87" t="s">
        <v>72</v>
      </c>
      <c r="C842" s="42">
        <f t="shared" ref="C842:M842" si="102">AVERAGE(C443,C456,C469,C482)</f>
        <v>1844.25</v>
      </c>
      <c r="D842" s="323">
        <f t="shared" si="102"/>
        <v>7.9</v>
      </c>
      <c r="E842" s="42">
        <f t="shared" si="102"/>
        <v>1243.3333333333333</v>
      </c>
      <c r="F842" s="42">
        <f t="shared" si="102"/>
        <v>1115</v>
      </c>
      <c r="G842" s="42">
        <f t="shared" si="102"/>
        <v>62.5</v>
      </c>
      <c r="H842" s="510">
        <f t="shared" si="102"/>
        <v>101.95</v>
      </c>
      <c r="I842" s="510">
        <f t="shared" si="102"/>
        <v>29.225000000000001</v>
      </c>
      <c r="J842" s="510">
        <f t="shared" si="102"/>
        <v>243</v>
      </c>
      <c r="K842" s="510">
        <f t="shared" si="102"/>
        <v>12.675000000000001</v>
      </c>
      <c r="L842" s="510">
        <f t="shared" si="102"/>
        <v>178.75</v>
      </c>
      <c r="M842" s="510">
        <f t="shared" si="102"/>
        <v>218</v>
      </c>
      <c r="N842" s="518" t="s">
        <v>3</v>
      </c>
      <c r="O842" s="510">
        <f t="shared" si="100"/>
        <v>427.42500000000001</v>
      </c>
      <c r="P842" s="510">
        <f t="shared" si="100"/>
        <v>191.75</v>
      </c>
      <c r="Q842" s="510">
        <f t="shared" si="100"/>
        <v>9.4749999999999996</v>
      </c>
      <c r="R842" s="510">
        <f t="shared" si="100"/>
        <v>7.2499999999999991</v>
      </c>
    </row>
    <row r="843" spans="1:18" x14ac:dyDescent="0.2">
      <c r="A843" s="87" t="s">
        <v>73</v>
      </c>
      <c r="C843" s="42">
        <f t="shared" ref="C843:M843" si="103">AVERAGE(C444,C457,C470,C483)</f>
        <v>65800</v>
      </c>
      <c r="D843" s="323">
        <f t="shared" si="103"/>
        <v>8.3249999999999993</v>
      </c>
      <c r="E843" s="42">
        <f t="shared" si="103"/>
        <v>52866.666666666664</v>
      </c>
      <c r="F843" s="42">
        <f t="shared" si="103"/>
        <v>53775</v>
      </c>
      <c r="G843" s="42">
        <f t="shared" si="103"/>
        <v>24.5</v>
      </c>
      <c r="H843" s="510">
        <f t="shared" si="103"/>
        <v>946.25</v>
      </c>
      <c r="I843" s="510">
        <f t="shared" si="103"/>
        <v>1855</v>
      </c>
      <c r="J843" s="510">
        <f t="shared" si="103"/>
        <v>15350</v>
      </c>
      <c r="K843" s="510">
        <f t="shared" si="103"/>
        <v>302.75</v>
      </c>
      <c r="L843" s="510">
        <f t="shared" si="103"/>
        <v>272</v>
      </c>
      <c r="M843" s="510">
        <f t="shared" si="103"/>
        <v>319.5</v>
      </c>
      <c r="N843" s="510">
        <f>(N457+N470)/4</f>
        <v>6.0749999999999993</v>
      </c>
      <c r="O843" s="510">
        <f t="shared" si="100"/>
        <v>12882.5</v>
      </c>
      <c r="P843" s="510">
        <f t="shared" si="100"/>
        <v>22300</v>
      </c>
      <c r="Q843" s="510">
        <f t="shared" si="100"/>
        <v>54.125</v>
      </c>
      <c r="R843" s="510">
        <f t="shared" si="100"/>
        <v>50.424999999999997</v>
      </c>
    </row>
    <row r="844" spans="1:18" x14ac:dyDescent="0.2">
      <c r="A844" s="87" t="s">
        <v>74</v>
      </c>
      <c r="C844" s="42">
        <f t="shared" ref="C844:M844" si="104">AVERAGE(C445,C458,C471,C484)</f>
        <v>65900</v>
      </c>
      <c r="D844" s="323">
        <f t="shared" si="104"/>
        <v>8.1749999999999989</v>
      </c>
      <c r="E844" s="42">
        <f t="shared" si="104"/>
        <v>52833.333333333336</v>
      </c>
      <c r="F844" s="42">
        <f t="shared" si="104"/>
        <v>53850</v>
      </c>
      <c r="G844" s="42">
        <f t="shared" si="104"/>
        <v>25.75</v>
      </c>
      <c r="H844" s="510">
        <f t="shared" si="104"/>
        <v>936.5</v>
      </c>
      <c r="I844" s="510">
        <f t="shared" si="104"/>
        <v>1857.5</v>
      </c>
      <c r="J844" s="510">
        <f t="shared" si="104"/>
        <v>15325</v>
      </c>
      <c r="K844" s="510">
        <f t="shared" si="104"/>
        <v>300.25</v>
      </c>
      <c r="L844" s="510">
        <f t="shared" si="104"/>
        <v>274.5</v>
      </c>
      <c r="M844" s="510">
        <f t="shared" si="104"/>
        <v>334.75</v>
      </c>
      <c r="N844" s="518" t="s">
        <v>3</v>
      </c>
      <c r="O844" s="510">
        <f t="shared" si="100"/>
        <v>13092.5</v>
      </c>
      <c r="P844" s="510">
        <f t="shared" si="100"/>
        <v>22150</v>
      </c>
      <c r="Q844" s="510">
        <f t="shared" si="100"/>
        <v>51.05</v>
      </c>
      <c r="R844" s="510">
        <f t="shared" si="100"/>
        <v>49.3</v>
      </c>
    </row>
    <row r="845" spans="1:18" x14ac:dyDescent="0.2">
      <c r="A845" s="87" t="s">
        <v>75</v>
      </c>
      <c r="C845" s="42">
        <f t="shared" ref="C845:M845" si="105">AVERAGE(C446,C459,C472,C485)</f>
        <v>65825</v>
      </c>
      <c r="D845" s="323">
        <f t="shared" si="105"/>
        <v>8.3500000000000014</v>
      </c>
      <c r="E845" s="42">
        <f t="shared" si="105"/>
        <v>53300</v>
      </c>
      <c r="F845" s="42">
        <f t="shared" si="105"/>
        <v>54050</v>
      </c>
      <c r="G845" s="42">
        <f t="shared" si="105"/>
        <v>23.5</v>
      </c>
      <c r="H845" s="510">
        <f t="shared" si="105"/>
        <v>934.5</v>
      </c>
      <c r="I845" s="510">
        <f t="shared" si="105"/>
        <v>1870</v>
      </c>
      <c r="J845" s="510">
        <f t="shared" si="105"/>
        <v>15350</v>
      </c>
      <c r="K845" s="510">
        <f t="shared" si="105"/>
        <v>304.5</v>
      </c>
      <c r="L845" s="510">
        <f t="shared" si="105"/>
        <v>271.5</v>
      </c>
      <c r="M845" s="510">
        <f t="shared" si="105"/>
        <v>310</v>
      </c>
      <c r="N845" s="510">
        <f>(N459+N472)/4</f>
        <v>10.324999999999999</v>
      </c>
      <c r="O845" s="510">
        <f t="shared" si="100"/>
        <v>13172.5</v>
      </c>
      <c r="P845" s="510">
        <f t="shared" si="100"/>
        <v>22250</v>
      </c>
      <c r="Q845" s="510">
        <f t="shared" si="100"/>
        <v>51.625</v>
      </c>
      <c r="R845" s="510">
        <f t="shared" si="100"/>
        <v>49.2</v>
      </c>
    </row>
    <row r="846" spans="1:18" x14ac:dyDescent="0.2">
      <c r="A846" s="87" t="s">
        <v>76</v>
      </c>
      <c r="C846" s="42">
        <f t="shared" ref="C846:M846" si="106">AVERAGE(C447,C460,C473,C486)</f>
        <v>65975</v>
      </c>
      <c r="D846" s="323">
        <f t="shared" si="106"/>
        <v>8.15</v>
      </c>
      <c r="E846" s="42">
        <f t="shared" si="106"/>
        <v>53425</v>
      </c>
      <c r="F846" s="42">
        <f t="shared" si="106"/>
        <v>54125</v>
      </c>
      <c r="G846" s="42">
        <f t="shared" si="106"/>
        <v>28.75</v>
      </c>
      <c r="H846" s="510">
        <f t="shared" si="106"/>
        <v>939.25</v>
      </c>
      <c r="I846" s="510">
        <f t="shared" si="106"/>
        <v>1875</v>
      </c>
      <c r="J846" s="510">
        <f t="shared" si="106"/>
        <v>15450</v>
      </c>
      <c r="K846" s="510">
        <f t="shared" si="106"/>
        <v>301.5</v>
      </c>
      <c r="L846" s="510">
        <f t="shared" si="106"/>
        <v>284.5</v>
      </c>
      <c r="M846" s="510">
        <f t="shared" si="106"/>
        <v>347.25</v>
      </c>
      <c r="N846" s="518" t="s">
        <v>3</v>
      </c>
      <c r="O846" s="510">
        <f t="shared" si="100"/>
        <v>13542.5</v>
      </c>
      <c r="P846" s="510">
        <f t="shared" si="100"/>
        <v>21825</v>
      </c>
      <c r="Q846" s="510">
        <f t="shared" si="100"/>
        <v>50.825000000000003</v>
      </c>
      <c r="R846" s="510">
        <f t="shared" si="100"/>
        <v>49.025000000000006</v>
      </c>
    </row>
    <row r="847" spans="1:18" x14ac:dyDescent="0.2">
      <c r="A847" s="87" t="s">
        <v>77</v>
      </c>
      <c r="C847" s="42">
        <f t="shared" ref="C847:M847" si="107">AVERAGE(C448,C461,C474,C487)</f>
        <v>65975</v>
      </c>
      <c r="D847" s="323">
        <f t="shared" si="107"/>
        <v>8.3500000000000014</v>
      </c>
      <c r="E847" s="42">
        <f t="shared" si="107"/>
        <v>53525</v>
      </c>
      <c r="F847" s="42">
        <f t="shared" si="107"/>
        <v>54200</v>
      </c>
      <c r="G847" s="42">
        <f t="shared" si="107"/>
        <v>18.5</v>
      </c>
      <c r="H847" s="510">
        <f t="shared" si="107"/>
        <v>937</v>
      </c>
      <c r="I847" s="510">
        <f t="shared" si="107"/>
        <v>1865</v>
      </c>
      <c r="J847" s="510">
        <f t="shared" si="107"/>
        <v>15350</v>
      </c>
      <c r="K847" s="510">
        <f t="shared" si="107"/>
        <v>300</v>
      </c>
      <c r="L847" s="510">
        <f t="shared" si="107"/>
        <v>271.75</v>
      </c>
      <c r="M847" s="510">
        <f t="shared" si="107"/>
        <v>313.5</v>
      </c>
      <c r="N847" s="510">
        <f>(N461+N474)/4</f>
        <v>9</v>
      </c>
      <c r="O847" s="510">
        <f t="shared" si="100"/>
        <v>13310</v>
      </c>
      <c r="P847" s="510">
        <f t="shared" si="100"/>
        <v>22300</v>
      </c>
      <c r="Q847" s="510">
        <f t="shared" si="100"/>
        <v>51.524999999999999</v>
      </c>
      <c r="R847" s="510">
        <f t="shared" si="100"/>
        <v>49.300000000000004</v>
      </c>
    </row>
    <row r="848" spans="1:18" x14ac:dyDescent="0.2">
      <c r="A848" s="87" t="s">
        <v>78</v>
      </c>
      <c r="C848" s="42">
        <f t="shared" ref="C848:M848" si="108">AVERAGE(C449,C462,C475,C488)</f>
        <v>66075</v>
      </c>
      <c r="D848" s="323">
        <f t="shared" si="108"/>
        <v>8.1750000000000007</v>
      </c>
      <c r="E848" s="42">
        <f t="shared" si="108"/>
        <v>53425</v>
      </c>
      <c r="F848" s="42">
        <f t="shared" si="108"/>
        <v>52975</v>
      </c>
      <c r="G848" s="42">
        <f t="shared" si="108"/>
        <v>18.25</v>
      </c>
      <c r="H848" s="510">
        <f t="shared" si="108"/>
        <v>928.5</v>
      </c>
      <c r="I848" s="510">
        <f t="shared" si="108"/>
        <v>1857.5</v>
      </c>
      <c r="J848" s="510">
        <f t="shared" si="108"/>
        <v>15325</v>
      </c>
      <c r="K848" s="510">
        <f t="shared" si="108"/>
        <v>301</v>
      </c>
      <c r="L848" s="510">
        <f t="shared" si="108"/>
        <v>285</v>
      </c>
      <c r="M848" s="510">
        <f t="shared" si="108"/>
        <v>347.75</v>
      </c>
      <c r="N848" s="518" t="s">
        <v>3</v>
      </c>
      <c r="O848" s="510">
        <f t="shared" si="100"/>
        <v>12020</v>
      </c>
      <c r="P848" s="510">
        <f t="shared" si="100"/>
        <v>22400</v>
      </c>
      <c r="Q848" s="510">
        <f t="shared" si="100"/>
        <v>51.475000000000001</v>
      </c>
      <c r="R848" s="510">
        <f t="shared" si="100"/>
        <v>49.225000000000001</v>
      </c>
    </row>
    <row r="849" spans="1:18" x14ac:dyDescent="0.2">
      <c r="A849" s="417" t="s">
        <v>376</v>
      </c>
      <c r="B849" s="367"/>
      <c r="C849" s="368">
        <f t="shared" ref="C849:M849" si="109">AVERAGE(C843:C848)</f>
        <v>65925</v>
      </c>
      <c r="D849" s="509">
        <f t="shared" si="109"/>
        <v>8.2541666666666682</v>
      </c>
      <c r="E849" s="368">
        <f t="shared" si="109"/>
        <v>53229.166666666664</v>
      </c>
      <c r="F849" s="368">
        <f t="shared" si="109"/>
        <v>53829.166666666664</v>
      </c>
      <c r="G849" s="368">
        <f t="shared" si="109"/>
        <v>23.208333333333332</v>
      </c>
      <c r="H849" s="560">
        <f t="shared" si="109"/>
        <v>937</v>
      </c>
      <c r="I849" s="560">
        <f t="shared" si="109"/>
        <v>1863.3333333333333</v>
      </c>
      <c r="J849" s="560">
        <f t="shared" si="109"/>
        <v>15358.333333333334</v>
      </c>
      <c r="K849" s="560">
        <f t="shared" si="109"/>
        <v>301.66666666666669</v>
      </c>
      <c r="L849" s="560">
        <f t="shared" si="109"/>
        <v>276.54166666666669</v>
      </c>
      <c r="M849" s="560">
        <f t="shared" si="109"/>
        <v>328.79166666666669</v>
      </c>
      <c r="N849" s="560"/>
      <c r="O849" s="560">
        <f>AVERAGE(O843:O848)</f>
        <v>13003.333333333334</v>
      </c>
      <c r="P849" s="560">
        <f>AVERAGE(P843:P848)</f>
        <v>22204.166666666668</v>
      </c>
      <c r="Q849" s="560">
        <f>AVERAGE(Q843:Q848)</f>
        <v>51.770833333333336</v>
      </c>
      <c r="R849" s="560">
        <f>AVERAGE(R843:R848)</f>
        <v>49.412500000000001</v>
      </c>
    </row>
    <row r="851" spans="1:18" x14ac:dyDescent="0.2">
      <c r="A851" s="87" t="s">
        <v>7</v>
      </c>
      <c r="B851" s="43">
        <v>2013</v>
      </c>
      <c r="C851" s="42">
        <f t="shared" ref="C851:M851" si="110">AVERAGE(C493,C506,C519,C535)</f>
        <v>3009.25</v>
      </c>
      <c r="D851" s="323">
        <f t="shared" si="110"/>
        <v>8.0250000000000004</v>
      </c>
      <c r="E851" s="42">
        <f t="shared" si="110"/>
        <v>1955</v>
      </c>
      <c r="F851" s="42">
        <f t="shared" si="110"/>
        <v>1965</v>
      </c>
      <c r="G851" s="42">
        <f t="shared" si="110"/>
        <v>204</v>
      </c>
      <c r="H851" s="510">
        <f t="shared" si="110"/>
        <v>161.5</v>
      </c>
      <c r="I851" s="510">
        <f t="shared" si="110"/>
        <v>82.175000000000011</v>
      </c>
      <c r="J851" s="510">
        <f t="shared" si="110"/>
        <v>384</v>
      </c>
      <c r="K851" s="510">
        <f t="shared" si="110"/>
        <v>7.6</v>
      </c>
      <c r="L851" s="510">
        <f t="shared" si="110"/>
        <v>231.5</v>
      </c>
      <c r="M851" s="510">
        <f t="shared" si="110"/>
        <v>282.25</v>
      </c>
      <c r="N851" s="518" t="s">
        <v>3</v>
      </c>
      <c r="O851" s="510">
        <f t="shared" ref="O851:R859" si="111">AVERAGE(O493,O506,O519,O535)</f>
        <v>732.5</v>
      </c>
      <c r="P851" s="510">
        <f t="shared" si="111"/>
        <v>454.5</v>
      </c>
      <c r="Q851" s="510">
        <f t="shared" si="111"/>
        <v>8.4749999999999996</v>
      </c>
      <c r="R851" s="510">
        <f t="shared" si="111"/>
        <v>7.4499999999999993</v>
      </c>
    </row>
    <row r="852" spans="1:18" x14ac:dyDescent="0.2">
      <c r="A852" s="87" t="s">
        <v>36</v>
      </c>
      <c r="C852" s="42">
        <f t="shared" ref="C852:M852" si="112">AVERAGE(C494,C507,C520,C536)</f>
        <v>3727.25</v>
      </c>
      <c r="D852" s="323">
        <f t="shared" si="112"/>
        <v>7.95</v>
      </c>
      <c r="E852" s="42">
        <f t="shared" si="112"/>
        <v>2460</v>
      </c>
      <c r="F852" s="42">
        <f t="shared" si="112"/>
        <v>2312.5</v>
      </c>
      <c r="G852" s="42">
        <f t="shared" si="112"/>
        <v>216.5</v>
      </c>
      <c r="H852" s="510">
        <f t="shared" si="112"/>
        <v>167</v>
      </c>
      <c r="I852" s="510">
        <f t="shared" si="112"/>
        <v>79.824999999999989</v>
      </c>
      <c r="J852" s="510">
        <f t="shared" si="112"/>
        <v>520.5</v>
      </c>
      <c r="K852" s="510">
        <f t="shared" si="112"/>
        <v>12.95</v>
      </c>
      <c r="L852" s="510">
        <f t="shared" si="112"/>
        <v>232.25</v>
      </c>
      <c r="M852" s="510">
        <f t="shared" si="112"/>
        <v>283.25</v>
      </c>
      <c r="N852" s="518" t="s">
        <v>3</v>
      </c>
      <c r="O852" s="510">
        <f t="shared" si="111"/>
        <v>668.75</v>
      </c>
      <c r="P852" s="510">
        <f t="shared" si="111"/>
        <v>721.5</v>
      </c>
      <c r="Q852" s="510">
        <f t="shared" si="111"/>
        <v>7.9</v>
      </c>
      <c r="R852" s="510">
        <f t="shared" si="111"/>
        <v>6.75</v>
      </c>
    </row>
    <row r="853" spans="1:18" x14ac:dyDescent="0.2">
      <c r="A853" s="87" t="s">
        <v>72</v>
      </c>
      <c r="C853" s="42">
        <f t="shared" ref="C853:M853" si="113">AVERAGE(C495,C508,C521,C537)</f>
        <v>1849</v>
      </c>
      <c r="D853" s="323">
        <f t="shared" si="113"/>
        <v>7.9749999999999996</v>
      </c>
      <c r="E853" s="42">
        <f t="shared" si="113"/>
        <v>1188.25</v>
      </c>
      <c r="F853" s="42">
        <f t="shared" si="113"/>
        <v>1106</v>
      </c>
      <c r="G853" s="42">
        <f t="shared" si="113"/>
        <v>49</v>
      </c>
      <c r="H853" s="510">
        <f t="shared" si="113"/>
        <v>93.85</v>
      </c>
      <c r="I853" s="510">
        <f t="shared" si="113"/>
        <v>27.049999999999997</v>
      </c>
      <c r="J853" s="510">
        <f t="shared" si="113"/>
        <v>245</v>
      </c>
      <c r="K853" s="510">
        <f t="shared" si="113"/>
        <v>11.625</v>
      </c>
      <c r="L853" s="510">
        <f t="shared" si="113"/>
        <v>167.25</v>
      </c>
      <c r="M853" s="510">
        <f t="shared" si="113"/>
        <v>203.75</v>
      </c>
      <c r="N853" s="518" t="s">
        <v>3</v>
      </c>
      <c r="O853" s="510">
        <f t="shared" si="111"/>
        <v>416.5</v>
      </c>
      <c r="P853" s="510">
        <f t="shared" si="111"/>
        <v>206.25</v>
      </c>
      <c r="Q853" s="510">
        <f t="shared" si="111"/>
        <v>5.7749999999999995</v>
      </c>
      <c r="R853" s="510">
        <f t="shared" si="111"/>
        <v>5.25</v>
      </c>
    </row>
    <row r="854" spans="1:18" x14ac:dyDescent="0.2">
      <c r="A854" s="87" t="s">
        <v>73</v>
      </c>
      <c r="C854" s="42">
        <f t="shared" ref="C854:M854" si="114">AVERAGE(C496,C509,C522,C538)</f>
        <v>66500</v>
      </c>
      <c r="D854" s="323">
        <f t="shared" si="114"/>
        <v>8.2249999999999996</v>
      </c>
      <c r="E854" s="42">
        <f t="shared" si="114"/>
        <v>54100</v>
      </c>
      <c r="F854" s="42">
        <f t="shared" si="114"/>
        <v>55250</v>
      </c>
      <c r="G854" s="42">
        <f t="shared" si="114"/>
        <v>24.25</v>
      </c>
      <c r="H854" s="510">
        <f t="shared" si="114"/>
        <v>944.25</v>
      </c>
      <c r="I854" s="510">
        <f t="shared" si="114"/>
        <v>1915</v>
      </c>
      <c r="J854" s="510">
        <f t="shared" si="114"/>
        <v>15450</v>
      </c>
      <c r="K854" s="510">
        <f t="shared" si="114"/>
        <v>302.25</v>
      </c>
      <c r="L854" s="510">
        <f t="shared" si="114"/>
        <v>272</v>
      </c>
      <c r="M854" s="510">
        <f t="shared" si="114"/>
        <v>329.75</v>
      </c>
      <c r="N854" s="510">
        <f>(N538)/4</f>
        <v>0.97250000000000003</v>
      </c>
      <c r="O854" s="510">
        <f t="shared" si="111"/>
        <v>13650</v>
      </c>
      <c r="P854" s="510">
        <f t="shared" si="111"/>
        <v>22825</v>
      </c>
      <c r="Q854" s="510">
        <f t="shared" si="111"/>
        <v>47.275000000000006</v>
      </c>
      <c r="R854" s="510">
        <f t="shared" si="111"/>
        <v>45.274999999999999</v>
      </c>
    </row>
    <row r="855" spans="1:18" x14ac:dyDescent="0.2">
      <c r="A855" s="87" t="s">
        <v>74</v>
      </c>
      <c r="C855" s="42">
        <f t="shared" ref="C855:M855" si="115">AVERAGE(C497,C510,C523,C539)</f>
        <v>66725</v>
      </c>
      <c r="D855" s="323">
        <f t="shared" si="115"/>
        <v>8.1499999999999986</v>
      </c>
      <c r="E855" s="42">
        <f t="shared" si="115"/>
        <v>54475</v>
      </c>
      <c r="F855" s="42">
        <f t="shared" si="115"/>
        <v>54975</v>
      </c>
      <c r="G855" s="42">
        <f t="shared" si="115"/>
        <v>30.25</v>
      </c>
      <c r="H855" s="510">
        <f t="shared" si="115"/>
        <v>933.75</v>
      </c>
      <c r="I855" s="510">
        <f t="shared" si="115"/>
        <v>1907.5</v>
      </c>
      <c r="J855" s="510">
        <f t="shared" si="115"/>
        <v>15375</v>
      </c>
      <c r="K855" s="510">
        <f t="shared" si="115"/>
        <v>301.5</v>
      </c>
      <c r="L855" s="510">
        <f t="shared" si="115"/>
        <v>295</v>
      </c>
      <c r="M855" s="510">
        <f t="shared" si="115"/>
        <v>359.5</v>
      </c>
      <c r="N855" s="518" t="s">
        <v>3</v>
      </c>
      <c r="O855" s="510">
        <f t="shared" si="111"/>
        <v>13575</v>
      </c>
      <c r="P855" s="510">
        <f t="shared" si="111"/>
        <v>22725</v>
      </c>
      <c r="Q855" s="510">
        <f t="shared" si="111"/>
        <v>47.125</v>
      </c>
      <c r="R855" s="510">
        <f t="shared" si="111"/>
        <v>44.85</v>
      </c>
    </row>
    <row r="856" spans="1:18" x14ac:dyDescent="0.2">
      <c r="A856" s="87" t="s">
        <v>75</v>
      </c>
      <c r="C856" s="42">
        <f t="shared" ref="C856:M856" si="116">AVERAGE(C498,C511,C524,C540)</f>
        <v>65450</v>
      </c>
      <c r="D856" s="323">
        <f t="shared" si="116"/>
        <v>8.2749999999999986</v>
      </c>
      <c r="E856" s="42">
        <f t="shared" si="116"/>
        <v>52975</v>
      </c>
      <c r="F856" s="42">
        <f t="shared" si="116"/>
        <v>53675</v>
      </c>
      <c r="G856" s="42">
        <f t="shared" si="116"/>
        <v>24</v>
      </c>
      <c r="H856" s="510">
        <f t="shared" si="116"/>
        <v>897.5</v>
      </c>
      <c r="I856" s="510">
        <f t="shared" si="116"/>
        <v>1875</v>
      </c>
      <c r="J856" s="510">
        <f t="shared" si="116"/>
        <v>14950</v>
      </c>
      <c r="K856" s="510">
        <f t="shared" si="116"/>
        <v>294.25</v>
      </c>
      <c r="L856" s="510">
        <f t="shared" si="116"/>
        <v>307.5</v>
      </c>
      <c r="M856" s="510">
        <f t="shared" si="116"/>
        <v>366</v>
      </c>
      <c r="N856" s="510">
        <f>(N540)/4</f>
        <v>4.5</v>
      </c>
      <c r="O856" s="510">
        <f t="shared" si="111"/>
        <v>13275</v>
      </c>
      <c r="P856" s="510">
        <f t="shared" si="111"/>
        <v>22200</v>
      </c>
      <c r="Q856" s="510">
        <f t="shared" si="111"/>
        <v>46.6</v>
      </c>
      <c r="R856" s="510">
        <f t="shared" si="111"/>
        <v>43.974999999999994</v>
      </c>
    </row>
    <row r="857" spans="1:18" x14ac:dyDescent="0.2">
      <c r="A857" s="87" t="s">
        <v>76</v>
      </c>
      <c r="C857" s="42">
        <f t="shared" ref="C857:M857" si="117">AVERAGE(C499,C512,C525,C541)</f>
        <v>66600</v>
      </c>
      <c r="D857" s="323">
        <f t="shared" si="117"/>
        <v>8.1999999999999993</v>
      </c>
      <c r="E857" s="42">
        <f t="shared" si="117"/>
        <v>54175</v>
      </c>
      <c r="F857" s="42">
        <f t="shared" si="117"/>
        <v>54675</v>
      </c>
      <c r="G857" s="42">
        <f t="shared" si="117"/>
        <v>25.5</v>
      </c>
      <c r="H857" s="510">
        <f t="shared" si="117"/>
        <v>917</v>
      </c>
      <c r="I857" s="510">
        <f t="shared" si="117"/>
        <v>1927.5</v>
      </c>
      <c r="J857" s="510">
        <f t="shared" si="117"/>
        <v>15275</v>
      </c>
      <c r="K857" s="510">
        <f t="shared" si="117"/>
        <v>298.25</v>
      </c>
      <c r="L857" s="510">
        <f t="shared" si="117"/>
        <v>271.5</v>
      </c>
      <c r="M857" s="510">
        <f t="shared" si="117"/>
        <v>331.25</v>
      </c>
      <c r="N857" s="518" t="s">
        <v>3</v>
      </c>
      <c r="O857" s="510">
        <f t="shared" si="111"/>
        <v>13550</v>
      </c>
      <c r="P857" s="510">
        <f t="shared" si="111"/>
        <v>22525</v>
      </c>
      <c r="Q857" s="510">
        <f t="shared" si="111"/>
        <v>46.575000000000003</v>
      </c>
      <c r="R857" s="510">
        <f t="shared" si="111"/>
        <v>44.6</v>
      </c>
    </row>
    <row r="858" spans="1:18" x14ac:dyDescent="0.2">
      <c r="A858" s="87" t="s">
        <v>77</v>
      </c>
      <c r="C858" s="42">
        <f t="shared" ref="C858:M858" si="118">AVERAGE(C500,C513,C526,C542)</f>
        <v>66500</v>
      </c>
      <c r="D858" s="323">
        <f t="shared" si="118"/>
        <v>8.2249999999999996</v>
      </c>
      <c r="E858" s="42">
        <f t="shared" si="118"/>
        <v>55150</v>
      </c>
      <c r="F858" s="42">
        <f t="shared" si="118"/>
        <v>54725</v>
      </c>
      <c r="G858" s="42">
        <f t="shared" si="118"/>
        <v>22.75</v>
      </c>
      <c r="H858" s="510">
        <f t="shared" si="118"/>
        <v>911.5</v>
      </c>
      <c r="I858" s="510">
        <f t="shared" si="118"/>
        <v>1947.5</v>
      </c>
      <c r="J858" s="510">
        <f t="shared" si="118"/>
        <v>15175</v>
      </c>
      <c r="K858" s="510">
        <f t="shared" si="118"/>
        <v>300.75</v>
      </c>
      <c r="L858" s="510">
        <f t="shared" si="118"/>
        <v>269.25</v>
      </c>
      <c r="M858" s="510">
        <f t="shared" si="118"/>
        <v>328.25</v>
      </c>
      <c r="N858" s="518" t="s">
        <v>3</v>
      </c>
      <c r="O858" s="510">
        <f t="shared" si="111"/>
        <v>13600</v>
      </c>
      <c r="P858" s="510">
        <f t="shared" si="111"/>
        <v>22625</v>
      </c>
      <c r="Q858" s="510">
        <f t="shared" si="111"/>
        <v>48.05</v>
      </c>
      <c r="R858" s="510">
        <f t="shared" si="111"/>
        <v>44.274999999999991</v>
      </c>
    </row>
    <row r="859" spans="1:18" x14ac:dyDescent="0.2">
      <c r="A859" s="87" t="s">
        <v>78</v>
      </c>
      <c r="C859" s="42">
        <f t="shared" ref="C859:M859" si="119">AVERAGE(C501,C514,C527,C543)</f>
        <v>66600</v>
      </c>
      <c r="D859" s="323">
        <f t="shared" si="119"/>
        <v>8.1749999999999989</v>
      </c>
      <c r="E859" s="42">
        <f t="shared" si="119"/>
        <v>53825</v>
      </c>
      <c r="F859" s="42">
        <f t="shared" si="119"/>
        <v>55025</v>
      </c>
      <c r="G859" s="42">
        <f t="shared" si="119"/>
        <v>26</v>
      </c>
      <c r="H859" s="510">
        <f t="shared" si="119"/>
        <v>934.5</v>
      </c>
      <c r="I859" s="510">
        <f t="shared" si="119"/>
        <v>1912.5</v>
      </c>
      <c r="J859" s="510">
        <f t="shared" si="119"/>
        <v>15250</v>
      </c>
      <c r="K859" s="510">
        <f t="shared" si="119"/>
        <v>303.5</v>
      </c>
      <c r="L859" s="510">
        <f t="shared" si="119"/>
        <v>268.25</v>
      </c>
      <c r="M859" s="510">
        <f t="shared" si="119"/>
        <v>326.75</v>
      </c>
      <c r="N859" s="616" t="s">
        <v>3</v>
      </c>
      <c r="O859" s="510">
        <f t="shared" si="111"/>
        <v>13650</v>
      </c>
      <c r="P859" s="510">
        <f t="shared" si="111"/>
        <v>22800</v>
      </c>
      <c r="Q859" s="510">
        <f t="shared" si="111"/>
        <v>46.95</v>
      </c>
      <c r="R859" s="510">
        <f t="shared" si="111"/>
        <v>44.45</v>
      </c>
    </row>
    <row r="860" spans="1:18" x14ac:dyDescent="0.2">
      <c r="A860" s="417" t="s">
        <v>376</v>
      </c>
      <c r="B860" s="367"/>
      <c r="C860" s="368">
        <f t="shared" ref="C860:M860" si="120">AVERAGE(C854:C859)</f>
        <v>66395.833333333328</v>
      </c>
      <c r="D860" s="509">
        <f t="shared" si="120"/>
        <v>8.2083333333333321</v>
      </c>
      <c r="E860" s="368">
        <f t="shared" si="120"/>
        <v>54116.666666666664</v>
      </c>
      <c r="F860" s="368">
        <f t="shared" si="120"/>
        <v>54720.833333333336</v>
      </c>
      <c r="G860" s="368">
        <f t="shared" si="120"/>
        <v>25.458333333333332</v>
      </c>
      <c r="H860" s="560">
        <f t="shared" si="120"/>
        <v>923.08333333333337</v>
      </c>
      <c r="I860" s="560">
        <f t="shared" si="120"/>
        <v>1914.1666666666667</v>
      </c>
      <c r="J860" s="560">
        <f t="shared" si="120"/>
        <v>15245.833333333334</v>
      </c>
      <c r="K860" s="560">
        <f t="shared" si="120"/>
        <v>300.08333333333331</v>
      </c>
      <c r="L860" s="560">
        <f t="shared" si="120"/>
        <v>280.58333333333331</v>
      </c>
      <c r="M860" s="560">
        <f t="shared" si="120"/>
        <v>340.25</v>
      </c>
      <c r="N860" s="544"/>
      <c r="O860" s="560">
        <f>AVERAGE(O854:O859)</f>
        <v>13550</v>
      </c>
      <c r="P860" s="560">
        <f>AVERAGE(P854:P859)</f>
        <v>22616.666666666668</v>
      </c>
      <c r="Q860" s="560">
        <f>AVERAGE(Q854:Q859)</f>
        <v>47.095833333333331</v>
      </c>
      <c r="R860" s="560">
        <f>AVERAGE(R854:R859)</f>
        <v>44.570833333333326</v>
      </c>
    </row>
    <row r="861" spans="1:18" x14ac:dyDescent="0.2">
      <c r="C861" s="170"/>
      <c r="E861" s="170"/>
      <c r="F861" s="170"/>
      <c r="G861" s="170"/>
      <c r="H861" s="544"/>
      <c r="I861" s="544"/>
      <c r="J861" s="544"/>
      <c r="K861" s="544"/>
      <c r="L861" s="544"/>
      <c r="M861" s="544"/>
      <c r="N861" s="544"/>
      <c r="O861" s="544"/>
      <c r="P861" s="544"/>
    </row>
    <row r="862" spans="1:18" x14ac:dyDescent="0.2">
      <c r="A862" s="87" t="s">
        <v>7</v>
      </c>
      <c r="B862" s="43">
        <v>2014</v>
      </c>
      <c r="C862" s="42">
        <f t="shared" ref="C862:M862" si="121">AVERAGE(C548,C561,C574,C587)</f>
        <v>2772.75</v>
      </c>
      <c r="D862" s="323">
        <f t="shared" si="121"/>
        <v>7.9250000000000007</v>
      </c>
      <c r="E862" s="42">
        <f t="shared" si="121"/>
        <v>1867.5</v>
      </c>
      <c r="F862" s="42">
        <f t="shared" si="121"/>
        <v>1785</v>
      </c>
      <c r="G862" s="42">
        <f t="shared" si="121"/>
        <v>180.5</v>
      </c>
      <c r="H862" s="510">
        <f t="shared" si="121"/>
        <v>145.25</v>
      </c>
      <c r="I862" s="510">
        <f t="shared" si="121"/>
        <v>76.575000000000003</v>
      </c>
      <c r="J862" s="510">
        <f t="shared" si="121"/>
        <v>355.25</v>
      </c>
      <c r="K862" s="510">
        <f t="shared" si="121"/>
        <v>9.1499999999999986</v>
      </c>
      <c r="L862" s="510">
        <f t="shared" si="121"/>
        <v>218.5</v>
      </c>
      <c r="M862" s="510">
        <f t="shared" si="121"/>
        <v>266.25</v>
      </c>
      <c r="N862" s="518" t="s">
        <v>3</v>
      </c>
      <c r="O862" s="510">
        <f t="shared" ref="O862:R870" si="122">AVERAGE(O548,O561,O574,O587)</f>
        <v>658.25</v>
      </c>
      <c r="P862" s="510">
        <f t="shared" si="122"/>
        <v>408.25</v>
      </c>
      <c r="Q862" s="510">
        <f t="shared" si="122"/>
        <v>8.0750000000000011</v>
      </c>
      <c r="R862" s="510">
        <f t="shared" si="122"/>
        <v>6.65</v>
      </c>
    </row>
    <row r="863" spans="1:18" x14ac:dyDescent="0.2">
      <c r="A863" s="87" t="s">
        <v>36</v>
      </c>
      <c r="C863" s="42">
        <f t="shared" ref="C863:M863" si="123">AVERAGE(C549,C562,C575,C588)</f>
        <v>3802.5</v>
      </c>
      <c r="D863" s="323">
        <f t="shared" si="123"/>
        <v>7.8750000000000009</v>
      </c>
      <c r="E863" s="42">
        <f t="shared" si="123"/>
        <v>2445</v>
      </c>
      <c r="F863" s="42">
        <f t="shared" si="123"/>
        <v>2345</v>
      </c>
      <c r="G863" s="42">
        <f t="shared" si="123"/>
        <v>230</v>
      </c>
      <c r="H863" s="510">
        <f t="shared" si="123"/>
        <v>164.25</v>
      </c>
      <c r="I863" s="510">
        <f t="shared" si="123"/>
        <v>82.875</v>
      </c>
      <c r="J863" s="510">
        <f t="shared" si="123"/>
        <v>531</v>
      </c>
      <c r="K863" s="510">
        <f t="shared" si="123"/>
        <v>12.600000000000001</v>
      </c>
      <c r="L863" s="510">
        <f t="shared" si="123"/>
        <v>243</v>
      </c>
      <c r="M863" s="510">
        <f t="shared" si="123"/>
        <v>296.25</v>
      </c>
      <c r="N863" s="518" t="s">
        <v>3</v>
      </c>
      <c r="O863" s="510">
        <f t="shared" si="122"/>
        <v>656.25</v>
      </c>
      <c r="P863" s="510">
        <f t="shared" si="122"/>
        <v>747.5</v>
      </c>
      <c r="Q863" s="510">
        <f t="shared" si="122"/>
        <v>8.0500000000000007</v>
      </c>
      <c r="R863" s="510">
        <f t="shared" si="122"/>
        <v>6.25</v>
      </c>
    </row>
    <row r="864" spans="1:18" x14ac:dyDescent="0.2">
      <c r="A864" s="87" t="s">
        <v>72</v>
      </c>
      <c r="C864" s="42">
        <f t="shared" ref="C864:M864" si="124">AVERAGE(C550,C563,C576,C589)</f>
        <v>1670.75</v>
      </c>
      <c r="D864" s="323">
        <f t="shared" si="124"/>
        <v>7.75</v>
      </c>
      <c r="E864" s="42">
        <f t="shared" si="124"/>
        <v>1088.75</v>
      </c>
      <c r="F864" s="42">
        <f t="shared" si="124"/>
        <v>1006</v>
      </c>
      <c r="G864" s="42">
        <f t="shared" si="124"/>
        <v>92.25</v>
      </c>
      <c r="H864" s="510">
        <f t="shared" si="124"/>
        <v>87.55</v>
      </c>
      <c r="I864" s="510">
        <f t="shared" si="124"/>
        <v>26.725000000000001</v>
      </c>
      <c r="J864" s="510">
        <f t="shared" si="124"/>
        <v>223</v>
      </c>
      <c r="K864" s="510">
        <f t="shared" si="124"/>
        <v>10.125</v>
      </c>
      <c r="L864" s="510">
        <f t="shared" si="124"/>
        <v>163.5</v>
      </c>
      <c r="M864" s="510">
        <f t="shared" si="124"/>
        <v>199.5</v>
      </c>
      <c r="N864" s="518" t="s">
        <v>3</v>
      </c>
      <c r="O864" s="510">
        <f t="shared" si="122"/>
        <v>337</v>
      </c>
      <c r="P864" s="510">
        <f t="shared" si="122"/>
        <v>220.75</v>
      </c>
      <c r="Q864" s="510">
        <f t="shared" si="122"/>
        <v>5.4250000000000007</v>
      </c>
      <c r="R864" s="510">
        <f t="shared" si="122"/>
        <v>4.5749999999999993</v>
      </c>
    </row>
    <row r="865" spans="1:18" x14ac:dyDescent="0.2">
      <c r="A865" s="87" t="s">
        <v>73</v>
      </c>
      <c r="C865" s="42">
        <f t="shared" ref="C865:M865" si="125">AVERAGE(C551,C564,C577,C590)</f>
        <v>68100</v>
      </c>
      <c r="D865" s="323">
        <f t="shared" si="125"/>
        <v>8.3000000000000007</v>
      </c>
      <c r="E865" s="42">
        <f t="shared" si="125"/>
        <v>55800</v>
      </c>
      <c r="F865" s="42">
        <f t="shared" si="125"/>
        <v>56825</v>
      </c>
      <c r="G865" s="42">
        <f t="shared" si="125"/>
        <v>33.5</v>
      </c>
      <c r="H865" s="510">
        <f t="shared" si="125"/>
        <v>966.25</v>
      </c>
      <c r="I865" s="510">
        <f t="shared" si="125"/>
        <v>2007.5</v>
      </c>
      <c r="J865" s="510">
        <f t="shared" si="125"/>
        <v>15850</v>
      </c>
      <c r="K865" s="510">
        <f t="shared" si="125"/>
        <v>305.75</v>
      </c>
      <c r="L865" s="510">
        <f t="shared" si="125"/>
        <v>266.5</v>
      </c>
      <c r="M865" s="510">
        <f t="shared" si="125"/>
        <v>314</v>
      </c>
      <c r="N865" s="510">
        <f>(N564)/4</f>
        <v>5.2249999999999996</v>
      </c>
      <c r="O865" s="510">
        <f t="shared" si="122"/>
        <v>14025</v>
      </c>
      <c r="P865" s="510">
        <f t="shared" si="122"/>
        <v>23525</v>
      </c>
      <c r="Q865" s="510">
        <f t="shared" si="122"/>
        <v>50.575000000000003</v>
      </c>
      <c r="R865" s="510">
        <f t="shared" si="122"/>
        <v>46.475000000000001</v>
      </c>
    </row>
    <row r="866" spans="1:18" x14ac:dyDescent="0.2">
      <c r="A866" s="87" t="s">
        <v>74</v>
      </c>
      <c r="C866" s="42">
        <f t="shared" ref="C866:M866" si="126">AVERAGE(C552,C565,C578,C591)</f>
        <v>68050</v>
      </c>
      <c r="D866" s="323">
        <f t="shared" si="126"/>
        <v>8.125</v>
      </c>
      <c r="E866" s="42">
        <f t="shared" si="126"/>
        <v>56000</v>
      </c>
      <c r="F866" s="42">
        <f t="shared" si="126"/>
        <v>57325</v>
      </c>
      <c r="G866" s="42">
        <f t="shared" si="126"/>
        <v>11.5</v>
      </c>
      <c r="H866" s="510">
        <f t="shared" si="126"/>
        <v>991.75</v>
      </c>
      <c r="I866" s="510">
        <f t="shared" si="126"/>
        <v>1995</v>
      </c>
      <c r="J866" s="510">
        <f t="shared" si="126"/>
        <v>16000</v>
      </c>
      <c r="K866" s="510">
        <f t="shared" si="126"/>
        <v>314</v>
      </c>
      <c r="L866" s="510">
        <f t="shared" si="126"/>
        <v>272.5</v>
      </c>
      <c r="M866" s="510">
        <f t="shared" si="126"/>
        <v>332.5</v>
      </c>
      <c r="N866" s="518" t="s">
        <v>3</v>
      </c>
      <c r="O866" s="510">
        <f t="shared" si="122"/>
        <v>14150</v>
      </c>
      <c r="P866" s="510">
        <f t="shared" si="122"/>
        <v>23700</v>
      </c>
      <c r="Q866" s="510">
        <f t="shared" si="122"/>
        <v>49.175000000000004</v>
      </c>
      <c r="R866" s="510">
        <f t="shared" si="122"/>
        <v>46.5</v>
      </c>
    </row>
    <row r="867" spans="1:18" x14ac:dyDescent="0.2">
      <c r="A867" s="87" t="s">
        <v>75</v>
      </c>
      <c r="C867" s="42">
        <f t="shared" ref="C867:M867" si="127">AVERAGE(C553,C566,C579,C592)</f>
        <v>68150</v>
      </c>
      <c r="D867" s="323">
        <f t="shared" si="127"/>
        <v>8.2750000000000004</v>
      </c>
      <c r="E867" s="42">
        <f t="shared" si="127"/>
        <v>55725</v>
      </c>
      <c r="F867" s="42">
        <f t="shared" si="127"/>
        <v>56850</v>
      </c>
      <c r="G867" s="42">
        <f t="shared" si="127"/>
        <v>31.75</v>
      </c>
      <c r="H867" s="510">
        <f t="shared" si="127"/>
        <v>1002</v>
      </c>
      <c r="I867" s="510">
        <f t="shared" si="127"/>
        <v>2005</v>
      </c>
      <c r="J867" s="510">
        <f t="shared" si="127"/>
        <v>15875</v>
      </c>
      <c r="K867" s="510">
        <f t="shared" si="127"/>
        <v>316.5</v>
      </c>
      <c r="L867" s="510">
        <f t="shared" si="127"/>
        <v>268</v>
      </c>
      <c r="M867" s="510">
        <f t="shared" si="127"/>
        <v>320</v>
      </c>
      <c r="N867" s="510">
        <f>(N566)/4</f>
        <v>3.2749999999999999</v>
      </c>
      <c r="O867" s="510">
        <f t="shared" si="122"/>
        <v>14000</v>
      </c>
      <c r="P867" s="510">
        <f t="shared" si="122"/>
        <v>23500</v>
      </c>
      <c r="Q867" s="510">
        <f t="shared" si="122"/>
        <v>49.599999999999994</v>
      </c>
      <c r="R867" s="510">
        <f t="shared" si="122"/>
        <v>45.475000000000001</v>
      </c>
    </row>
    <row r="868" spans="1:18" x14ac:dyDescent="0.2">
      <c r="A868" s="87" t="s">
        <v>76</v>
      </c>
      <c r="C868" s="42">
        <f t="shared" ref="C868:M868" si="128">AVERAGE(C554,C567,C580,C593)</f>
        <v>68125</v>
      </c>
      <c r="D868" s="323">
        <f t="shared" si="128"/>
        <v>8.1999999999999993</v>
      </c>
      <c r="E868" s="42">
        <f t="shared" si="128"/>
        <v>55750</v>
      </c>
      <c r="F868" s="42">
        <f t="shared" si="128"/>
        <v>56550</v>
      </c>
      <c r="G868" s="42">
        <f t="shared" si="128"/>
        <v>33.5</v>
      </c>
      <c r="H868" s="510">
        <f t="shared" si="128"/>
        <v>963.25</v>
      </c>
      <c r="I868" s="510">
        <f t="shared" si="128"/>
        <v>1972.5</v>
      </c>
      <c r="J868" s="510">
        <f t="shared" si="128"/>
        <v>15700</v>
      </c>
      <c r="K868" s="510">
        <f t="shared" si="128"/>
        <v>314.75</v>
      </c>
      <c r="L868" s="510">
        <f t="shared" si="128"/>
        <v>268.5</v>
      </c>
      <c r="M868" s="510">
        <f t="shared" si="128"/>
        <v>327.25</v>
      </c>
      <c r="N868" s="518" t="s">
        <v>3</v>
      </c>
      <c r="O868" s="510">
        <f t="shared" si="122"/>
        <v>14050</v>
      </c>
      <c r="P868" s="510">
        <f t="shared" si="122"/>
        <v>23400</v>
      </c>
      <c r="Q868" s="510">
        <f t="shared" si="122"/>
        <v>48.5</v>
      </c>
      <c r="R868" s="510">
        <f t="shared" si="122"/>
        <v>45.85</v>
      </c>
    </row>
    <row r="869" spans="1:18" x14ac:dyDescent="0.2">
      <c r="A869" s="87" t="s">
        <v>77</v>
      </c>
      <c r="C869" s="42">
        <f t="shared" ref="C869:M869" si="129">AVERAGE(C555,C568,C581,C594)</f>
        <v>68000</v>
      </c>
      <c r="D869" s="323">
        <f t="shared" si="129"/>
        <v>8.25</v>
      </c>
      <c r="E869" s="42">
        <f t="shared" si="129"/>
        <v>55600</v>
      </c>
      <c r="F869" s="42">
        <f t="shared" si="129"/>
        <v>56725</v>
      </c>
      <c r="G869" s="42">
        <f t="shared" si="129"/>
        <v>30.5</v>
      </c>
      <c r="H869" s="510">
        <f t="shared" si="129"/>
        <v>978</v>
      </c>
      <c r="I869" s="510">
        <f t="shared" si="129"/>
        <v>1957.5</v>
      </c>
      <c r="J869" s="510">
        <f t="shared" si="129"/>
        <v>15850</v>
      </c>
      <c r="K869" s="510">
        <f t="shared" si="129"/>
        <v>314</v>
      </c>
      <c r="L869" s="510">
        <f t="shared" si="129"/>
        <v>267.5</v>
      </c>
      <c r="M869" s="510">
        <f t="shared" si="129"/>
        <v>320</v>
      </c>
      <c r="N869" s="510">
        <f>(N568)/4</f>
        <v>3.05</v>
      </c>
      <c r="O869" s="510">
        <f t="shared" si="122"/>
        <v>14000</v>
      </c>
      <c r="P869" s="510">
        <f t="shared" si="122"/>
        <v>23450</v>
      </c>
      <c r="Q869" s="510">
        <f t="shared" si="122"/>
        <v>49.400000000000006</v>
      </c>
      <c r="R869" s="510">
        <f t="shared" si="122"/>
        <v>46.424999999999997</v>
      </c>
    </row>
    <row r="870" spans="1:18" x14ac:dyDescent="0.2">
      <c r="A870" s="87" t="s">
        <v>78</v>
      </c>
      <c r="C870" s="42">
        <f t="shared" ref="C870:M870" si="130">AVERAGE(C556,C569,C582,C595)</f>
        <v>68450</v>
      </c>
      <c r="D870" s="323">
        <f t="shared" si="130"/>
        <v>8.125</v>
      </c>
      <c r="E870" s="42">
        <f t="shared" si="130"/>
        <v>55825</v>
      </c>
      <c r="F870" s="42">
        <f t="shared" si="130"/>
        <v>56575</v>
      </c>
      <c r="G870" s="42">
        <f t="shared" si="130"/>
        <v>21</v>
      </c>
      <c r="H870" s="510">
        <f t="shared" si="130"/>
        <v>981</v>
      </c>
      <c r="I870" s="510">
        <f t="shared" si="130"/>
        <v>1967.5</v>
      </c>
      <c r="J870" s="510">
        <f t="shared" si="130"/>
        <v>15725</v>
      </c>
      <c r="K870" s="510">
        <f t="shared" si="130"/>
        <v>314.25</v>
      </c>
      <c r="L870" s="510">
        <f t="shared" si="130"/>
        <v>270</v>
      </c>
      <c r="M870" s="510">
        <f t="shared" si="130"/>
        <v>329</v>
      </c>
      <c r="N870" s="616" t="s">
        <v>3</v>
      </c>
      <c r="O870" s="510">
        <f t="shared" si="122"/>
        <v>14025</v>
      </c>
      <c r="P870" s="510">
        <f t="shared" si="122"/>
        <v>23400</v>
      </c>
      <c r="Q870" s="510">
        <f t="shared" si="122"/>
        <v>49.25</v>
      </c>
      <c r="R870" s="510">
        <f t="shared" si="122"/>
        <v>46.774999999999999</v>
      </c>
    </row>
    <row r="871" spans="1:18" x14ac:dyDescent="0.2">
      <c r="A871" s="417" t="s">
        <v>376</v>
      </c>
      <c r="B871" s="367"/>
      <c r="C871" s="368">
        <f t="shared" ref="C871:M871" si="131">AVERAGE(C865:C870)</f>
        <v>68145.833333333328</v>
      </c>
      <c r="D871" s="509">
        <f t="shared" si="131"/>
        <v>8.2125000000000004</v>
      </c>
      <c r="E871" s="368">
        <f t="shared" si="131"/>
        <v>55783.333333333336</v>
      </c>
      <c r="F871" s="368">
        <f t="shared" si="131"/>
        <v>56808.333333333336</v>
      </c>
      <c r="G871" s="368">
        <f t="shared" si="131"/>
        <v>26.958333333333332</v>
      </c>
      <c r="H871" s="560">
        <f t="shared" si="131"/>
        <v>980.375</v>
      </c>
      <c r="I871" s="560">
        <f t="shared" si="131"/>
        <v>1984.1666666666667</v>
      </c>
      <c r="J871" s="560">
        <f t="shared" si="131"/>
        <v>15833.333333333334</v>
      </c>
      <c r="K871" s="560">
        <f t="shared" si="131"/>
        <v>313.20833333333331</v>
      </c>
      <c r="L871" s="560">
        <f t="shared" si="131"/>
        <v>268.83333333333331</v>
      </c>
      <c r="M871" s="560">
        <f t="shared" si="131"/>
        <v>323.79166666666669</v>
      </c>
      <c r="O871" s="560">
        <f>AVERAGE(O865:O870)</f>
        <v>14041.666666666666</v>
      </c>
      <c r="P871" s="560">
        <f>AVERAGE(P865:P870)</f>
        <v>23495.833333333332</v>
      </c>
      <c r="Q871" s="560">
        <f>AVERAGE(Q865:Q870)</f>
        <v>49.416666666666664</v>
      </c>
      <c r="R871" s="560">
        <f>AVERAGE(R865:R870)</f>
        <v>46.249999999999993</v>
      </c>
    </row>
    <row r="872" spans="1:18" x14ac:dyDescent="0.2">
      <c r="C872" s="42"/>
      <c r="E872" s="42"/>
      <c r="F872" s="42"/>
      <c r="G872" s="42"/>
    </row>
    <row r="873" spans="1:18" x14ac:dyDescent="0.2">
      <c r="A873" s="87" t="s">
        <v>7</v>
      </c>
      <c r="B873" s="43">
        <v>2015</v>
      </c>
      <c r="C873" s="319">
        <f t="shared" ref="C873:M873" si="132">AVERAGE(C600,C613,C626,C639)</f>
        <v>3008.25</v>
      </c>
      <c r="D873" s="323">
        <f t="shared" si="132"/>
        <v>7.9</v>
      </c>
      <c r="E873" s="319">
        <f t="shared" si="132"/>
        <v>1880</v>
      </c>
      <c r="F873" s="319">
        <f t="shared" si="132"/>
        <v>1937.5</v>
      </c>
      <c r="G873" s="319">
        <f t="shared" si="132"/>
        <v>169</v>
      </c>
      <c r="H873" s="510">
        <f t="shared" si="132"/>
        <v>154.5</v>
      </c>
      <c r="I873" s="510">
        <f t="shared" si="132"/>
        <v>83.175000000000011</v>
      </c>
      <c r="J873" s="510">
        <f t="shared" si="132"/>
        <v>374.75</v>
      </c>
      <c r="K873" s="510">
        <f t="shared" si="132"/>
        <v>8.9499999999999993</v>
      </c>
      <c r="L873" s="510">
        <f t="shared" si="132"/>
        <v>221.5</v>
      </c>
      <c r="M873" s="510">
        <f t="shared" si="132"/>
        <v>270</v>
      </c>
      <c r="N873" s="518" t="s">
        <v>3</v>
      </c>
      <c r="O873" s="510">
        <f t="shared" ref="O873:R881" si="133">AVERAGE(O600,O613,O626,O639)</f>
        <v>722</v>
      </c>
      <c r="P873" s="510">
        <f t="shared" si="133"/>
        <v>456.75</v>
      </c>
      <c r="Q873" s="510">
        <f t="shared" si="133"/>
        <v>7.1249999999999991</v>
      </c>
      <c r="R873" s="510">
        <f t="shared" si="133"/>
        <v>6.15</v>
      </c>
    </row>
    <row r="874" spans="1:18" x14ac:dyDescent="0.2">
      <c r="A874" s="87" t="s">
        <v>36</v>
      </c>
      <c r="C874" s="319">
        <f t="shared" ref="C874:M874" si="134">AVERAGE(C601,C614,C627,C640)</f>
        <v>3581.25</v>
      </c>
      <c r="D874" s="323">
        <f t="shared" si="134"/>
        <v>7.8249999999999993</v>
      </c>
      <c r="E874" s="319">
        <f t="shared" si="134"/>
        <v>2285</v>
      </c>
      <c r="F874" s="319">
        <f t="shared" si="134"/>
        <v>2225</v>
      </c>
      <c r="G874" s="319">
        <f t="shared" si="134"/>
        <v>356.75</v>
      </c>
      <c r="H874" s="510">
        <f t="shared" si="134"/>
        <v>158</v>
      </c>
      <c r="I874" s="510">
        <f t="shared" si="134"/>
        <v>78.474999999999994</v>
      </c>
      <c r="J874" s="510">
        <f t="shared" si="134"/>
        <v>483</v>
      </c>
      <c r="K874" s="510">
        <f t="shared" si="134"/>
        <v>11.324999999999999</v>
      </c>
      <c r="L874" s="510">
        <f t="shared" si="134"/>
        <v>239.5</v>
      </c>
      <c r="M874" s="510">
        <f t="shared" si="134"/>
        <v>292.5</v>
      </c>
      <c r="N874" s="518" t="s">
        <v>3</v>
      </c>
      <c r="O874" s="510">
        <f t="shared" si="133"/>
        <v>655.75</v>
      </c>
      <c r="P874" s="510">
        <f t="shared" si="133"/>
        <v>687.75</v>
      </c>
      <c r="Q874" s="510">
        <f t="shared" si="133"/>
        <v>7.5500000000000007</v>
      </c>
      <c r="R874" s="510">
        <f t="shared" si="133"/>
        <v>5.9</v>
      </c>
    </row>
    <row r="875" spans="1:18" x14ac:dyDescent="0.2">
      <c r="A875" s="87" t="s">
        <v>72</v>
      </c>
      <c r="C875" s="319">
        <f t="shared" ref="C875:M875" si="135">AVERAGE(C602,C615,C628,C641)</f>
        <v>1702.75</v>
      </c>
      <c r="D875" s="323">
        <f t="shared" si="135"/>
        <v>7.7250000000000005</v>
      </c>
      <c r="E875" s="319">
        <f t="shared" si="135"/>
        <v>1348</v>
      </c>
      <c r="F875" s="319">
        <f t="shared" si="135"/>
        <v>1013.5</v>
      </c>
      <c r="G875" s="319">
        <f t="shared" si="135"/>
        <v>73</v>
      </c>
      <c r="H875" s="510">
        <f t="shared" si="135"/>
        <v>87.55</v>
      </c>
      <c r="I875" s="510">
        <f t="shared" si="135"/>
        <v>26.774999999999999</v>
      </c>
      <c r="J875" s="510">
        <f t="shared" si="135"/>
        <v>218.5</v>
      </c>
      <c r="K875" s="510">
        <f t="shared" si="135"/>
        <v>10.649999999999999</v>
      </c>
      <c r="L875" s="510">
        <f t="shared" si="135"/>
        <v>156.5</v>
      </c>
      <c r="M875" s="510">
        <f t="shared" si="135"/>
        <v>190.75</v>
      </c>
      <c r="N875" s="518" t="s">
        <v>3</v>
      </c>
      <c r="O875" s="510">
        <f t="shared" si="133"/>
        <v>386.5</v>
      </c>
      <c r="P875" s="510">
        <f t="shared" si="133"/>
        <v>187.25</v>
      </c>
      <c r="Q875" s="510">
        <f t="shared" si="133"/>
        <v>5.5250000000000004</v>
      </c>
      <c r="R875" s="510">
        <f t="shared" si="133"/>
        <v>4.9499999999999993</v>
      </c>
    </row>
    <row r="876" spans="1:18" x14ac:dyDescent="0.2">
      <c r="A876" s="87" t="s">
        <v>73</v>
      </c>
      <c r="C876" s="319">
        <f t="shared" ref="C876:M876" si="136">AVERAGE(C603,C616,C629,C642)</f>
        <v>70225</v>
      </c>
      <c r="D876" s="323">
        <f t="shared" si="136"/>
        <v>8.2249999999999996</v>
      </c>
      <c r="E876" s="319">
        <f t="shared" si="136"/>
        <v>57650</v>
      </c>
      <c r="F876" s="319">
        <f t="shared" si="136"/>
        <v>59025</v>
      </c>
      <c r="G876" s="319">
        <f t="shared" si="136"/>
        <v>20.25</v>
      </c>
      <c r="H876" s="510">
        <f t="shared" si="136"/>
        <v>963.5</v>
      </c>
      <c r="I876" s="510">
        <f t="shared" si="136"/>
        <v>2032.5</v>
      </c>
      <c r="J876" s="510">
        <f t="shared" si="136"/>
        <v>16500</v>
      </c>
      <c r="K876" s="510">
        <f t="shared" si="136"/>
        <v>327</v>
      </c>
      <c r="L876" s="510">
        <f t="shared" si="136"/>
        <v>271.5</v>
      </c>
      <c r="M876" s="510">
        <f t="shared" si="136"/>
        <v>331</v>
      </c>
      <c r="N876" s="518" t="s">
        <v>3</v>
      </c>
      <c r="O876" s="510">
        <f t="shared" si="133"/>
        <v>14550</v>
      </c>
      <c r="P876" s="510">
        <f t="shared" si="133"/>
        <v>24475</v>
      </c>
      <c r="Q876" s="510">
        <f t="shared" si="133"/>
        <v>50.575000000000003</v>
      </c>
      <c r="R876" s="510">
        <f t="shared" si="133"/>
        <v>46.900000000000006</v>
      </c>
    </row>
    <row r="877" spans="1:18" x14ac:dyDescent="0.2">
      <c r="A877" s="87" t="s">
        <v>74</v>
      </c>
      <c r="C877" s="319">
        <f t="shared" ref="C877:M877" si="137">AVERAGE(C604,C617,C630,C643)</f>
        <v>70275</v>
      </c>
      <c r="D877" s="323">
        <f t="shared" si="137"/>
        <v>8.125</v>
      </c>
      <c r="E877" s="319">
        <f t="shared" si="137"/>
        <v>57625</v>
      </c>
      <c r="F877" s="319">
        <f t="shared" si="137"/>
        <v>59350</v>
      </c>
      <c r="G877" s="319">
        <f t="shared" si="137"/>
        <v>25.5</v>
      </c>
      <c r="H877" s="510">
        <f t="shared" si="137"/>
        <v>934</v>
      </c>
      <c r="I877" s="510">
        <f t="shared" si="137"/>
        <v>2037.5</v>
      </c>
      <c r="J877" s="510">
        <f t="shared" si="137"/>
        <v>16750</v>
      </c>
      <c r="K877" s="510">
        <f t="shared" si="137"/>
        <v>330.75</v>
      </c>
      <c r="L877" s="510">
        <f t="shared" si="137"/>
        <v>275.75</v>
      </c>
      <c r="M877" s="510">
        <f t="shared" si="137"/>
        <v>336</v>
      </c>
      <c r="N877" s="518" t="s">
        <v>3</v>
      </c>
      <c r="O877" s="510">
        <f t="shared" si="133"/>
        <v>14575</v>
      </c>
      <c r="P877" s="510">
        <f t="shared" si="133"/>
        <v>24525</v>
      </c>
      <c r="Q877" s="510">
        <f t="shared" si="133"/>
        <v>48.725000000000001</v>
      </c>
      <c r="R877" s="510">
        <f t="shared" si="133"/>
        <v>45.099999999999994</v>
      </c>
    </row>
    <row r="878" spans="1:18" x14ac:dyDescent="0.2">
      <c r="A878" s="87" t="s">
        <v>75</v>
      </c>
      <c r="C878" s="319">
        <f t="shared" ref="C878:M878" si="138">AVERAGE(C605,C618,C631,C644)</f>
        <v>70000</v>
      </c>
      <c r="D878" s="323">
        <f t="shared" si="138"/>
        <v>8.2249999999999996</v>
      </c>
      <c r="E878" s="319">
        <f t="shared" si="138"/>
        <v>56950</v>
      </c>
      <c r="F878" s="319">
        <f t="shared" si="138"/>
        <v>58925</v>
      </c>
      <c r="G878" s="319">
        <f t="shared" si="138"/>
        <v>22</v>
      </c>
      <c r="H878" s="510">
        <f t="shared" si="138"/>
        <v>949.5</v>
      </c>
      <c r="I878" s="510">
        <f t="shared" si="138"/>
        <v>2022.5</v>
      </c>
      <c r="J878" s="510">
        <f t="shared" si="138"/>
        <v>16600</v>
      </c>
      <c r="K878" s="510">
        <f t="shared" si="138"/>
        <v>330</v>
      </c>
      <c r="L878" s="510">
        <f t="shared" si="138"/>
        <v>270.75</v>
      </c>
      <c r="M878" s="510">
        <f t="shared" si="138"/>
        <v>330.25</v>
      </c>
      <c r="N878" s="518" t="s">
        <v>3</v>
      </c>
      <c r="O878" s="510">
        <f t="shared" si="133"/>
        <v>14475</v>
      </c>
      <c r="P878" s="510">
        <f t="shared" si="133"/>
        <v>24375</v>
      </c>
      <c r="Q878" s="510">
        <f t="shared" si="133"/>
        <v>49.249999999999993</v>
      </c>
      <c r="R878" s="510">
        <f t="shared" si="133"/>
        <v>45.574999999999996</v>
      </c>
    </row>
    <row r="879" spans="1:18" x14ac:dyDescent="0.2">
      <c r="A879" s="87" t="s">
        <v>76</v>
      </c>
      <c r="C879" s="319">
        <f t="shared" ref="C879:M879" si="139">AVERAGE(C606,C619,C632,C645)</f>
        <v>70500</v>
      </c>
      <c r="D879" s="323">
        <f t="shared" si="139"/>
        <v>8.125</v>
      </c>
      <c r="E879" s="319">
        <f t="shared" si="139"/>
        <v>58025</v>
      </c>
      <c r="F879" s="319">
        <f t="shared" si="139"/>
        <v>58875</v>
      </c>
      <c r="G879" s="319">
        <f t="shared" si="139"/>
        <v>25.5</v>
      </c>
      <c r="H879" s="510">
        <f t="shared" si="139"/>
        <v>932.5</v>
      </c>
      <c r="I879" s="510">
        <f t="shared" si="139"/>
        <v>2012.5</v>
      </c>
      <c r="J879" s="510">
        <f t="shared" si="139"/>
        <v>16550</v>
      </c>
      <c r="K879" s="510">
        <f t="shared" si="139"/>
        <v>326.75</v>
      </c>
      <c r="L879" s="510">
        <f t="shared" si="139"/>
        <v>272.25</v>
      </c>
      <c r="M879" s="510">
        <f t="shared" si="139"/>
        <v>332.25</v>
      </c>
      <c r="N879" s="518" t="s">
        <v>3</v>
      </c>
      <c r="O879" s="510">
        <f t="shared" si="133"/>
        <v>14475</v>
      </c>
      <c r="P879" s="510">
        <f t="shared" si="133"/>
        <v>24400</v>
      </c>
      <c r="Q879" s="510">
        <f t="shared" si="133"/>
        <v>48.7</v>
      </c>
      <c r="R879" s="510">
        <f t="shared" si="133"/>
        <v>45.949999999999996</v>
      </c>
    </row>
    <row r="880" spans="1:18" x14ac:dyDescent="0.2">
      <c r="A880" s="87" t="s">
        <v>77</v>
      </c>
      <c r="C880" s="319">
        <f t="shared" ref="C880:M880" si="140">AVERAGE(C607,C620,C633,C646)</f>
        <v>70275</v>
      </c>
      <c r="D880" s="323">
        <f t="shared" si="140"/>
        <v>8.1749999999999989</v>
      </c>
      <c r="E880" s="319">
        <f t="shared" si="140"/>
        <v>57500</v>
      </c>
      <c r="F880" s="319">
        <f t="shared" si="140"/>
        <v>59275</v>
      </c>
      <c r="G880" s="319">
        <f t="shared" si="140"/>
        <v>19</v>
      </c>
      <c r="H880" s="510">
        <f t="shared" si="140"/>
        <v>943.25</v>
      </c>
      <c r="I880" s="510">
        <f t="shared" si="140"/>
        <v>2027.5</v>
      </c>
      <c r="J880" s="510">
        <f t="shared" si="140"/>
        <v>16750</v>
      </c>
      <c r="K880" s="510">
        <f t="shared" si="140"/>
        <v>328.25</v>
      </c>
      <c r="L880" s="510">
        <f t="shared" si="140"/>
        <v>268</v>
      </c>
      <c r="M880" s="510">
        <f t="shared" si="140"/>
        <v>326.75</v>
      </c>
      <c r="N880" s="518" t="s">
        <v>3</v>
      </c>
      <c r="O880" s="510">
        <f t="shared" si="133"/>
        <v>14625</v>
      </c>
      <c r="P880" s="510">
        <f t="shared" si="133"/>
        <v>24450</v>
      </c>
      <c r="Q880" s="510">
        <f t="shared" si="133"/>
        <v>49.475000000000001</v>
      </c>
      <c r="R880" s="510">
        <f t="shared" si="133"/>
        <v>45.45</v>
      </c>
    </row>
    <row r="881" spans="1:18" x14ac:dyDescent="0.2">
      <c r="A881" s="87" t="s">
        <v>78</v>
      </c>
      <c r="C881" s="319">
        <f t="shared" ref="C881:M881" si="141">AVERAGE(C608,C621,C634,C647)</f>
        <v>70500</v>
      </c>
      <c r="D881" s="323">
        <f t="shared" si="141"/>
        <v>8.125</v>
      </c>
      <c r="E881" s="319">
        <f t="shared" si="141"/>
        <v>57525</v>
      </c>
      <c r="F881" s="319">
        <f t="shared" si="141"/>
        <v>59225</v>
      </c>
      <c r="G881" s="319">
        <f t="shared" si="141"/>
        <v>38.5</v>
      </c>
      <c r="H881" s="510">
        <f t="shared" si="141"/>
        <v>951.5</v>
      </c>
      <c r="I881" s="510">
        <f t="shared" si="141"/>
        <v>2017.5</v>
      </c>
      <c r="J881" s="510">
        <f t="shared" si="141"/>
        <v>16950</v>
      </c>
      <c r="K881" s="510">
        <f t="shared" si="141"/>
        <v>328</v>
      </c>
      <c r="L881" s="510">
        <f t="shared" si="141"/>
        <v>270.75</v>
      </c>
      <c r="M881" s="510">
        <f t="shared" si="141"/>
        <v>330</v>
      </c>
      <c r="N881" s="616" t="s">
        <v>3</v>
      </c>
      <c r="O881" s="510">
        <f t="shared" si="133"/>
        <v>14500</v>
      </c>
      <c r="P881" s="510">
        <f t="shared" si="133"/>
        <v>24300</v>
      </c>
      <c r="Q881" s="510">
        <f t="shared" si="133"/>
        <v>48.5</v>
      </c>
      <c r="R881" s="510">
        <f t="shared" si="133"/>
        <v>46.4</v>
      </c>
    </row>
    <row r="882" spans="1:18" x14ac:dyDescent="0.2">
      <c r="A882" s="417" t="s">
        <v>376</v>
      </c>
      <c r="B882" s="367"/>
      <c r="C882" s="368">
        <f t="shared" ref="C882:M882" si="142">AVERAGE(C876:C881)</f>
        <v>70295.833333333328</v>
      </c>
      <c r="D882" s="509">
        <f t="shared" si="142"/>
        <v>8.1666666666666661</v>
      </c>
      <c r="E882" s="368">
        <f t="shared" si="142"/>
        <v>57545.833333333336</v>
      </c>
      <c r="F882" s="368">
        <f t="shared" si="142"/>
        <v>59112.5</v>
      </c>
      <c r="G882" s="368">
        <f t="shared" si="142"/>
        <v>25.125</v>
      </c>
      <c r="H882" s="560">
        <f t="shared" si="142"/>
        <v>945.70833333333337</v>
      </c>
      <c r="I882" s="560">
        <f t="shared" si="142"/>
        <v>2025</v>
      </c>
      <c r="J882" s="560">
        <f t="shared" si="142"/>
        <v>16683.333333333332</v>
      </c>
      <c r="K882" s="560">
        <f t="shared" si="142"/>
        <v>328.45833333333331</v>
      </c>
      <c r="L882" s="560">
        <f t="shared" si="142"/>
        <v>271.5</v>
      </c>
      <c r="M882" s="560">
        <f t="shared" si="142"/>
        <v>331.04166666666669</v>
      </c>
      <c r="O882" s="560">
        <f>AVERAGE(O876:O881)</f>
        <v>14533.333333333334</v>
      </c>
      <c r="P882" s="560">
        <f>AVERAGE(P876:P881)</f>
        <v>24420.833333333332</v>
      </c>
      <c r="Q882" s="560">
        <f>AVERAGE(Q876:Q881)</f>
        <v>49.204166666666673</v>
      </c>
      <c r="R882" s="560">
        <f>AVERAGE(R876:R881)</f>
        <v>45.895833333333321</v>
      </c>
    </row>
    <row r="883" spans="1:18" x14ac:dyDescent="0.2">
      <c r="C883" s="332"/>
      <c r="D883" s="505"/>
      <c r="E883" s="332"/>
      <c r="F883" s="332"/>
      <c r="G883" s="332"/>
    </row>
    <row r="884" spans="1:18" x14ac:dyDescent="0.2">
      <c r="A884" s="328" t="s">
        <v>7</v>
      </c>
      <c r="B884" s="43">
        <v>2016</v>
      </c>
      <c r="C884" s="319">
        <f t="shared" ref="C884:R884" si="143">+AVERAGE(C652,C665,C678)</f>
        <v>2713.3333333333335</v>
      </c>
      <c r="D884" s="323">
        <f t="shared" si="143"/>
        <v>7.6333333333333329</v>
      </c>
      <c r="E884" s="319">
        <f t="shared" si="143"/>
        <v>1820</v>
      </c>
      <c r="F884" s="319">
        <f t="shared" si="143"/>
        <v>1726.6666666666667</v>
      </c>
      <c r="G884" s="319">
        <f t="shared" si="143"/>
        <v>179</v>
      </c>
      <c r="H884" s="510">
        <f t="shared" si="143"/>
        <v>145</v>
      </c>
      <c r="I884" s="510">
        <f t="shared" si="143"/>
        <v>72.433333333333323</v>
      </c>
      <c r="J884" s="510">
        <f t="shared" si="143"/>
        <v>327.66666666666669</v>
      </c>
      <c r="K884" s="510">
        <f t="shared" si="143"/>
        <v>9.1666666666666661</v>
      </c>
      <c r="L884" s="510">
        <f t="shared" si="143"/>
        <v>208.33333333333334</v>
      </c>
      <c r="M884" s="510">
        <f t="shared" si="143"/>
        <v>254</v>
      </c>
      <c r="N884" s="510">
        <f t="shared" si="143"/>
        <v>0</v>
      </c>
      <c r="O884" s="510">
        <f t="shared" si="143"/>
        <v>639.66666666666663</v>
      </c>
      <c r="P884" s="510">
        <f t="shared" si="143"/>
        <v>403</v>
      </c>
      <c r="Q884" s="510">
        <f t="shared" si="143"/>
        <v>7.6</v>
      </c>
      <c r="R884" s="510">
        <f t="shared" si="143"/>
        <v>6.8</v>
      </c>
    </row>
    <row r="885" spans="1:18" x14ac:dyDescent="0.2">
      <c r="A885" s="328" t="s">
        <v>36</v>
      </c>
      <c r="B885" s="320"/>
      <c r="C885" s="319">
        <f t="shared" ref="C885:R885" si="144">+AVERAGE(C653,C666,C679)</f>
        <v>3179.6666666666665</v>
      </c>
      <c r="D885" s="323">
        <f t="shared" si="144"/>
        <v>7.5666666666666664</v>
      </c>
      <c r="E885" s="319">
        <f t="shared" si="144"/>
        <v>2003.3333333333333</v>
      </c>
      <c r="F885" s="319">
        <f t="shared" si="144"/>
        <v>1990</v>
      </c>
      <c r="G885" s="319">
        <f t="shared" si="144"/>
        <v>332</v>
      </c>
      <c r="H885" s="510">
        <f t="shared" si="144"/>
        <v>142.66666666666666</v>
      </c>
      <c r="I885" s="510">
        <f t="shared" si="144"/>
        <v>69.999999999999986</v>
      </c>
      <c r="J885" s="510">
        <f t="shared" si="144"/>
        <v>437.66666666666669</v>
      </c>
      <c r="K885" s="510">
        <f t="shared" si="144"/>
        <v>10.800000000000002</v>
      </c>
      <c r="L885" s="510">
        <f t="shared" si="144"/>
        <v>213.33333333333334</v>
      </c>
      <c r="M885" s="510">
        <f t="shared" si="144"/>
        <v>260.33333333333331</v>
      </c>
      <c r="N885" s="510">
        <f t="shared" si="144"/>
        <v>0</v>
      </c>
      <c r="O885" s="510">
        <f t="shared" si="144"/>
        <v>599.33333333333337</v>
      </c>
      <c r="P885" s="510">
        <f t="shared" si="144"/>
        <v>598</v>
      </c>
      <c r="Q885" s="510">
        <f t="shared" si="144"/>
        <v>6.95</v>
      </c>
      <c r="R885" s="510">
        <f t="shared" si="144"/>
        <v>6.0500000000000007</v>
      </c>
    </row>
    <row r="886" spans="1:18" x14ac:dyDescent="0.2">
      <c r="A886" s="328" t="s">
        <v>72</v>
      </c>
      <c r="B886" s="320"/>
      <c r="C886" s="319">
        <f t="shared" ref="C886:R886" si="145">+AVERAGE(C654,C667,C680)</f>
        <v>1514</v>
      </c>
      <c r="D886" s="323">
        <f t="shared" si="145"/>
        <v>7.333333333333333</v>
      </c>
      <c r="E886" s="319">
        <f t="shared" si="145"/>
        <v>1413.6666666666667</v>
      </c>
      <c r="F886" s="319">
        <f t="shared" si="145"/>
        <v>860.66666666666663</v>
      </c>
      <c r="G886" s="319">
        <f t="shared" si="145"/>
        <v>60</v>
      </c>
      <c r="H886" s="510">
        <f t="shared" si="145"/>
        <v>83.3</v>
      </c>
      <c r="I886" s="510">
        <f t="shared" si="145"/>
        <v>22.533333333333331</v>
      </c>
      <c r="J886" s="510">
        <f t="shared" si="145"/>
        <v>183.33333333333334</v>
      </c>
      <c r="K886" s="510">
        <f t="shared" si="145"/>
        <v>9.1333333333333346</v>
      </c>
      <c r="L886" s="510">
        <f t="shared" si="145"/>
        <v>149</v>
      </c>
      <c r="M886" s="510">
        <f t="shared" si="145"/>
        <v>181.66666666666666</v>
      </c>
      <c r="N886" s="510">
        <f t="shared" si="145"/>
        <v>0</v>
      </c>
      <c r="O886" s="510">
        <f t="shared" si="145"/>
        <v>327</v>
      </c>
      <c r="P886" s="510">
        <f t="shared" si="145"/>
        <v>143</v>
      </c>
      <c r="Q886" s="510">
        <f t="shared" si="145"/>
        <v>5.8</v>
      </c>
      <c r="R886" s="510">
        <f t="shared" si="145"/>
        <v>5.4</v>
      </c>
    </row>
    <row r="887" spans="1:18" x14ac:dyDescent="0.2">
      <c r="A887" s="328" t="s">
        <v>73</v>
      </c>
      <c r="B887" s="320"/>
      <c r="C887" s="319">
        <f t="shared" ref="C887:R887" si="146">+AVERAGE(C655,C668,C681)</f>
        <v>71633.333333333328</v>
      </c>
      <c r="D887" s="323">
        <f t="shared" si="146"/>
        <v>7.2333333333333334</v>
      </c>
      <c r="E887" s="319">
        <f t="shared" si="146"/>
        <v>58333.333333333336</v>
      </c>
      <c r="F887" s="319">
        <f t="shared" si="146"/>
        <v>60400</v>
      </c>
      <c r="G887" s="319">
        <f t="shared" si="146"/>
        <v>34</v>
      </c>
      <c r="H887" s="510">
        <f t="shared" si="146"/>
        <v>925.33333333333337</v>
      </c>
      <c r="I887" s="510">
        <f t="shared" si="146"/>
        <v>1973.3333333333333</v>
      </c>
      <c r="J887" s="510">
        <f t="shared" si="146"/>
        <v>16866.666666666668</v>
      </c>
      <c r="K887" s="510">
        <f t="shared" si="146"/>
        <v>320.33333333333331</v>
      </c>
      <c r="L887" s="510">
        <f t="shared" si="146"/>
        <v>189.23333333333335</v>
      </c>
      <c r="M887" s="510">
        <f t="shared" si="146"/>
        <v>214.33333333333334</v>
      </c>
      <c r="N887" s="510">
        <f t="shared" si="146"/>
        <v>12.05</v>
      </c>
      <c r="O887" s="510">
        <f t="shared" si="146"/>
        <v>14933.333333333334</v>
      </c>
      <c r="P887" s="510">
        <f t="shared" si="146"/>
        <v>25300</v>
      </c>
      <c r="Q887" s="510">
        <f t="shared" si="146"/>
        <v>53.900000000000006</v>
      </c>
      <c r="R887" s="510">
        <f t="shared" si="146"/>
        <v>51.75</v>
      </c>
    </row>
    <row r="888" spans="1:18" x14ac:dyDescent="0.2">
      <c r="A888" s="328" t="s">
        <v>74</v>
      </c>
      <c r="B888" s="320"/>
      <c r="C888" s="319">
        <f t="shared" ref="C888:R888" si="147">+AVERAGE(C656,C669,C682)</f>
        <v>72166.666666666672</v>
      </c>
      <c r="D888" s="323">
        <f t="shared" si="147"/>
        <v>8.2333333333333325</v>
      </c>
      <c r="E888" s="319">
        <f t="shared" si="147"/>
        <v>59100</v>
      </c>
      <c r="F888" s="319">
        <f t="shared" si="147"/>
        <v>61000</v>
      </c>
      <c r="G888" s="319">
        <f t="shared" si="147"/>
        <v>40</v>
      </c>
      <c r="H888" s="510">
        <f t="shared" si="147"/>
        <v>929.33333333333337</v>
      </c>
      <c r="I888" s="510">
        <f t="shared" si="147"/>
        <v>1983.3333333333333</v>
      </c>
      <c r="J888" s="510">
        <f t="shared" si="147"/>
        <v>17066.666666666668</v>
      </c>
      <c r="K888" s="510">
        <f t="shared" si="147"/>
        <v>321.66666666666669</v>
      </c>
      <c r="L888" s="510">
        <f t="shared" si="147"/>
        <v>280.33333333333331</v>
      </c>
      <c r="M888" s="510">
        <f t="shared" si="147"/>
        <v>342</v>
      </c>
      <c r="N888" s="510">
        <f t="shared" si="147"/>
        <v>0</v>
      </c>
      <c r="O888" s="510">
        <f t="shared" si="147"/>
        <v>15033.333333333334</v>
      </c>
      <c r="P888" s="510">
        <f t="shared" si="147"/>
        <v>25500</v>
      </c>
      <c r="Q888" s="510">
        <f t="shared" si="147"/>
        <v>53</v>
      </c>
      <c r="R888" s="510">
        <f t="shared" si="147"/>
        <v>50.95</v>
      </c>
    </row>
    <row r="889" spans="1:18" x14ac:dyDescent="0.2">
      <c r="A889" s="328" t="s">
        <v>75</v>
      </c>
      <c r="B889" s="320"/>
      <c r="C889" s="319">
        <f t="shared" ref="C889:R889" si="148">+AVERAGE(C657,C670,C683)</f>
        <v>71600</v>
      </c>
      <c r="D889" s="323">
        <f t="shared" si="148"/>
        <v>8.35</v>
      </c>
      <c r="E889" s="319">
        <f t="shared" si="148"/>
        <v>57850</v>
      </c>
      <c r="F889" s="319">
        <f t="shared" si="148"/>
        <v>60000</v>
      </c>
      <c r="G889" s="319">
        <f t="shared" si="148"/>
        <v>71.5</v>
      </c>
      <c r="H889" s="510">
        <f t="shared" si="148"/>
        <v>924</v>
      </c>
      <c r="I889" s="510">
        <f t="shared" si="148"/>
        <v>2025</v>
      </c>
      <c r="J889" s="510">
        <f t="shared" si="148"/>
        <v>16450</v>
      </c>
      <c r="K889" s="510">
        <f t="shared" si="148"/>
        <v>314.5</v>
      </c>
      <c r="L889" s="510">
        <f t="shared" si="148"/>
        <v>280</v>
      </c>
      <c r="M889" s="510">
        <f t="shared" si="148"/>
        <v>313</v>
      </c>
      <c r="N889" s="510">
        <f t="shared" si="148"/>
        <v>28</v>
      </c>
      <c r="O889" s="510">
        <f t="shared" si="148"/>
        <v>14850</v>
      </c>
      <c r="P889" s="510">
        <f t="shared" si="148"/>
        <v>25300</v>
      </c>
      <c r="Q889" s="510">
        <f t="shared" si="148"/>
        <v>47.9</v>
      </c>
      <c r="R889" s="510">
        <f t="shared" si="148"/>
        <v>46.5</v>
      </c>
    </row>
    <row r="890" spans="1:18" x14ac:dyDescent="0.2">
      <c r="A890" s="328" t="s">
        <v>76</v>
      </c>
      <c r="B890" s="320"/>
      <c r="C890" s="319">
        <f t="shared" ref="C890:R890" si="149">+AVERAGE(C658,C671,C684)</f>
        <v>72100</v>
      </c>
      <c r="D890" s="323">
        <f t="shared" si="149"/>
        <v>8.1999999999999993</v>
      </c>
      <c r="E890" s="319">
        <f t="shared" si="149"/>
        <v>58850</v>
      </c>
      <c r="F890" s="319">
        <f t="shared" si="149"/>
        <v>60150</v>
      </c>
      <c r="G890" s="319">
        <f t="shared" si="149"/>
        <v>46</v>
      </c>
      <c r="H890" s="510">
        <f t="shared" si="149"/>
        <v>921.5</v>
      </c>
      <c r="I890" s="510">
        <f t="shared" si="149"/>
        <v>2030</v>
      </c>
      <c r="J890" s="510">
        <f t="shared" si="149"/>
        <v>16700</v>
      </c>
      <c r="K890" s="510">
        <f t="shared" si="149"/>
        <v>317</v>
      </c>
      <c r="L890" s="510">
        <f t="shared" si="149"/>
        <v>278</v>
      </c>
      <c r="M890" s="510">
        <f t="shared" si="149"/>
        <v>339</v>
      </c>
      <c r="N890" s="510">
        <f t="shared" si="149"/>
        <v>0</v>
      </c>
      <c r="O890" s="510">
        <f t="shared" si="149"/>
        <v>14800</v>
      </c>
      <c r="P890" s="510">
        <f t="shared" si="149"/>
        <v>25200</v>
      </c>
      <c r="Q890" s="510">
        <f t="shared" si="149"/>
        <v>47.6</v>
      </c>
      <c r="R890" s="510">
        <f t="shared" si="149"/>
        <v>45.6</v>
      </c>
    </row>
    <row r="891" spans="1:18" x14ac:dyDescent="0.2">
      <c r="A891" s="328" t="s">
        <v>77</v>
      </c>
      <c r="B891" s="320"/>
      <c r="C891" s="319">
        <f t="shared" ref="C891:R891" si="150">+AVERAGE(C659,C672,C685)</f>
        <v>71450</v>
      </c>
      <c r="D891" s="323">
        <f t="shared" si="150"/>
        <v>8.3000000000000007</v>
      </c>
      <c r="E891" s="319">
        <f t="shared" si="150"/>
        <v>58700</v>
      </c>
      <c r="F891" s="319">
        <f t="shared" si="150"/>
        <v>59750</v>
      </c>
      <c r="G891" s="319">
        <f t="shared" si="150"/>
        <v>43</v>
      </c>
      <c r="H891" s="510">
        <f t="shared" si="150"/>
        <v>925</v>
      </c>
      <c r="I891" s="510">
        <f t="shared" si="150"/>
        <v>2020</v>
      </c>
      <c r="J891" s="510">
        <f t="shared" si="150"/>
        <v>16150</v>
      </c>
      <c r="K891" s="510">
        <f t="shared" si="150"/>
        <v>312</v>
      </c>
      <c r="L891" s="510">
        <f t="shared" si="150"/>
        <v>277.5</v>
      </c>
      <c r="M891" s="510">
        <f t="shared" si="150"/>
        <v>325</v>
      </c>
      <c r="N891" s="510">
        <f t="shared" si="150"/>
        <v>12.8</v>
      </c>
      <c r="O891" s="510">
        <f t="shared" si="150"/>
        <v>14950</v>
      </c>
      <c r="P891" s="510">
        <f t="shared" si="150"/>
        <v>25250</v>
      </c>
      <c r="Q891" s="510">
        <f t="shared" si="150"/>
        <v>49</v>
      </c>
      <c r="R891" s="510">
        <f t="shared" si="150"/>
        <v>45.4</v>
      </c>
    </row>
    <row r="892" spans="1:18" x14ac:dyDescent="0.2">
      <c r="A892" s="328" t="s">
        <v>78</v>
      </c>
      <c r="B892" s="320"/>
      <c r="C892" s="319">
        <f t="shared" ref="C892:R892" si="151">+AVERAGE(C660,C673,C686)</f>
        <v>72050</v>
      </c>
      <c r="D892" s="323">
        <f t="shared" si="151"/>
        <v>8.1999999999999993</v>
      </c>
      <c r="E892" s="319">
        <f t="shared" si="151"/>
        <v>59450</v>
      </c>
      <c r="F892" s="319">
        <f t="shared" si="151"/>
        <v>62250</v>
      </c>
      <c r="G892" s="319">
        <f t="shared" si="151"/>
        <v>44.5</v>
      </c>
      <c r="H892" s="510">
        <f t="shared" si="151"/>
        <v>945.5</v>
      </c>
      <c r="I892" s="510">
        <f t="shared" si="151"/>
        <v>2065</v>
      </c>
      <c r="J892" s="510">
        <f t="shared" si="151"/>
        <v>17150</v>
      </c>
      <c r="K892" s="510">
        <f t="shared" si="151"/>
        <v>320</v>
      </c>
      <c r="L892" s="510">
        <f t="shared" si="151"/>
        <v>280.5</v>
      </c>
      <c r="M892" s="510">
        <f t="shared" si="151"/>
        <v>342</v>
      </c>
      <c r="N892" s="510">
        <f t="shared" si="151"/>
        <v>0</v>
      </c>
      <c r="O892" s="510">
        <f t="shared" si="151"/>
        <v>15400</v>
      </c>
      <c r="P892" s="510">
        <f t="shared" si="151"/>
        <v>26200</v>
      </c>
      <c r="Q892" s="510">
        <f t="shared" si="151"/>
        <v>47.2</v>
      </c>
      <c r="R892" s="510">
        <f t="shared" si="151"/>
        <v>45.8</v>
      </c>
    </row>
    <row r="893" spans="1:18" x14ac:dyDescent="0.2">
      <c r="A893" s="417" t="s">
        <v>376</v>
      </c>
      <c r="B893" s="367"/>
      <c r="C893" s="368">
        <f t="shared" ref="C893:R893" si="152">AVERAGE(C887:C892)</f>
        <v>71833.333333333328</v>
      </c>
      <c r="D893" s="509">
        <f t="shared" si="152"/>
        <v>8.0861111111111104</v>
      </c>
      <c r="E893" s="368">
        <f t="shared" si="152"/>
        <v>58713.888888888898</v>
      </c>
      <c r="F893" s="368">
        <f t="shared" si="152"/>
        <v>60591.666666666664</v>
      </c>
      <c r="G893" s="368">
        <f t="shared" si="152"/>
        <v>46.5</v>
      </c>
      <c r="H893" s="560">
        <f t="shared" si="152"/>
        <v>928.44444444444446</v>
      </c>
      <c r="I893" s="560">
        <f t="shared" si="152"/>
        <v>2016.1111111111111</v>
      </c>
      <c r="J893" s="560">
        <f t="shared" si="152"/>
        <v>16730.555555555558</v>
      </c>
      <c r="K893" s="560">
        <f t="shared" si="152"/>
        <v>317.58333333333331</v>
      </c>
      <c r="L893" s="560">
        <f t="shared" si="152"/>
        <v>264.26111111111112</v>
      </c>
      <c r="M893" s="560">
        <f t="shared" si="152"/>
        <v>312.5555555555556</v>
      </c>
      <c r="N893" s="560">
        <f t="shared" si="152"/>
        <v>8.8083333333333318</v>
      </c>
      <c r="O893" s="560">
        <f t="shared" si="152"/>
        <v>14994.444444444445</v>
      </c>
      <c r="P893" s="560">
        <f t="shared" si="152"/>
        <v>25458.333333333332</v>
      </c>
      <c r="Q893" s="560">
        <f t="shared" si="152"/>
        <v>49.766666666666673</v>
      </c>
      <c r="R893" s="560">
        <f t="shared" si="152"/>
        <v>47.666666666666664</v>
      </c>
    </row>
    <row r="894" spans="1:18" x14ac:dyDescent="0.2">
      <c r="C894" s="42"/>
      <c r="E894" s="170"/>
      <c r="F894" s="170"/>
      <c r="G894" s="170"/>
      <c r="H894" s="544"/>
      <c r="I894" s="544"/>
      <c r="J894" s="544"/>
      <c r="K894" s="544"/>
      <c r="L894" s="544"/>
      <c r="M894" s="544"/>
      <c r="N894" s="544"/>
      <c r="O894" s="544"/>
      <c r="P894" s="544"/>
    </row>
    <row r="895" spans="1:18" x14ac:dyDescent="0.2">
      <c r="A895" s="328" t="s">
        <v>7</v>
      </c>
      <c r="B895" s="43" t="s">
        <v>377</v>
      </c>
      <c r="C895" s="319">
        <f t="shared" ref="C895:R895" si="153">+AVERAGE(C691,C704)</f>
        <v>2841.5</v>
      </c>
      <c r="D895" s="323">
        <f t="shared" si="153"/>
        <v>8.0500000000000007</v>
      </c>
      <c r="E895" s="319">
        <f t="shared" si="153"/>
        <v>1892</v>
      </c>
      <c r="F895" s="319">
        <f t="shared" si="153"/>
        <v>1840</v>
      </c>
      <c r="G895" s="319">
        <f t="shared" si="153"/>
        <v>200</v>
      </c>
      <c r="H895" s="510">
        <f t="shared" si="153"/>
        <v>145.5</v>
      </c>
      <c r="I895" s="510">
        <f t="shared" si="153"/>
        <v>77.3</v>
      </c>
      <c r="J895" s="510">
        <f t="shared" si="153"/>
        <v>364</v>
      </c>
      <c r="K895" s="510">
        <f t="shared" si="153"/>
        <v>10.100000000000001</v>
      </c>
      <c r="L895" s="510">
        <f t="shared" si="153"/>
        <v>217</v>
      </c>
      <c r="M895" s="510">
        <f t="shared" si="153"/>
        <v>265</v>
      </c>
      <c r="N895" s="510">
        <f t="shared" si="153"/>
        <v>0</v>
      </c>
      <c r="O895" s="510">
        <f t="shared" si="153"/>
        <v>679.5</v>
      </c>
      <c r="P895" s="510">
        <f t="shared" si="153"/>
        <v>427.5</v>
      </c>
      <c r="Q895" s="510">
        <f t="shared" si="153"/>
        <v>7.8</v>
      </c>
      <c r="R895" s="510">
        <f t="shared" si="153"/>
        <v>7.2</v>
      </c>
    </row>
    <row r="896" spans="1:18" x14ac:dyDescent="0.2">
      <c r="A896" s="328" t="s">
        <v>36</v>
      </c>
      <c r="B896" s="320"/>
      <c r="C896" s="319">
        <f t="shared" ref="C896:R896" si="154">+AVERAGE(C692,C705)</f>
        <v>3400</v>
      </c>
      <c r="D896" s="323">
        <f t="shared" si="154"/>
        <v>8</v>
      </c>
      <c r="E896" s="319">
        <f t="shared" si="154"/>
        <v>2190</v>
      </c>
      <c r="F896" s="319">
        <f t="shared" si="154"/>
        <v>2115</v>
      </c>
      <c r="G896" s="319">
        <f t="shared" si="154"/>
        <v>157.5</v>
      </c>
      <c r="H896" s="510">
        <f t="shared" si="154"/>
        <v>146</v>
      </c>
      <c r="I896" s="510">
        <f t="shared" si="154"/>
        <v>71.5</v>
      </c>
      <c r="J896" s="510">
        <f t="shared" si="154"/>
        <v>459</v>
      </c>
      <c r="K896" s="510">
        <f t="shared" si="154"/>
        <v>11.35</v>
      </c>
      <c r="L896" s="510">
        <f t="shared" si="154"/>
        <v>218.5</v>
      </c>
      <c r="M896" s="510">
        <f t="shared" si="154"/>
        <v>266.5</v>
      </c>
      <c r="N896" s="510">
        <f t="shared" si="154"/>
        <v>0</v>
      </c>
      <c r="O896" s="510">
        <f t="shared" si="154"/>
        <v>637.5</v>
      </c>
      <c r="P896" s="510">
        <f t="shared" si="154"/>
        <v>650</v>
      </c>
      <c r="Q896" s="510">
        <f t="shared" si="154"/>
        <v>8.4</v>
      </c>
      <c r="R896" s="510">
        <f t="shared" si="154"/>
        <v>7.7</v>
      </c>
    </row>
    <row r="897" spans="1:18" x14ac:dyDescent="0.2">
      <c r="A897" s="328" t="s">
        <v>72</v>
      </c>
      <c r="B897" s="320"/>
      <c r="C897" s="319">
        <f t="shared" ref="C897:R897" si="155">+AVERAGE(C693,C706)</f>
        <v>1690</v>
      </c>
      <c r="D897" s="323">
        <f t="shared" si="155"/>
        <v>7.9</v>
      </c>
      <c r="E897" s="319">
        <f t="shared" si="155"/>
        <v>1075.5</v>
      </c>
      <c r="F897" s="319">
        <f t="shared" si="155"/>
        <v>1041.5</v>
      </c>
      <c r="G897" s="319">
        <f t="shared" si="155"/>
        <v>429</v>
      </c>
      <c r="H897" s="510">
        <f t="shared" si="155"/>
        <v>86.65</v>
      </c>
      <c r="I897" s="510">
        <f t="shared" si="155"/>
        <v>25.35</v>
      </c>
      <c r="J897" s="510">
        <f t="shared" si="155"/>
        <v>225.5</v>
      </c>
      <c r="K897" s="510">
        <f t="shared" si="155"/>
        <v>10.95</v>
      </c>
      <c r="L897" s="510">
        <f t="shared" si="155"/>
        <v>202</v>
      </c>
      <c r="M897" s="510">
        <f t="shared" si="155"/>
        <v>246.5</v>
      </c>
      <c r="N897" s="510">
        <f t="shared" si="155"/>
        <v>0</v>
      </c>
      <c r="O897" s="510">
        <f t="shared" si="155"/>
        <v>380.5</v>
      </c>
      <c r="P897" s="510">
        <f t="shared" si="155"/>
        <v>185.5</v>
      </c>
      <c r="Q897" s="510">
        <f t="shared" si="155"/>
        <v>8.5</v>
      </c>
      <c r="R897" s="510">
        <f t="shared" si="155"/>
        <v>5.4499999999999993</v>
      </c>
    </row>
    <row r="898" spans="1:18" x14ac:dyDescent="0.2">
      <c r="A898" s="328" t="s">
        <v>73</v>
      </c>
      <c r="B898" s="320"/>
      <c r="C898" s="319">
        <f t="shared" ref="C898:R898" si="156">+AVERAGE(C694,C707)</f>
        <v>73150</v>
      </c>
      <c r="D898" s="323">
        <f t="shared" si="156"/>
        <v>8.4</v>
      </c>
      <c r="E898" s="319">
        <f t="shared" si="156"/>
        <v>61450.5</v>
      </c>
      <c r="F898" s="319">
        <f t="shared" si="156"/>
        <v>62550</v>
      </c>
      <c r="G898" s="319">
        <f t="shared" si="156"/>
        <v>29</v>
      </c>
      <c r="H898" s="510">
        <f t="shared" si="156"/>
        <v>962.5</v>
      </c>
      <c r="I898" s="510">
        <f t="shared" si="156"/>
        <v>2095</v>
      </c>
      <c r="J898" s="510">
        <f t="shared" si="156"/>
        <v>17650</v>
      </c>
      <c r="K898" s="510">
        <f t="shared" si="156"/>
        <v>344</v>
      </c>
      <c r="L898" s="510">
        <f t="shared" si="156"/>
        <v>282.5</v>
      </c>
      <c r="M898" s="510">
        <f t="shared" si="156"/>
        <v>325.5</v>
      </c>
      <c r="N898" s="510">
        <f t="shared" si="156"/>
        <v>9.09</v>
      </c>
      <c r="O898" s="510">
        <f t="shared" si="156"/>
        <v>15500</v>
      </c>
      <c r="P898" s="510">
        <f t="shared" si="156"/>
        <v>25850</v>
      </c>
      <c r="Q898" s="510">
        <f t="shared" si="156"/>
        <v>61.3</v>
      </c>
      <c r="R898" s="510">
        <f t="shared" si="156"/>
        <v>51.75</v>
      </c>
    </row>
    <row r="899" spans="1:18" x14ac:dyDescent="0.2">
      <c r="A899" s="328" t="s">
        <v>74</v>
      </c>
      <c r="B899" s="320"/>
      <c r="C899" s="319">
        <f t="shared" ref="C899:R899" si="157">+AVERAGE(C695,C708)</f>
        <v>72900</v>
      </c>
      <c r="D899" s="323">
        <f t="shared" si="157"/>
        <v>8.25</v>
      </c>
      <c r="E899" s="319">
        <f t="shared" si="157"/>
        <v>61573</v>
      </c>
      <c r="F899" s="319">
        <f t="shared" si="157"/>
        <v>63350</v>
      </c>
      <c r="G899" s="319">
        <f t="shared" si="157"/>
        <v>44.5</v>
      </c>
      <c r="H899" s="510">
        <f t="shared" si="157"/>
        <v>919</v>
      </c>
      <c r="I899" s="510">
        <f t="shared" si="157"/>
        <v>2040</v>
      </c>
      <c r="J899" s="510">
        <f t="shared" si="157"/>
        <v>17850</v>
      </c>
      <c r="K899" s="510">
        <f t="shared" si="157"/>
        <v>349</v>
      </c>
      <c r="L899" s="510">
        <f t="shared" si="157"/>
        <v>283</v>
      </c>
      <c r="M899" s="510">
        <f t="shared" si="157"/>
        <v>340.5</v>
      </c>
      <c r="N899" s="510">
        <f t="shared" si="157"/>
        <v>2.2149999999999999</v>
      </c>
      <c r="O899" s="510">
        <f t="shared" si="157"/>
        <v>15700</v>
      </c>
      <c r="P899" s="510">
        <f t="shared" si="157"/>
        <v>26300</v>
      </c>
      <c r="Q899" s="510">
        <f t="shared" si="157"/>
        <v>60.7</v>
      </c>
      <c r="R899" s="510">
        <f t="shared" si="157"/>
        <v>53.25</v>
      </c>
    </row>
    <row r="900" spans="1:18" x14ac:dyDescent="0.2">
      <c r="A900" s="328" t="s">
        <v>75</v>
      </c>
      <c r="B900" s="320"/>
      <c r="C900" s="319">
        <f t="shared" ref="C900:R900" si="158">+AVERAGE(C696,C709)</f>
        <v>72500</v>
      </c>
      <c r="D900" s="323">
        <f t="shared" si="158"/>
        <v>8.3500000000000014</v>
      </c>
      <c r="E900" s="319">
        <f t="shared" si="158"/>
        <v>60521.5</v>
      </c>
      <c r="F900" s="319">
        <f t="shared" si="158"/>
        <v>60500</v>
      </c>
      <c r="G900" s="319">
        <f t="shared" si="158"/>
        <v>139</v>
      </c>
      <c r="H900" s="510">
        <f t="shared" si="158"/>
        <v>912</v>
      </c>
      <c r="I900" s="510">
        <f t="shared" si="158"/>
        <v>2030</v>
      </c>
      <c r="J900" s="510">
        <f t="shared" si="158"/>
        <v>17700</v>
      </c>
      <c r="K900" s="510">
        <f t="shared" si="158"/>
        <v>354.5</v>
      </c>
      <c r="L900" s="510">
        <f t="shared" si="158"/>
        <v>283</v>
      </c>
      <c r="M900" s="510">
        <f t="shared" si="158"/>
        <v>336.5</v>
      </c>
      <c r="N900" s="510">
        <f t="shared" si="158"/>
        <v>4.18</v>
      </c>
      <c r="O900" s="510">
        <f t="shared" si="158"/>
        <v>14650</v>
      </c>
      <c r="P900" s="510">
        <f t="shared" si="158"/>
        <v>24650</v>
      </c>
      <c r="Q900" s="510">
        <f t="shared" si="158"/>
        <v>68.599999999999994</v>
      </c>
      <c r="R900" s="510">
        <f t="shared" si="158"/>
        <v>62.65</v>
      </c>
    </row>
    <row r="901" spans="1:18" x14ac:dyDescent="0.2">
      <c r="A901" s="328" t="s">
        <v>76</v>
      </c>
      <c r="B901" s="320"/>
      <c r="C901" s="319">
        <f t="shared" ref="C901:R901" si="159">+AVERAGE(C697,C710)</f>
        <v>73200</v>
      </c>
      <c r="D901" s="323">
        <f t="shared" si="159"/>
        <v>8.3000000000000007</v>
      </c>
      <c r="E901" s="319">
        <f t="shared" si="159"/>
        <v>61730.5</v>
      </c>
      <c r="F901" s="319">
        <f t="shared" si="159"/>
        <v>62250</v>
      </c>
      <c r="G901" s="319">
        <f t="shared" si="159"/>
        <v>13</v>
      </c>
      <c r="H901" s="510">
        <f t="shared" si="159"/>
        <v>894.5</v>
      </c>
      <c r="I901" s="510">
        <f t="shared" si="159"/>
        <v>1990</v>
      </c>
      <c r="J901" s="510">
        <f t="shared" si="159"/>
        <v>17600</v>
      </c>
      <c r="K901" s="510">
        <f t="shared" si="159"/>
        <v>350</v>
      </c>
      <c r="L901" s="510">
        <f t="shared" si="159"/>
        <v>285</v>
      </c>
      <c r="M901" s="510">
        <f t="shared" si="159"/>
        <v>338.5</v>
      </c>
      <c r="N901" s="510">
        <f t="shared" si="159"/>
        <v>4.43</v>
      </c>
      <c r="O901" s="510">
        <f t="shared" si="159"/>
        <v>15450</v>
      </c>
      <c r="P901" s="510">
        <f t="shared" si="159"/>
        <v>25800</v>
      </c>
      <c r="Q901" s="510">
        <f t="shared" si="159"/>
        <v>60.05</v>
      </c>
      <c r="R901" s="510">
        <f t="shared" si="159"/>
        <v>53.3</v>
      </c>
    </row>
    <row r="902" spans="1:18" x14ac:dyDescent="0.2">
      <c r="A902" s="328" t="s">
        <v>77</v>
      </c>
      <c r="B902" s="320"/>
      <c r="C902" s="319">
        <f t="shared" ref="C902:R902" si="160">+AVERAGE(C698,C711)</f>
        <v>73150</v>
      </c>
      <c r="D902" s="323">
        <f t="shared" si="160"/>
        <v>8.4</v>
      </c>
      <c r="E902" s="319">
        <f t="shared" si="160"/>
        <v>61000.5</v>
      </c>
      <c r="F902" s="319">
        <f t="shared" si="160"/>
        <v>61750</v>
      </c>
      <c r="G902" s="319">
        <f t="shared" si="160"/>
        <v>41</v>
      </c>
      <c r="H902" s="510">
        <f t="shared" si="160"/>
        <v>891</v>
      </c>
      <c r="I902" s="510">
        <f t="shared" si="160"/>
        <v>1970</v>
      </c>
      <c r="J902" s="510">
        <f t="shared" si="160"/>
        <v>17450</v>
      </c>
      <c r="K902" s="510">
        <f t="shared" si="160"/>
        <v>342</v>
      </c>
      <c r="L902" s="510">
        <f t="shared" si="160"/>
        <v>279</v>
      </c>
      <c r="M902" s="510">
        <f t="shared" si="160"/>
        <v>307</v>
      </c>
      <c r="N902" s="510">
        <f t="shared" si="160"/>
        <v>16.25</v>
      </c>
      <c r="O902" s="510">
        <f t="shared" si="160"/>
        <v>15300</v>
      </c>
      <c r="P902" s="510">
        <f t="shared" si="160"/>
        <v>25600</v>
      </c>
      <c r="Q902" s="510">
        <f t="shared" si="160"/>
        <v>65.199999999999989</v>
      </c>
      <c r="R902" s="510">
        <f t="shared" si="160"/>
        <v>57.65</v>
      </c>
    </row>
    <row r="903" spans="1:18" x14ac:dyDescent="0.2">
      <c r="A903" s="328" t="s">
        <v>78</v>
      </c>
      <c r="B903" s="320"/>
      <c r="C903" s="319">
        <f t="shared" ref="C903:R903" si="161">+AVERAGE(C699,C712)</f>
        <v>73200</v>
      </c>
      <c r="D903" s="323">
        <f t="shared" si="161"/>
        <v>8.3000000000000007</v>
      </c>
      <c r="E903" s="319">
        <f t="shared" si="161"/>
        <v>61379.5</v>
      </c>
      <c r="F903" s="319">
        <f t="shared" si="161"/>
        <v>63050</v>
      </c>
      <c r="G903" s="319">
        <f t="shared" si="161"/>
        <v>36.5</v>
      </c>
      <c r="H903" s="510">
        <f t="shared" si="161"/>
        <v>1143.5</v>
      </c>
      <c r="I903" s="510">
        <f t="shared" si="161"/>
        <v>2525</v>
      </c>
      <c r="J903" s="510">
        <f t="shared" si="161"/>
        <v>17100</v>
      </c>
      <c r="K903" s="510">
        <f t="shared" si="161"/>
        <v>373.5</v>
      </c>
      <c r="L903" s="510">
        <f t="shared" si="161"/>
        <v>282.5</v>
      </c>
      <c r="M903" s="510">
        <f t="shared" si="161"/>
        <v>340.5</v>
      </c>
      <c r="N903" s="510">
        <f t="shared" si="161"/>
        <v>1.97</v>
      </c>
      <c r="O903" s="510">
        <f t="shared" si="161"/>
        <v>15550</v>
      </c>
      <c r="P903" s="510">
        <f t="shared" si="161"/>
        <v>26200</v>
      </c>
      <c r="Q903" s="510">
        <f t="shared" si="161"/>
        <v>62.849999999999994</v>
      </c>
      <c r="R903" s="510">
        <f t="shared" si="161"/>
        <v>54.05</v>
      </c>
    </row>
    <row r="904" spans="1:18" x14ac:dyDescent="0.2">
      <c r="A904" s="417" t="s">
        <v>376</v>
      </c>
      <c r="B904" s="367"/>
      <c r="C904" s="368">
        <f>AVERAGE(C898:C903)</f>
        <v>73016.666666666672</v>
      </c>
      <c r="D904" s="509">
        <f t="shared" ref="D904:R904" si="162">AVERAGE(D898:D903)</f>
        <v>8.3333333333333339</v>
      </c>
      <c r="E904" s="368">
        <f t="shared" si="162"/>
        <v>61275.916666666664</v>
      </c>
      <c r="F904" s="368">
        <f t="shared" si="162"/>
        <v>62241.666666666664</v>
      </c>
      <c r="G904" s="368">
        <f t="shared" si="162"/>
        <v>50.5</v>
      </c>
      <c r="H904" s="560">
        <f t="shared" si="162"/>
        <v>953.75</v>
      </c>
      <c r="I904" s="560">
        <f t="shared" si="162"/>
        <v>2108.3333333333335</v>
      </c>
      <c r="J904" s="560">
        <f t="shared" si="162"/>
        <v>17558.333333333332</v>
      </c>
      <c r="K904" s="560">
        <f t="shared" si="162"/>
        <v>352.16666666666669</v>
      </c>
      <c r="L904" s="560">
        <f t="shared" si="162"/>
        <v>282.5</v>
      </c>
      <c r="M904" s="560">
        <f t="shared" si="162"/>
        <v>331.41666666666669</v>
      </c>
      <c r="N904" s="560">
        <f t="shared" si="162"/>
        <v>6.355833333333333</v>
      </c>
      <c r="O904" s="560">
        <f t="shared" si="162"/>
        <v>15358.333333333334</v>
      </c>
      <c r="P904" s="560">
        <f t="shared" si="162"/>
        <v>25733.333333333332</v>
      </c>
      <c r="Q904" s="560">
        <f t="shared" si="162"/>
        <v>63.116666666666653</v>
      </c>
      <c r="R904" s="560">
        <f t="shared" si="162"/>
        <v>55.441666666666663</v>
      </c>
    </row>
    <row r="906" spans="1:18" x14ac:dyDescent="0.2">
      <c r="A906" s="328" t="s">
        <v>7</v>
      </c>
      <c r="B906" s="497" t="s">
        <v>393</v>
      </c>
      <c r="C906" s="319">
        <f>+AVERAGE(C730,C717)</f>
        <v>3580</v>
      </c>
      <c r="D906" s="323">
        <f t="shared" ref="D906:Q906" si="163">+AVERAGE(D730,D717)</f>
        <v>7.9599999999999991</v>
      </c>
      <c r="E906" s="319">
        <f t="shared" si="163"/>
        <v>2399</v>
      </c>
      <c r="F906" s="319">
        <f t="shared" si="163"/>
        <v>2293.1455000000001</v>
      </c>
      <c r="G906" s="319"/>
      <c r="H906" s="510">
        <f t="shared" si="163"/>
        <v>174.69</v>
      </c>
      <c r="I906" s="510">
        <f t="shared" si="163"/>
        <v>93.31</v>
      </c>
      <c r="J906" s="510">
        <f t="shared" si="163"/>
        <v>470.76</v>
      </c>
      <c r="K906" s="510">
        <f t="shared" si="163"/>
        <v>10.33</v>
      </c>
      <c r="L906" s="510">
        <f t="shared" si="163"/>
        <v>221.6</v>
      </c>
      <c r="M906" s="510">
        <f t="shared" si="163"/>
        <v>264.98400000000004</v>
      </c>
      <c r="N906" s="510">
        <f t="shared" si="163"/>
        <v>10.56</v>
      </c>
      <c r="O906" s="510">
        <f t="shared" si="163"/>
        <v>834.5</v>
      </c>
      <c r="P906" s="510">
        <f t="shared" si="163"/>
        <v>576.59550000000002</v>
      </c>
      <c r="Q906" s="510">
        <f t="shared" si="163"/>
        <v>7.15</v>
      </c>
    </row>
    <row r="907" spans="1:18" x14ac:dyDescent="0.2">
      <c r="A907" s="328" t="s">
        <v>36</v>
      </c>
      <c r="B907" s="320"/>
      <c r="C907" s="319">
        <f t="shared" ref="C907:F914" si="164">+AVERAGE(C731,C718)</f>
        <v>4570</v>
      </c>
      <c r="D907" s="323">
        <f t="shared" si="164"/>
        <v>7.84</v>
      </c>
      <c r="E907" s="319">
        <f t="shared" si="164"/>
        <v>2908</v>
      </c>
      <c r="F907" s="319">
        <f t="shared" si="164"/>
        <v>2795.5449999999996</v>
      </c>
      <c r="G907" s="319"/>
      <c r="H907" s="510">
        <f t="shared" ref="H907:Q907" si="165">+AVERAGE(H731,H718)</f>
        <v>191.17500000000001</v>
      </c>
      <c r="I907" s="510">
        <f t="shared" si="165"/>
        <v>91.10499999999999</v>
      </c>
      <c r="J907" s="510">
        <f t="shared" si="165"/>
        <v>648.92499999999995</v>
      </c>
      <c r="K907" s="510">
        <f t="shared" si="165"/>
        <v>13.44</v>
      </c>
      <c r="L907" s="510">
        <f t="shared" si="165"/>
        <v>246</v>
      </c>
      <c r="M907" s="510">
        <f t="shared" si="165"/>
        <v>300.12</v>
      </c>
      <c r="N907" s="563" t="s">
        <v>398</v>
      </c>
      <c r="O907" s="510">
        <f t="shared" si="165"/>
        <v>778.5</v>
      </c>
      <c r="P907" s="510">
        <f t="shared" si="165"/>
        <v>924.8</v>
      </c>
      <c r="Q907" s="510">
        <f t="shared" si="165"/>
        <v>7.03</v>
      </c>
    </row>
    <row r="908" spans="1:18" x14ac:dyDescent="0.2">
      <c r="A908" s="328" t="s">
        <v>72</v>
      </c>
      <c r="B908" s="320"/>
      <c r="C908" s="319">
        <f t="shared" si="164"/>
        <v>1811</v>
      </c>
      <c r="D908" s="323">
        <f t="shared" si="164"/>
        <v>7.71</v>
      </c>
      <c r="E908" s="319">
        <f t="shared" si="164"/>
        <v>1180</v>
      </c>
      <c r="F908" s="319">
        <f t="shared" si="164"/>
        <v>1089.7955000000002</v>
      </c>
      <c r="G908" s="319"/>
      <c r="H908" s="510">
        <f t="shared" ref="H908:Q908" si="166">+AVERAGE(H732,H719)</f>
        <v>95.935000000000002</v>
      </c>
      <c r="I908" s="510">
        <f t="shared" si="166"/>
        <v>29.784999999999997</v>
      </c>
      <c r="J908" s="510">
        <f t="shared" si="166"/>
        <v>236.53</v>
      </c>
      <c r="K908" s="510">
        <f t="shared" si="166"/>
        <v>10.879999999999999</v>
      </c>
      <c r="L908" s="510">
        <f t="shared" si="166"/>
        <v>164.40000000000003</v>
      </c>
      <c r="M908" s="510">
        <f t="shared" si="166"/>
        <v>200.56800000000001</v>
      </c>
      <c r="N908" s="563" t="s">
        <v>398</v>
      </c>
      <c r="O908" s="510">
        <f t="shared" si="166"/>
        <v>400.28</v>
      </c>
      <c r="P908" s="510">
        <f t="shared" si="166"/>
        <v>217.74549999999999</v>
      </c>
      <c r="Q908" s="510">
        <f t="shared" si="166"/>
        <v>7.34</v>
      </c>
    </row>
    <row r="909" spans="1:18" x14ac:dyDescent="0.2">
      <c r="A909" s="328" t="s">
        <v>73</v>
      </c>
      <c r="B909" s="320"/>
      <c r="C909" s="319">
        <f t="shared" si="164"/>
        <v>79450</v>
      </c>
      <c r="D909" s="323">
        <f t="shared" si="164"/>
        <v>8.1950000000000003</v>
      </c>
      <c r="E909" s="319">
        <f t="shared" si="164"/>
        <v>69220</v>
      </c>
      <c r="F909" s="319">
        <f t="shared" si="164"/>
        <v>66899.565000000002</v>
      </c>
      <c r="G909" s="319"/>
      <c r="H909" s="510">
        <f t="shared" ref="H909:Q909" si="167">+AVERAGE(H733,H720)</f>
        <v>963.34500000000003</v>
      </c>
      <c r="I909" s="510">
        <f t="shared" si="167"/>
        <v>2159.7550000000001</v>
      </c>
      <c r="J909" s="510">
        <f t="shared" si="167"/>
        <v>19650</v>
      </c>
      <c r="K909" s="510">
        <f t="shared" si="167"/>
        <v>388.54499999999996</v>
      </c>
      <c r="L909" s="510">
        <f t="shared" si="167"/>
        <v>313.20000000000005</v>
      </c>
      <c r="M909" s="510">
        <f t="shared" si="167"/>
        <v>332.32800000000003</v>
      </c>
      <c r="N909" s="510">
        <f t="shared" si="167"/>
        <v>48.96</v>
      </c>
      <c r="O909" s="510">
        <f t="shared" si="167"/>
        <v>16300</v>
      </c>
      <c r="P909" s="510">
        <f t="shared" si="167"/>
        <v>27250</v>
      </c>
      <c r="Q909" s="510">
        <f t="shared" si="167"/>
        <v>75.599999999999994</v>
      </c>
    </row>
    <row r="910" spans="1:18" x14ac:dyDescent="0.2">
      <c r="A910" s="328" t="s">
        <v>74</v>
      </c>
      <c r="B910" s="320"/>
      <c r="C910" s="319">
        <f t="shared" si="164"/>
        <v>79800</v>
      </c>
      <c r="D910" s="323">
        <f t="shared" si="164"/>
        <v>8.2349999999999994</v>
      </c>
      <c r="E910" s="319">
        <f t="shared" si="164"/>
        <v>69200</v>
      </c>
      <c r="F910" s="319">
        <f t="shared" si="164"/>
        <v>67113.350000000006</v>
      </c>
      <c r="G910" s="319"/>
      <c r="H910" s="510">
        <f t="shared" ref="H910:Q910" si="168">+AVERAGE(H734,H721)</f>
        <v>944.52499999999998</v>
      </c>
      <c r="I910" s="510">
        <f t="shared" si="168"/>
        <v>2155</v>
      </c>
      <c r="J910" s="510">
        <f t="shared" si="168"/>
        <v>19600</v>
      </c>
      <c r="K910" s="510">
        <f t="shared" si="168"/>
        <v>373.98500000000001</v>
      </c>
      <c r="L910" s="510">
        <f t="shared" si="168"/>
        <v>316.40000000000003</v>
      </c>
      <c r="M910" s="510">
        <f t="shared" si="168"/>
        <v>338.18400000000003</v>
      </c>
      <c r="N910" s="510">
        <f t="shared" si="168"/>
        <v>47.04</v>
      </c>
      <c r="O910" s="510">
        <f t="shared" si="168"/>
        <v>16300</v>
      </c>
      <c r="P910" s="510">
        <f t="shared" si="168"/>
        <v>27550</v>
      </c>
      <c r="Q910" s="510">
        <f t="shared" si="168"/>
        <v>77</v>
      </c>
    </row>
    <row r="911" spans="1:18" x14ac:dyDescent="0.2">
      <c r="A911" s="328" t="s">
        <v>75</v>
      </c>
      <c r="B911" s="320"/>
      <c r="C911" s="319">
        <f t="shared" si="164"/>
        <v>79350</v>
      </c>
      <c r="D911" s="323">
        <f t="shared" si="164"/>
        <v>8.2850000000000001</v>
      </c>
      <c r="E911" s="319">
        <f t="shared" si="164"/>
        <v>69460</v>
      </c>
      <c r="F911" s="319">
        <f t="shared" si="164"/>
        <v>66082.94</v>
      </c>
      <c r="G911" s="319"/>
      <c r="H911" s="510">
        <f t="shared" ref="H911:Q911" si="169">+AVERAGE(H735,H722)</f>
        <v>926.16000000000008</v>
      </c>
      <c r="I911" s="510">
        <f t="shared" si="169"/>
        <v>2145</v>
      </c>
      <c r="J911" s="510">
        <f t="shared" si="169"/>
        <v>19050</v>
      </c>
      <c r="K911" s="510">
        <f t="shared" si="169"/>
        <v>367.38</v>
      </c>
      <c r="L911" s="510">
        <f t="shared" si="169"/>
        <v>324</v>
      </c>
      <c r="M911" s="510">
        <f>+AVERAGE(M735,M722)</f>
        <v>334.28000000000003</v>
      </c>
      <c r="N911" s="510">
        <f t="shared" si="169"/>
        <v>60</v>
      </c>
      <c r="O911" s="510">
        <f t="shared" si="169"/>
        <v>16100</v>
      </c>
      <c r="P911" s="510">
        <f t="shared" si="169"/>
        <v>27300</v>
      </c>
      <c r="Q911" s="510">
        <f t="shared" si="169"/>
        <v>78.8</v>
      </c>
    </row>
    <row r="912" spans="1:18" x14ac:dyDescent="0.2">
      <c r="A912" s="328" t="s">
        <v>76</v>
      </c>
      <c r="B912" s="320"/>
      <c r="C912" s="319">
        <f t="shared" si="164"/>
        <v>79550</v>
      </c>
      <c r="D912" s="323">
        <f t="shared" si="164"/>
        <v>8.245000000000001</v>
      </c>
      <c r="E912" s="319">
        <f t="shared" si="164"/>
        <v>69260</v>
      </c>
      <c r="F912" s="319">
        <f t="shared" si="164"/>
        <v>66130.714999999997</v>
      </c>
      <c r="G912" s="319"/>
      <c r="H912" s="510">
        <f t="shared" ref="H912:Q912" si="170">+AVERAGE(H736,H723)</f>
        <v>940.47499999999991</v>
      </c>
      <c r="I912" s="510">
        <f t="shared" si="170"/>
        <v>2125</v>
      </c>
      <c r="J912" s="510">
        <f t="shared" si="170"/>
        <v>19200</v>
      </c>
      <c r="K912" s="510">
        <f t="shared" si="170"/>
        <v>369.88</v>
      </c>
      <c r="L912" s="510">
        <f t="shared" si="170"/>
        <v>325.60000000000002</v>
      </c>
      <c r="M912" s="510">
        <f t="shared" si="170"/>
        <v>336.23200000000003</v>
      </c>
      <c r="N912" s="510">
        <f t="shared" si="170"/>
        <v>60.000000000000007</v>
      </c>
      <c r="O912" s="510">
        <f t="shared" si="170"/>
        <v>16150</v>
      </c>
      <c r="P912" s="510">
        <f t="shared" si="170"/>
        <v>27150</v>
      </c>
      <c r="Q912" s="510">
        <f t="shared" si="170"/>
        <v>76.2</v>
      </c>
    </row>
    <row r="913" spans="1:18" x14ac:dyDescent="0.2">
      <c r="A913" s="328" t="s">
        <v>77</v>
      </c>
      <c r="B913" s="320"/>
      <c r="C913" s="319">
        <f t="shared" si="164"/>
        <v>79750</v>
      </c>
      <c r="D913" s="323">
        <f t="shared" si="164"/>
        <v>8.2449999999999992</v>
      </c>
      <c r="E913" s="319">
        <f t="shared" si="164"/>
        <v>69420</v>
      </c>
      <c r="F913" s="319">
        <f t="shared" si="164"/>
        <v>66459.05</v>
      </c>
      <c r="G913" s="319"/>
      <c r="H913" s="510">
        <f t="shared" ref="H913:Q913" si="171">+AVERAGE(H737,H724)</f>
        <v>935.55</v>
      </c>
      <c r="I913" s="510">
        <f t="shared" si="171"/>
        <v>2115</v>
      </c>
      <c r="J913" s="510">
        <f t="shared" si="171"/>
        <v>19250</v>
      </c>
      <c r="K913" s="510">
        <f t="shared" si="171"/>
        <v>368.9</v>
      </c>
      <c r="L913" s="510">
        <f t="shared" si="171"/>
        <v>316</v>
      </c>
      <c r="M913" s="510">
        <f t="shared" si="171"/>
        <v>346.48</v>
      </c>
      <c r="N913" s="510">
        <f t="shared" si="171"/>
        <v>38.4</v>
      </c>
      <c r="O913" s="510">
        <f t="shared" si="171"/>
        <v>16250</v>
      </c>
      <c r="P913" s="510">
        <f t="shared" si="171"/>
        <v>27350</v>
      </c>
      <c r="Q913" s="510">
        <f t="shared" si="171"/>
        <v>79.2</v>
      </c>
    </row>
    <row r="914" spans="1:18" x14ac:dyDescent="0.2">
      <c r="A914" s="328" t="s">
        <v>78</v>
      </c>
      <c r="B914" s="320"/>
      <c r="C914" s="319">
        <f t="shared" si="164"/>
        <v>79850</v>
      </c>
      <c r="D914" s="323">
        <f t="shared" si="164"/>
        <v>8.2349999999999994</v>
      </c>
      <c r="E914" s="319">
        <f t="shared" si="164"/>
        <v>68810</v>
      </c>
      <c r="F914" s="319">
        <f t="shared" si="164"/>
        <v>67570.44</v>
      </c>
      <c r="G914" s="319"/>
      <c r="H914" s="510">
        <f t="shared" ref="H914:P914" si="172">+AVERAGE(H738,H725)</f>
        <v>947.505</v>
      </c>
      <c r="I914" s="510">
        <f t="shared" si="172"/>
        <v>2160</v>
      </c>
      <c r="J914" s="510">
        <f t="shared" si="172"/>
        <v>19600</v>
      </c>
      <c r="K914" s="510">
        <f t="shared" si="172"/>
        <v>371.41499999999996</v>
      </c>
      <c r="L914" s="510">
        <f t="shared" si="172"/>
        <v>319.20000000000005</v>
      </c>
      <c r="M914" s="510">
        <f t="shared" si="172"/>
        <v>340.62400000000002</v>
      </c>
      <c r="N914" s="510">
        <f t="shared" si="172"/>
        <v>48</v>
      </c>
      <c r="O914" s="510">
        <f t="shared" si="172"/>
        <v>16550</v>
      </c>
      <c r="P914" s="510">
        <f t="shared" si="172"/>
        <v>27750</v>
      </c>
      <c r="Q914" s="510">
        <f>+AVERAGE(Q738,Q725)</f>
        <v>70.900000000000006</v>
      </c>
    </row>
    <row r="915" spans="1:18" x14ac:dyDescent="0.2">
      <c r="A915" s="417" t="s">
        <v>376</v>
      </c>
      <c r="B915" s="367"/>
      <c r="C915" s="368">
        <f>AVERAGE(C909:C914)</f>
        <v>79625</v>
      </c>
      <c r="D915" s="509">
        <f t="shared" ref="D915:Q915" si="173">AVERAGE(D909:D914)</f>
        <v>8.24</v>
      </c>
      <c r="E915" s="368">
        <f t="shared" si="173"/>
        <v>69228.333333333328</v>
      </c>
      <c r="F915" s="368">
        <f t="shared" si="173"/>
        <v>66709.343333333338</v>
      </c>
      <c r="G915" s="368"/>
      <c r="H915" s="560">
        <f t="shared" si="173"/>
        <v>942.92666666666662</v>
      </c>
      <c r="I915" s="560">
        <f t="shared" si="173"/>
        <v>2143.2925</v>
      </c>
      <c r="J915" s="560">
        <f t="shared" si="173"/>
        <v>19391.666666666668</v>
      </c>
      <c r="K915" s="560">
        <f t="shared" si="173"/>
        <v>373.35083333333336</v>
      </c>
      <c r="L915" s="560">
        <f t="shared" si="173"/>
        <v>319.06666666666672</v>
      </c>
      <c r="M915" s="560">
        <f t="shared" si="173"/>
        <v>338.02133333333336</v>
      </c>
      <c r="N915" s="560">
        <f t="shared" si="173"/>
        <v>50.4</v>
      </c>
      <c r="O915" s="560">
        <f t="shared" si="173"/>
        <v>16275</v>
      </c>
      <c r="P915" s="560">
        <f t="shared" si="173"/>
        <v>27391.666666666668</v>
      </c>
      <c r="Q915" s="560">
        <f t="shared" si="173"/>
        <v>76.283333333333317</v>
      </c>
      <c r="R915" s="560"/>
    </row>
  </sheetData>
  <phoneticPr fontId="0" type="noConversion"/>
  <pageMargins left="0.75" right="0.75" top="1" bottom="1" header="0.5" footer="0.5"/>
  <pageSetup scale="60" orientation="landscape" r:id="rId1"/>
  <headerFooter alignWithMargins="0"/>
  <rowBreaks count="1" manualBreakCount="1">
    <brk id="55" max="16383" man="1"/>
  </rowBreaks>
  <ignoredErrors>
    <ignoredError sqref="E544:F54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864"/>
  <sheetViews>
    <sheetView topLeftCell="A5" workbookViewId="0">
      <selection activeCell="K655" sqref="K655"/>
    </sheetView>
  </sheetViews>
  <sheetFormatPr defaultRowHeight="12.75" x14ac:dyDescent="0.2"/>
  <cols>
    <col min="1" max="1" width="18.7109375" customWidth="1"/>
    <col min="2" max="2" width="20" customWidth="1"/>
    <col min="12" max="12" width="22.85546875" bestFit="1" customWidth="1"/>
    <col min="13" max="13" width="12.7109375" bestFit="1" customWidth="1"/>
    <col min="16" max="16" width="9.140625" style="646"/>
  </cols>
  <sheetData>
    <row r="1" spans="1:5" x14ac:dyDescent="0.2">
      <c r="A1" s="5" t="s">
        <v>153</v>
      </c>
      <c r="B1" s="320"/>
      <c r="C1" s="372"/>
      <c r="D1" s="372"/>
    </row>
    <row r="2" spans="1:5" ht="13.5" thickBot="1" x14ac:dyDescent="0.25">
      <c r="A2" s="10"/>
      <c r="B2" s="46"/>
      <c r="C2" s="8"/>
      <c r="D2" s="372"/>
    </row>
    <row r="3" spans="1:5" x14ac:dyDescent="0.2">
      <c r="A3" s="33"/>
      <c r="B3" s="321"/>
      <c r="C3" s="39" t="s">
        <v>27</v>
      </c>
      <c r="D3" s="39" t="s">
        <v>65</v>
      </c>
      <c r="E3" s="39" t="s">
        <v>340</v>
      </c>
    </row>
    <row r="4" spans="1:5" ht="13.5" thickBot="1" x14ac:dyDescent="0.25">
      <c r="A4" s="34" t="s">
        <v>49</v>
      </c>
      <c r="B4" s="48" t="s">
        <v>48</v>
      </c>
      <c r="C4" s="40" t="s">
        <v>4</v>
      </c>
      <c r="D4" s="40" t="s">
        <v>32</v>
      </c>
      <c r="E4" s="40" t="s">
        <v>341</v>
      </c>
    </row>
    <row r="5" spans="1:5" x14ac:dyDescent="0.2">
      <c r="A5" s="30" t="s">
        <v>7</v>
      </c>
      <c r="B5" s="320">
        <v>38076</v>
      </c>
      <c r="C5" s="75">
        <v>2760</v>
      </c>
      <c r="D5" s="75">
        <v>1860</v>
      </c>
      <c r="E5" s="323">
        <f>D5/1000</f>
        <v>1.86</v>
      </c>
    </row>
    <row r="6" spans="1:5" x14ac:dyDescent="0.2">
      <c r="A6" s="30" t="s">
        <v>36</v>
      </c>
      <c r="B6" s="320">
        <v>38076</v>
      </c>
      <c r="C6" s="75">
        <v>4090</v>
      </c>
      <c r="D6" s="75">
        <v>2676</v>
      </c>
      <c r="E6" s="323">
        <f t="shared" ref="E6:E13" si="0">D6/1000</f>
        <v>2.6760000000000002</v>
      </c>
    </row>
    <row r="7" spans="1:5" x14ac:dyDescent="0.2">
      <c r="A7" s="30" t="s">
        <v>72</v>
      </c>
      <c r="B7" s="320">
        <v>38076</v>
      </c>
      <c r="C7" s="75">
        <v>1820</v>
      </c>
      <c r="D7" s="75">
        <v>1192</v>
      </c>
      <c r="E7" s="323">
        <f t="shared" si="0"/>
        <v>1.1919999999999999</v>
      </c>
    </row>
    <row r="8" spans="1:5" x14ac:dyDescent="0.2">
      <c r="A8" s="30" t="s">
        <v>57</v>
      </c>
      <c r="B8" s="320">
        <v>38076</v>
      </c>
      <c r="C8" s="75">
        <v>56300</v>
      </c>
      <c r="D8" s="75">
        <v>43858</v>
      </c>
      <c r="E8" s="323">
        <f t="shared" si="0"/>
        <v>43.857999999999997</v>
      </c>
    </row>
    <row r="9" spans="1:5" x14ac:dyDescent="0.2">
      <c r="A9" s="30" t="s">
        <v>56</v>
      </c>
      <c r="B9" s="320">
        <v>38076</v>
      </c>
      <c r="C9" s="75">
        <v>58000</v>
      </c>
      <c r="D9" s="75">
        <v>46808</v>
      </c>
      <c r="E9" s="323">
        <f t="shared" si="0"/>
        <v>46.808</v>
      </c>
    </row>
    <row r="10" spans="1:5" x14ac:dyDescent="0.2">
      <c r="A10" s="30" t="s">
        <v>60</v>
      </c>
      <c r="B10" s="320">
        <v>38076</v>
      </c>
      <c r="C10" s="75">
        <v>56800</v>
      </c>
      <c r="D10" s="75">
        <v>45256</v>
      </c>
      <c r="E10" s="323">
        <f t="shared" si="0"/>
        <v>45.256</v>
      </c>
    </row>
    <row r="11" spans="1:5" x14ac:dyDescent="0.2">
      <c r="A11" s="30" t="s">
        <v>59</v>
      </c>
      <c r="B11" s="320">
        <v>38076</v>
      </c>
      <c r="C11" s="75">
        <v>57300</v>
      </c>
      <c r="D11" s="75">
        <v>45902</v>
      </c>
      <c r="E11" s="323">
        <f t="shared" si="0"/>
        <v>45.902000000000001</v>
      </c>
    </row>
    <row r="12" spans="1:5" x14ac:dyDescent="0.2">
      <c r="A12" s="30" t="s">
        <v>63</v>
      </c>
      <c r="B12" s="320">
        <v>38076</v>
      </c>
      <c r="C12" s="75">
        <v>57200</v>
      </c>
      <c r="D12" s="75">
        <v>46332</v>
      </c>
      <c r="E12" s="323">
        <f t="shared" si="0"/>
        <v>46.332000000000001</v>
      </c>
    </row>
    <row r="13" spans="1:5" ht="13.5" thickBot="1" x14ac:dyDescent="0.25">
      <c r="A13" s="617" t="s">
        <v>62</v>
      </c>
      <c r="B13" s="171">
        <v>38076</v>
      </c>
      <c r="C13" s="618">
        <v>58000</v>
      </c>
      <c r="D13" s="618">
        <v>46180</v>
      </c>
      <c r="E13" s="269">
        <f t="shared" si="0"/>
        <v>46.18</v>
      </c>
    </row>
    <row r="14" spans="1:5" ht="13.5" thickBot="1" x14ac:dyDescent="0.25">
      <c r="A14" s="9"/>
      <c r="B14" s="52"/>
      <c r="C14" s="18"/>
      <c r="D14" s="18"/>
    </row>
    <row r="15" spans="1:5" x14ac:dyDescent="0.2">
      <c r="A15" s="33"/>
      <c r="B15" s="321"/>
      <c r="C15" s="39" t="s">
        <v>27</v>
      </c>
      <c r="D15" s="39" t="s">
        <v>65</v>
      </c>
      <c r="E15" s="39" t="s">
        <v>340</v>
      </c>
    </row>
    <row r="16" spans="1:5" ht="13.5" thickBot="1" x14ac:dyDescent="0.25">
      <c r="A16" s="34" t="s">
        <v>49</v>
      </c>
      <c r="B16" s="48" t="s">
        <v>48</v>
      </c>
      <c r="C16" s="40" t="s">
        <v>4</v>
      </c>
      <c r="D16" s="40" t="s">
        <v>0</v>
      </c>
      <c r="E16" s="40" t="s">
        <v>341</v>
      </c>
    </row>
    <row r="17" spans="1:5" x14ac:dyDescent="0.2">
      <c r="A17" s="30" t="s">
        <v>7</v>
      </c>
      <c r="B17" s="320">
        <v>38153</v>
      </c>
      <c r="C17" s="75">
        <v>2770</v>
      </c>
      <c r="D17" s="75">
        <v>1750</v>
      </c>
      <c r="E17" s="323">
        <f>D17/1000</f>
        <v>1.75</v>
      </c>
    </row>
    <row r="18" spans="1:5" x14ac:dyDescent="0.2">
      <c r="A18" s="30" t="s">
        <v>36</v>
      </c>
      <c r="B18" s="320">
        <v>38153</v>
      </c>
      <c r="C18" s="75">
        <v>3330</v>
      </c>
      <c r="D18" s="75">
        <v>2060</v>
      </c>
      <c r="E18" s="323">
        <f t="shared" ref="E18:E25" si="1">D18/1000</f>
        <v>2.06</v>
      </c>
    </row>
    <row r="19" spans="1:5" x14ac:dyDescent="0.2">
      <c r="A19" s="30" t="s">
        <v>72</v>
      </c>
      <c r="B19" s="320">
        <v>38153</v>
      </c>
      <c r="C19" s="75">
        <v>1890</v>
      </c>
      <c r="D19" s="75">
        <v>1250</v>
      </c>
      <c r="E19" s="323">
        <f t="shared" si="1"/>
        <v>1.25</v>
      </c>
    </row>
    <row r="20" spans="1:5" x14ac:dyDescent="0.2">
      <c r="A20" s="30" t="s">
        <v>57</v>
      </c>
      <c r="B20" s="320">
        <v>38153</v>
      </c>
      <c r="C20" s="75">
        <v>55700</v>
      </c>
      <c r="D20" s="75">
        <v>43550</v>
      </c>
      <c r="E20" s="323">
        <f t="shared" si="1"/>
        <v>43.55</v>
      </c>
    </row>
    <row r="21" spans="1:5" x14ac:dyDescent="0.2">
      <c r="A21" s="30" t="s">
        <v>56</v>
      </c>
      <c r="B21" s="320">
        <v>38153</v>
      </c>
      <c r="C21" s="75">
        <v>57000</v>
      </c>
      <c r="D21" s="75">
        <v>44880</v>
      </c>
      <c r="E21" s="323">
        <f t="shared" si="1"/>
        <v>44.88</v>
      </c>
    </row>
    <row r="22" spans="1:5" x14ac:dyDescent="0.2">
      <c r="A22" s="30" t="s">
        <v>60</v>
      </c>
      <c r="B22" s="320">
        <v>38153</v>
      </c>
      <c r="C22" s="75">
        <v>57900</v>
      </c>
      <c r="D22" s="75">
        <v>46020</v>
      </c>
      <c r="E22" s="323">
        <f t="shared" si="1"/>
        <v>46.02</v>
      </c>
    </row>
    <row r="23" spans="1:5" x14ac:dyDescent="0.2">
      <c r="A23" s="30" t="s">
        <v>59</v>
      </c>
      <c r="B23" s="320">
        <v>38153</v>
      </c>
      <c r="C23" s="75">
        <v>57700</v>
      </c>
      <c r="D23" s="75">
        <v>46010</v>
      </c>
      <c r="E23" s="323">
        <f t="shared" si="1"/>
        <v>46.01</v>
      </c>
    </row>
    <row r="24" spans="1:5" x14ac:dyDescent="0.2">
      <c r="A24" s="30" t="s">
        <v>63</v>
      </c>
      <c r="B24" s="320">
        <v>38153</v>
      </c>
      <c r="C24" s="75">
        <v>57900</v>
      </c>
      <c r="D24" s="75">
        <v>45230</v>
      </c>
      <c r="E24" s="323">
        <f t="shared" si="1"/>
        <v>45.23</v>
      </c>
    </row>
    <row r="25" spans="1:5" ht="13.5" thickBot="1" x14ac:dyDescent="0.25">
      <c r="A25" s="617" t="s">
        <v>62</v>
      </c>
      <c r="B25" s="171">
        <v>38153</v>
      </c>
      <c r="C25" s="618">
        <v>57600</v>
      </c>
      <c r="D25" s="618">
        <v>46930</v>
      </c>
      <c r="E25" s="269">
        <f t="shared" si="1"/>
        <v>46.93</v>
      </c>
    </row>
    <row r="26" spans="1:5" ht="13.5" thickBot="1" x14ac:dyDescent="0.25">
      <c r="A26" s="372"/>
      <c r="B26" s="320"/>
      <c r="C26" s="372"/>
      <c r="D26" s="372"/>
    </row>
    <row r="27" spans="1:5" x14ac:dyDescent="0.2">
      <c r="A27" s="33"/>
      <c r="B27" s="321"/>
      <c r="C27" s="39" t="s">
        <v>27</v>
      </c>
      <c r="D27" s="39" t="s">
        <v>65</v>
      </c>
      <c r="E27" s="39" t="s">
        <v>340</v>
      </c>
    </row>
    <row r="28" spans="1:5" ht="13.5" thickBot="1" x14ac:dyDescent="0.25">
      <c r="A28" s="34" t="s">
        <v>49</v>
      </c>
      <c r="B28" s="48" t="s">
        <v>48</v>
      </c>
      <c r="C28" s="40" t="s">
        <v>4</v>
      </c>
      <c r="D28" s="40" t="s">
        <v>32</v>
      </c>
      <c r="E28" s="40" t="s">
        <v>341</v>
      </c>
    </row>
    <row r="29" spans="1:5" x14ac:dyDescent="0.2">
      <c r="A29" s="30" t="s">
        <v>7</v>
      </c>
      <c r="B29" s="320">
        <v>38257</v>
      </c>
      <c r="C29" s="75">
        <v>3110</v>
      </c>
      <c r="D29" s="75">
        <v>1882</v>
      </c>
      <c r="E29" s="323">
        <f>D29/1000</f>
        <v>1.8819999999999999</v>
      </c>
    </row>
    <row r="30" spans="1:5" x14ac:dyDescent="0.2">
      <c r="A30" s="30" t="s">
        <v>36</v>
      </c>
      <c r="B30" s="320">
        <v>38257</v>
      </c>
      <c r="C30" s="75">
        <v>4170</v>
      </c>
      <c r="D30" s="75">
        <v>2690</v>
      </c>
      <c r="E30" s="323">
        <f t="shared" ref="E30:E37" si="2">D30/1000</f>
        <v>2.69</v>
      </c>
    </row>
    <row r="31" spans="1:5" x14ac:dyDescent="0.2">
      <c r="A31" s="30" t="s">
        <v>72</v>
      </c>
      <c r="B31" s="320">
        <v>38257</v>
      </c>
      <c r="C31" s="75">
        <v>2040</v>
      </c>
      <c r="D31" s="75">
        <v>1212</v>
      </c>
      <c r="E31" s="323">
        <f t="shared" si="2"/>
        <v>1.212</v>
      </c>
    </row>
    <row r="32" spans="1:5" x14ac:dyDescent="0.2">
      <c r="A32" s="30" t="s">
        <v>57</v>
      </c>
      <c r="B32" s="320">
        <v>38257</v>
      </c>
      <c r="C32" s="75">
        <v>59000</v>
      </c>
      <c r="D32" s="75">
        <v>46210</v>
      </c>
      <c r="E32" s="323">
        <f t="shared" si="2"/>
        <v>46.21</v>
      </c>
    </row>
    <row r="33" spans="1:5" x14ac:dyDescent="0.2">
      <c r="A33" s="30" t="s">
        <v>56</v>
      </c>
      <c r="B33" s="320">
        <v>38257</v>
      </c>
      <c r="C33" s="75">
        <v>59300</v>
      </c>
      <c r="D33" s="75">
        <v>46230</v>
      </c>
      <c r="E33" s="323">
        <f t="shared" si="2"/>
        <v>46.23</v>
      </c>
    </row>
    <row r="34" spans="1:5" x14ac:dyDescent="0.2">
      <c r="A34" s="30" t="s">
        <v>60</v>
      </c>
      <c r="B34" s="320">
        <v>38257</v>
      </c>
      <c r="C34" s="75">
        <v>59400</v>
      </c>
      <c r="D34" s="75">
        <v>46250</v>
      </c>
      <c r="E34" s="323">
        <f t="shared" si="2"/>
        <v>46.25</v>
      </c>
    </row>
    <row r="35" spans="1:5" x14ac:dyDescent="0.2">
      <c r="A35" s="30" t="s">
        <v>59</v>
      </c>
      <c r="B35" s="320">
        <v>38257</v>
      </c>
      <c r="C35" s="75">
        <v>59500</v>
      </c>
      <c r="D35" s="75">
        <v>46260</v>
      </c>
      <c r="E35" s="323">
        <f t="shared" si="2"/>
        <v>46.26</v>
      </c>
    </row>
    <row r="36" spans="1:5" x14ac:dyDescent="0.2">
      <c r="A36" s="30" t="s">
        <v>63</v>
      </c>
      <c r="B36" s="320">
        <v>38257</v>
      </c>
      <c r="C36" s="75">
        <v>59500</v>
      </c>
      <c r="D36" s="75">
        <v>46270</v>
      </c>
      <c r="E36" s="323">
        <f t="shared" si="2"/>
        <v>46.27</v>
      </c>
    </row>
    <row r="37" spans="1:5" ht="13.5" thickBot="1" x14ac:dyDescent="0.25">
      <c r="A37" s="617" t="s">
        <v>62</v>
      </c>
      <c r="B37" s="171">
        <v>38257</v>
      </c>
      <c r="C37" s="618">
        <v>59600</v>
      </c>
      <c r="D37" s="618">
        <v>46290</v>
      </c>
      <c r="E37" s="269">
        <f t="shared" si="2"/>
        <v>46.29</v>
      </c>
    </row>
    <row r="38" spans="1:5" ht="13.5" thickBot="1" x14ac:dyDescent="0.25">
      <c r="A38" s="372"/>
      <c r="B38" s="372"/>
      <c r="C38" s="372"/>
      <c r="D38" s="372"/>
    </row>
    <row r="39" spans="1:5" x14ac:dyDescent="0.2">
      <c r="A39" s="33" t="s">
        <v>79</v>
      </c>
      <c r="B39" s="321"/>
      <c r="C39" s="39" t="s">
        <v>27</v>
      </c>
      <c r="D39" s="39" t="s">
        <v>65</v>
      </c>
      <c r="E39" s="39" t="s">
        <v>340</v>
      </c>
    </row>
    <row r="40" spans="1:5" ht="13.5" thickBot="1" x14ac:dyDescent="0.25">
      <c r="A40" s="34" t="s">
        <v>49</v>
      </c>
      <c r="B40" s="48" t="s">
        <v>48</v>
      </c>
      <c r="C40" s="40" t="s">
        <v>4</v>
      </c>
      <c r="D40" s="40" t="s">
        <v>32</v>
      </c>
      <c r="E40" s="40" t="s">
        <v>341</v>
      </c>
    </row>
    <row r="41" spans="1:5" x14ac:dyDescent="0.2">
      <c r="A41" s="330" t="s">
        <v>7</v>
      </c>
      <c r="B41" s="325">
        <v>38392</v>
      </c>
      <c r="C41" s="372">
        <v>3020</v>
      </c>
      <c r="D41" s="372">
        <v>2050</v>
      </c>
      <c r="E41" s="323">
        <f>D41/1000</f>
        <v>2.0499999999999998</v>
      </c>
    </row>
    <row r="42" spans="1:5" x14ac:dyDescent="0.2">
      <c r="A42" s="326" t="s">
        <v>36</v>
      </c>
      <c r="B42" s="325">
        <v>38392</v>
      </c>
      <c r="C42" s="372">
        <v>4130</v>
      </c>
      <c r="D42" s="372">
        <v>2680</v>
      </c>
      <c r="E42" s="323">
        <f t="shared" ref="E42:E49" si="3">D42/1000</f>
        <v>2.68</v>
      </c>
    </row>
    <row r="43" spans="1:5" x14ac:dyDescent="0.2">
      <c r="A43" s="326" t="s">
        <v>72</v>
      </c>
      <c r="B43" s="325">
        <v>38392</v>
      </c>
      <c r="C43" s="372">
        <v>2600</v>
      </c>
      <c r="D43" s="372">
        <v>1680</v>
      </c>
      <c r="E43" s="323">
        <f t="shared" si="3"/>
        <v>1.68</v>
      </c>
    </row>
    <row r="44" spans="1:5" x14ac:dyDescent="0.2">
      <c r="A44" s="326" t="s">
        <v>57</v>
      </c>
      <c r="B44" s="325">
        <v>38392</v>
      </c>
      <c r="C44" s="372">
        <v>58050</v>
      </c>
      <c r="D44" s="372">
        <v>47700</v>
      </c>
      <c r="E44" s="323">
        <f t="shared" si="3"/>
        <v>47.7</v>
      </c>
    </row>
    <row r="45" spans="1:5" x14ac:dyDescent="0.2">
      <c r="A45" s="326" t="s">
        <v>56</v>
      </c>
      <c r="B45" s="325">
        <v>38392</v>
      </c>
      <c r="C45" s="372">
        <v>58050</v>
      </c>
      <c r="D45" s="372">
        <v>47200</v>
      </c>
      <c r="E45" s="323">
        <f t="shared" si="3"/>
        <v>47.2</v>
      </c>
    </row>
    <row r="46" spans="1:5" x14ac:dyDescent="0.2">
      <c r="A46" s="326" t="s">
        <v>60</v>
      </c>
      <c r="B46" s="325">
        <v>38392</v>
      </c>
      <c r="C46" s="372">
        <v>56200</v>
      </c>
      <c r="D46" s="372">
        <v>45400</v>
      </c>
      <c r="E46" s="323">
        <f t="shared" si="3"/>
        <v>45.4</v>
      </c>
    </row>
    <row r="47" spans="1:5" x14ac:dyDescent="0.2">
      <c r="A47" s="326" t="s">
        <v>59</v>
      </c>
      <c r="B47" s="325">
        <v>38392</v>
      </c>
      <c r="C47" s="372">
        <v>56200</v>
      </c>
      <c r="D47" s="372">
        <v>45800</v>
      </c>
      <c r="E47" s="323">
        <f t="shared" si="3"/>
        <v>45.8</v>
      </c>
    </row>
    <row r="48" spans="1:5" x14ac:dyDescent="0.2">
      <c r="A48" s="326" t="s">
        <v>63</v>
      </c>
      <c r="B48" s="325">
        <v>38392</v>
      </c>
      <c r="C48" s="372">
        <v>57600</v>
      </c>
      <c r="D48" s="372">
        <v>46700</v>
      </c>
      <c r="E48" s="323">
        <f t="shared" si="3"/>
        <v>46.7</v>
      </c>
    </row>
    <row r="49" spans="1:5" ht="13.5" thickBot="1" x14ac:dyDescent="0.25">
      <c r="A49" s="327" t="s">
        <v>62</v>
      </c>
      <c r="B49" s="83">
        <v>38392</v>
      </c>
      <c r="C49" s="92">
        <v>58050</v>
      </c>
      <c r="D49" s="92">
        <v>47000</v>
      </c>
      <c r="E49" s="269">
        <f t="shared" si="3"/>
        <v>47</v>
      </c>
    </row>
    <row r="50" spans="1:5" ht="13.5" thickBot="1" x14ac:dyDescent="0.25">
      <c r="A50" s="372"/>
      <c r="B50" s="320"/>
      <c r="C50" s="372"/>
      <c r="D50" s="372"/>
    </row>
    <row r="51" spans="1:5" x14ac:dyDescent="0.2">
      <c r="A51" s="33" t="s">
        <v>79</v>
      </c>
      <c r="B51" s="321"/>
      <c r="C51" s="39" t="s">
        <v>27</v>
      </c>
      <c r="D51" s="39" t="s">
        <v>65</v>
      </c>
      <c r="E51" s="39" t="s">
        <v>340</v>
      </c>
    </row>
    <row r="52" spans="1:5" ht="13.5" thickBot="1" x14ac:dyDescent="0.25">
      <c r="A52" s="34" t="s">
        <v>49</v>
      </c>
      <c r="B52" s="48" t="s">
        <v>48</v>
      </c>
      <c r="C52" s="40" t="s">
        <v>4</v>
      </c>
      <c r="D52" s="40" t="s">
        <v>32</v>
      </c>
      <c r="E52" s="40" t="s">
        <v>341</v>
      </c>
    </row>
    <row r="53" spans="1:5" x14ac:dyDescent="0.2">
      <c r="A53" s="330" t="s">
        <v>7</v>
      </c>
      <c r="B53" s="325">
        <v>38455</v>
      </c>
      <c r="C53" s="372">
        <v>2890</v>
      </c>
      <c r="D53" s="372">
        <v>1960</v>
      </c>
      <c r="E53" s="323">
        <f>D53/1000</f>
        <v>1.96</v>
      </c>
    </row>
    <row r="54" spans="1:5" x14ac:dyDescent="0.2">
      <c r="A54" s="326" t="s">
        <v>36</v>
      </c>
      <c r="B54" s="325">
        <v>38455</v>
      </c>
      <c r="C54" s="372">
        <v>3800</v>
      </c>
      <c r="D54" s="372">
        <v>2450</v>
      </c>
      <c r="E54" s="323">
        <f t="shared" ref="E54:E63" si="4">D54/1000</f>
        <v>2.4500000000000002</v>
      </c>
    </row>
    <row r="55" spans="1:5" x14ac:dyDescent="0.2">
      <c r="A55" s="326" t="s">
        <v>100</v>
      </c>
      <c r="B55" s="325">
        <v>38455</v>
      </c>
      <c r="C55" s="372">
        <v>4390</v>
      </c>
      <c r="D55" s="372">
        <v>2830</v>
      </c>
      <c r="E55" s="323">
        <f t="shared" si="4"/>
        <v>2.83</v>
      </c>
    </row>
    <row r="56" spans="1:5" x14ac:dyDescent="0.2">
      <c r="A56" s="326" t="s">
        <v>72</v>
      </c>
      <c r="B56" s="325">
        <v>38455</v>
      </c>
      <c r="C56" s="372">
        <v>1840</v>
      </c>
      <c r="D56" s="372">
        <v>1190</v>
      </c>
      <c r="E56" s="323">
        <f t="shared" si="4"/>
        <v>1.19</v>
      </c>
    </row>
    <row r="57" spans="1:5" x14ac:dyDescent="0.2">
      <c r="A57" s="326" t="s">
        <v>57</v>
      </c>
      <c r="B57" s="325">
        <v>38455</v>
      </c>
      <c r="C57" s="372">
        <v>57200</v>
      </c>
      <c r="D57" s="372">
        <v>46500</v>
      </c>
      <c r="E57" s="323">
        <f t="shared" si="4"/>
        <v>46.5</v>
      </c>
    </row>
    <row r="58" spans="1:5" x14ac:dyDescent="0.2">
      <c r="A58" s="326" t="s">
        <v>56</v>
      </c>
      <c r="B58" s="325">
        <v>38455</v>
      </c>
      <c r="C58" s="372">
        <v>57200</v>
      </c>
      <c r="D58" s="372">
        <v>45800</v>
      </c>
      <c r="E58" s="323">
        <f t="shared" si="4"/>
        <v>45.8</v>
      </c>
    </row>
    <row r="59" spans="1:5" x14ac:dyDescent="0.2">
      <c r="A59" s="326" t="s">
        <v>60</v>
      </c>
      <c r="B59" s="325">
        <v>38455</v>
      </c>
      <c r="C59" s="372">
        <v>57100</v>
      </c>
      <c r="D59" s="372">
        <v>45600</v>
      </c>
      <c r="E59" s="323">
        <f t="shared" si="4"/>
        <v>45.6</v>
      </c>
    </row>
    <row r="60" spans="1:5" x14ac:dyDescent="0.2">
      <c r="A60" s="326" t="s">
        <v>59</v>
      </c>
      <c r="B60" s="325">
        <v>38455</v>
      </c>
      <c r="C60" s="372">
        <v>57500</v>
      </c>
      <c r="D60" s="372">
        <v>46200</v>
      </c>
      <c r="E60" s="323">
        <f t="shared" si="4"/>
        <v>46.2</v>
      </c>
    </row>
    <row r="61" spans="1:5" x14ac:dyDescent="0.2">
      <c r="A61" s="326" t="s">
        <v>80</v>
      </c>
      <c r="B61" s="325">
        <v>38455</v>
      </c>
      <c r="C61" s="372">
        <v>57400</v>
      </c>
      <c r="D61" s="372">
        <v>46200</v>
      </c>
      <c r="E61" s="323">
        <f t="shared" si="4"/>
        <v>46.2</v>
      </c>
    </row>
    <row r="62" spans="1:5" x14ac:dyDescent="0.2">
      <c r="A62" s="326" t="s">
        <v>63</v>
      </c>
      <c r="B62" s="325">
        <v>38455</v>
      </c>
      <c r="C62" s="372">
        <v>57200</v>
      </c>
      <c r="D62" s="372">
        <v>45600</v>
      </c>
      <c r="E62" s="323">
        <f t="shared" si="4"/>
        <v>45.6</v>
      </c>
    </row>
    <row r="63" spans="1:5" ht="13.5" thickBot="1" x14ac:dyDescent="0.25">
      <c r="A63" s="327" t="s">
        <v>62</v>
      </c>
      <c r="B63" s="83">
        <v>38455</v>
      </c>
      <c r="C63" s="92">
        <v>57200</v>
      </c>
      <c r="D63" s="92">
        <v>45800</v>
      </c>
      <c r="E63" s="269">
        <f t="shared" si="4"/>
        <v>45.8</v>
      </c>
    </row>
    <row r="64" spans="1:5" ht="13.5" thickBot="1" x14ac:dyDescent="0.25">
      <c r="A64" s="372"/>
      <c r="B64" s="320"/>
      <c r="C64" s="372"/>
      <c r="D64" s="372"/>
    </row>
    <row r="65" spans="1:5" x14ac:dyDescent="0.2">
      <c r="A65" s="33" t="s">
        <v>79</v>
      </c>
      <c r="B65" s="321"/>
      <c r="C65" s="39" t="s">
        <v>27</v>
      </c>
      <c r="D65" s="39" t="s">
        <v>65</v>
      </c>
      <c r="E65" s="39" t="s">
        <v>340</v>
      </c>
    </row>
    <row r="66" spans="1:5" ht="13.5" thickBot="1" x14ac:dyDescent="0.25">
      <c r="A66" s="34" t="s">
        <v>49</v>
      </c>
      <c r="B66" s="48" t="s">
        <v>48</v>
      </c>
      <c r="C66" s="40" t="s">
        <v>4</v>
      </c>
      <c r="D66" s="40" t="s">
        <v>32</v>
      </c>
      <c r="E66" s="40" t="s">
        <v>341</v>
      </c>
    </row>
    <row r="67" spans="1:5" x14ac:dyDescent="0.2">
      <c r="A67" s="330" t="s">
        <v>7</v>
      </c>
      <c r="B67" s="325">
        <v>38524</v>
      </c>
      <c r="C67" s="372">
        <v>2700</v>
      </c>
      <c r="D67" s="372">
        <v>1660</v>
      </c>
      <c r="E67" s="323">
        <f>D67/1000</f>
        <v>1.66</v>
      </c>
    </row>
    <row r="68" spans="1:5" x14ac:dyDescent="0.2">
      <c r="A68" s="326" t="s">
        <v>36</v>
      </c>
      <c r="B68" s="325">
        <v>38524</v>
      </c>
      <c r="C68" s="372">
        <v>3920</v>
      </c>
      <c r="D68" s="372">
        <v>2530</v>
      </c>
      <c r="E68" s="323">
        <f t="shared" ref="E68:E76" si="5">D68/1000</f>
        <v>2.5299999999999998</v>
      </c>
    </row>
    <row r="69" spans="1:5" x14ac:dyDescent="0.2">
      <c r="A69" s="326" t="s">
        <v>100</v>
      </c>
      <c r="B69" s="325">
        <v>38524</v>
      </c>
      <c r="C69" s="372">
        <v>4420</v>
      </c>
      <c r="D69" s="372">
        <v>2810</v>
      </c>
      <c r="E69" s="323">
        <f t="shared" si="5"/>
        <v>2.81</v>
      </c>
    </row>
    <row r="70" spans="1:5" x14ac:dyDescent="0.2">
      <c r="A70" s="326" t="s">
        <v>72</v>
      </c>
      <c r="B70" s="325">
        <v>38524</v>
      </c>
      <c r="C70" s="372">
        <v>2870</v>
      </c>
      <c r="D70" s="372">
        <v>1840</v>
      </c>
      <c r="E70" s="323">
        <f t="shared" si="5"/>
        <v>1.84</v>
      </c>
    </row>
    <row r="71" spans="1:5" x14ac:dyDescent="0.2">
      <c r="A71" s="326" t="s">
        <v>57</v>
      </c>
      <c r="B71" s="325">
        <v>38524</v>
      </c>
      <c r="C71" s="372">
        <v>56800</v>
      </c>
      <c r="D71" s="372">
        <v>46300</v>
      </c>
      <c r="E71" s="323">
        <f t="shared" si="5"/>
        <v>46.3</v>
      </c>
    </row>
    <row r="72" spans="1:5" x14ac:dyDescent="0.2">
      <c r="A72" s="326" t="s">
        <v>56</v>
      </c>
      <c r="B72" s="325">
        <v>38524</v>
      </c>
      <c r="C72" s="372">
        <v>56800</v>
      </c>
      <c r="D72" s="372">
        <v>46300</v>
      </c>
      <c r="E72" s="323">
        <f t="shared" si="5"/>
        <v>46.3</v>
      </c>
    </row>
    <row r="73" spans="1:5" x14ac:dyDescent="0.2">
      <c r="A73" s="326" t="s">
        <v>60</v>
      </c>
      <c r="B73" s="325">
        <v>38524</v>
      </c>
      <c r="C73" s="372">
        <v>56500</v>
      </c>
      <c r="D73" s="372">
        <v>46000</v>
      </c>
      <c r="E73" s="323">
        <f t="shared" si="5"/>
        <v>46</v>
      </c>
    </row>
    <row r="74" spans="1:5" x14ac:dyDescent="0.2">
      <c r="A74" s="326" t="s">
        <v>59</v>
      </c>
      <c r="B74" s="325">
        <v>38524</v>
      </c>
      <c r="C74" s="372">
        <v>56800</v>
      </c>
      <c r="D74" s="372">
        <v>46600</v>
      </c>
      <c r="E74" s="323">
        <f t="shared" si="5"/>
        <v>46.6</v>
      </c>
    </row>
    <row r="75" spans="1:5" x14ac:dyDescent="0.2">
      <c r="A75" s="326" t="s">
        <v>63</v>
      </c>
      <c r="B75" s="325">
        <v>38524</v>
      </c>
      <c r="C75" s="372">
        <v>56900</v>
      </c>
      <c r="D75" s="372">
        <v>45900</v>
      </c>
      <c r="E75" s="323">
        <f t="shared" si="5"/>
        <v>45.9</v>
      </c>
    </row>
    <row r="76" spans="1:5" ht="13.5" thickBot="1" x14ac:dyDescent="0.25">
      <c r="A76" s="327" t="s">
        <v>62</v>
      </c>
      <c r="B76" s="83">
        <v>38524</v>
      </c>
      <c r="C76" s="92">
        <v>56980</v>
      </c>
      <c r="D76" s="92">
        <v>45700</v>
      </c>
      <c r="E76" s="269">
        <f t="shared" si="5"/>
        <v>45.7</v>
      </c>
    </row>
    <row r="77" spans="1:5" ht="13.5" thickBot="1" x14ac:dyDescent="0.25">
      <c r="A77" s="372"/>
      <c r="B77" s="320"/>
      <c r="C77" s="372"/>
      <c r="D77" s="372"/>
    </row>
    <row r="78" spans="1:5" x14ac:dyDescent="0.2">
      <c r="A78" s="33" t="s">
        <v>79</v>
      </c>
      <c r="B78" s="321"/>
      <c r="C78" s="39" t="s">
        <v>27</v>
      </c>
      <c r="D78" s="39" t="s">
        <v>65</v>
      </c>
      <c r="E78" s="39" t="s">
        <v>340</v>
      </c>
    </row>
    <row r="79" spans="1:5" ht="13.5" thickBot="1" x14ac:dyDescent="0.25">
      <c r="A79" s="34" t="s">
        <v>49</v>
      </c>
      <c r="B79" s="48" t="s">
        <v>48</v>
      </c>
      <c r="C79" s="40" t="s">
        <v>4</v>
      </c>
      <c r="D79" s="40" t="s">
        <v>32</v>
      </c>
      <c r="E79" s="40" t="s">
        <v>341</v>
      </c>
    </row>
    <row r="80" spans="1:5" x14ac:dyDescent="0.2">
      <c r="A80" s="330" t="s">
        <v>7</v>
      </c>
      <c r="B80" s="325">
        <v>38622</v>
      </c>
      <c r="C80" s="372">
        <v>3190</v>
      </c>
      <c r="D80" s="372">
        <v>2180</v>
      </c>
      <c r="E80" s="323">
        <f>D80/1000</f>
        <v>2.1800000000000002</v>
      </c>
    </row>
    <row r="81" spans="1:5" x14ac:dyDescent="0.2">
      <c r="A81" s="326" t="s">
        <v>36</v>
      </c>
      <c r="B81" s="325">
        <v>38622</v>
      </c>
      <c r="C81" s="372">
        <v>3980</v>
      </c>
      <c r="D81" s="372">
        <v>2500</v>
      </c>
      <c r="E81" s="323">
        <f t="shared" ref="E81:E89" si="6">D81/1000</f>
        <v>2.5</v>
      </c>
    </row>
    <row r="82" spans="1:5" x14ac:dyDescent="0.2">
      <c r="A82" s="326" t="s">
        <v>100</v>
      </c>
      <c r="B82" s="325">
        <v>38622</v>
      </c>
      <c r="C82" s="372">
        <v>4380</v>
      </c>
      <c r="D82" s="372">
        <v>2740</v>
      </c>
      <c r="E82" s="323">
        <f t="shared" si="6"/>
        <v>2.74</v>
      </c>
    </row>
    <row r="83" spans="1:5" x14ac:dyDescent="0.2">
      <c r="A83" s="326" t="s">
        <v>72</v>
      </c>
      <c r="B83" s="325">
        <v>38622</v>
      </c>
      <c r="C83" s="372">
        <v>1760</v>
      </c>
      <c r="D83" s="372">
        <v>1130</v>
      </c>
      <c r="E83" s="323">
        <f t="shared" si="6"/>
        <v>1.1299999999999999</v>
      </c>
    </row>
    <row r="84" spans="1:5" x14ac:dyDescent="0.2">
      <c r="A84" s="326" t="s">
        <v>57</v>
      </c>
      <c r="B84" s="325">
        <v>38622</v>
      </c>
      <c r="C84" s="372">
        <v>58400</v>
      </c>
      <c r="D84" s="372">
        <v>46800</v>
      </c>
      <c r="E84" s="323">
        <f t="shared" si="6"/>
        <v>46.8</v>
      </c>
    </row>
    <row r="85" spans="1:5" x14ac:dyDescent="0.2">
      <c r="A85" s="326" t="s">
        <v>56</v>
      </c>
      <c r="B85" s="325">
        <v>38622</v>
      </c>
      <c r="C85" s="372">
        <v>58500</v>
      </c>
      <c r="D85" s="372">
        <v>46600</v>
      </c>
      <c r="E85" s="323">
        <f t="shared" si="6"/>
        <v>46.6</v>
      </c>
    </row>
    <row r="86" spans="1:5" x14ac:dyDescent="0.2">
      <c r="A86" s="326" t="s">
        <v>60</v>
      </c>
      <c r="B86" s="325">
        <v>38622</v>
      </c>
      <c r="C86" s="372">
        <v>58200</v>
      </c>
      <c r="D86" s="372">
        <v>46300</v>
      </c>
      <c r="E86" s="323">
        <f t="shared" si="6"/>
        <v>46.3</v>
      </c>
    </row>
    <row r="87" spans="1:5" x14ac:dyDescent="0.2">
      <c r="A87" s="326" t="s">
        <v>59</v>
      </c>
      <c r="B87" s="325">
        <v>38622</v>
      </c>
      <c r="C87" s="372">
        <v>58600</v>
      </c>
      <c r="D87" s="372">
        <v>46300</v>
      </c>
      <c r="E87" s="323">
        <f t="shared" si="6"/>
        <v>46.3</v>
      </c>
    </row>
    <row r="88" spans="1:5" x14ac:dyDescent="0.2">
      <c r="A88" s="326" t="s">
        <v>63</v>
      </c>
      <c r="B88" s="325">
        <v>38622</v>
      </c>
      <c r="C88" s="372">
        <v>58700</v>
      </c>
      <c r="D88" s="372">
        <v>46600</v>
      </c>
      <c r="E88" s="323">
        <f t="shared" si="6"/>
        <v>46.6</v>
      </c>
    </row>
    <row r="89" spans="1:5" ht="13.5" thickBot="1" x14ac:dyDescent="0.25">
      <c r="A89" s="327" t="s">
        <v>62</v>
      </c>
      <c r="B89" s="83">
        <v>38622</v>
      </c>
      <c r="C89" s="92">
        <v>58700</v>
      </c>
      <c r="D89" s="92">
        <v>46700</v>
      </c>
      <c r="E89" s="269">
        <f t="shared" si="6"/>
        <v>46.7</v>
      </c>
    </row>
    <row r="90" spans="1:5" ht="13.5" thickBot="1" x14ac:dyDescent="0.25">
      <c r="A90" s="372"/>
      <c r="B90" s="320"/>
      <c r="C90" s="372"/>
      <c r="D90" s="372"/>
    </row>
    <row r="91" spans="1:5" x14ac:dyDescent="0.2">
      <c r="A91" s="33" t="s">
        <v>79</v>
      </c>
      <c r="B91" s="321"/>
      <c r="C91" s="39" t="s">
        <v>27</v>
      </c>
      <c r="D91" s="39" t="s">
        <v>65</v>
      </c>
      <c r="E91" s="39" t="s">
        <v>340</v>
      </c>
    </row>
    <row r="92" spans="1:5" ht="13.5" thickBot="1" x14ac:dyDescent="0.25">
      <c r="A92" s="34" t="s">
        <v>49</v>
      </c>
      <c r="B92" s="48" t="s">
        <v>48</v>
      </c>
      <c r="C92" s="40" t="s">
        <v>4</v>
      </c>
      <c r="D92" s="40" t="s">
        <v>32</v>
      </c>
      <c r="E92" s="40" t="s">
        <v>341</v>
      </c>
    </row>
    <row r="93" spans="1:5" x14ac:dyDescent="0.2">
      <c r="A93" s="330" t="s">
        <v>7</v>
      </c>
      <c r="B93" s="325">
        <v>38729</v>
      </c>
      <c r="C93" s="372">
        <v>3250</v>
      </c>
      <c r="D93" s="372">
        <v>2190</v>
      </c>
      <c r="E93" s="323">
        <f>D93/1000</f>
        <v>2.19</v>
      </c>
    </row>
    <row r="94" spans="1:5" x14ac:dyDescent="0.2">
      <c r="A94" s="326" t="s">
        <v>36</v>
      </c>
      <c r="B94" s="325">
        <v>38729</v>
      </c>
      <c r="C94" s="372">
        <v>4640</v>
      </c>
      <c r="D94" s="372">
        <v>2980</v>
      </c>
      <c r="E94" s="323">
        <f t="shared" ref="E94:E102" si="7">D94/1000</f>
        <v>2.98</v>
      </c>
    </row>
    <row r="95" spans="1:5" x14ac:dyDescent="0.2">
      <c r="A95" s="326" t="s">
        <v>100</v>
      </c>
      <c r="B95" s="325">
        <v>38729</v>
      </c>
      <c r="C95" s="372">
        <v>5370</v>
      </c>
      <c r="D95" s="372">
        <v>3390</v>
      </c>
      <c r="E95" s="323">
        <f t="shared" si="7"/>
        <v>3.39</v>
      </c>
    </row>
    <row r="96" spans="1:5" x14ac:dyDescent="0.2">
      <c r="A96" s="326" t="s">
        <v>72</v>
      </c>
      <c r="B96" s="325">
        <v>38729</v>
      </c>
      <c r="C96" s="372">
        <v>1560</v>
      </c>
      <c r="D96" s="372">
        <v>990</v>
      </c>
      <c r="E96" s="323">
        <f t="shared" si="7"/>
        <v>0.99</v>
      </c>
    </row>
    <row r="97" spans="1:5" x14ac:dyDescent="0.2">
      <c r="A97" s="326" t="s">
        <v>57</v>
      </c>
      <c r="B97" s="325">
        <v>38729</v>
      </c>
      <c r="C97" s="372">
        <v>58100</v>
      </c>
      <c r="D97" s="372">
        <v>47200</v>
      </c>
      <c r="E97" s="323">
        <f t="shared" si="7"/>
        <v>47.2</v>
      </c>
    </row>
    <row r="98" spans="1:5" x14ac:dyDescent="0.2">
      <c r="A98" s="326" t="s">
        <v>56</v>
      </c>
      <c r="B98" s="325">
        <v>38729</v>
      </c>
      <c r="C98" s="372">
        <v>58100</v>
      </c>
      <c r="D98" s="372">
        <v>46400</v>
      </c>
      <c r="E98" s="323">
        <f t="shared" si="7"/>
        <v>46.4</v>
      </c>
    </row>
    <row r="99" spans="1:5" x14ac:dyDescent="0.2">
      <c r="A99" s="326" t="s">
        <v>60</v>
      </c>
      <c r="B99" s="325">
        <v>38729</v>
      </c>
      <c r="C99" s="372">
        <v>57900</v>
      </c>
      <c r="D99" s="372">
        <v>46100</v>
      </c>
      <c r="E99" s="323">
        <f t="shared" si="7"/>
        <v>46.1</v>
      </c>
    </row>
    <row r="100" spans="1:5" x14ac:dyDescent="0.2">
      <c r="A100" s="326" t="s">
        <v>59</v>
      </c>
      <c r="B100" s="325">
        <v>38729</v>
      </c>
      <c r="C100" s="372">
        <v>57900</v>
      </c>
      <c r="D100" s="372">
        <v>46500</v>
      </c>
      <c r="E100" s="323">
        <f t="shared" si="7"/>
        <v>46.5</v>
      </c>
    </row>
    <row r="101" spans="1:5" x14ac:dyDescent="0.2">
      <c r="A101" s="326" t="s">
        <v>63</v>
      </c>
      <c r="B101" s="325">
        <v>38729</v>
      </c>
      <c r="C101" s="372">
        <v>58400</v>
      </c>
      <c r="D101" s="372">
        <v>46900</v>
      </c>
      <c r="E101" s="323">
        <f t="shared" si="7"/>
        <v>46.9</v>
      </c>
    </row>
    <row r="102" spans="1:5" ht="13.5" thickBot="1" x14ac:dyDescent="0.25">
      <c r="A102" s="327" t="s">
        <v>62</v>
      </c>
      <c r="B102" s="83">
        <v>38729</v>
      </c>
      <c r="C102" s="92">
        <v>58500</v>
      </c>
      <c r="D102" s="92">
        <v>46400</v>
      </c>
      <c r="E102" s="269">
        <f t="shared" si="7"/>
        <v>46.4</v>
      </c>
    </row>
    <row r="103" spans="1:5" ht="13.5" thickBot="1" x14ac:dyDescent="0.25">
      <c r="A103" s="372"/>
      <c r="B103" s="320"/>
      <c r="C103" s="372"/>
      <c r="D103" s="372"/>
    </row>
    <row r="104" spans="1:5" x14ac:dyDescent="0.2">
      <c r="A104" s="33" t="s">
        <v>79</v>
      </c>
      <c r="B104" s="321"/>
      <c r="C104" s="39" t="s">
        <v>27</v>
      </c>
      <c r="D104" s="39" t="s">
        <v>65</v>
      </c>
      <c r="E104" s="39" t="s">
        <v>340</v>
      </c>
    </row>
    <row r="105" spans="1:5" ht="13.5" thickBot="1" x14ac:dyDescent="0.25">
      <c r="A105" s="34" t="s">
        <v>49</v>
      </c>
      <c r="B105" s="48" t="s">
        <v>48</v>
      </c>
      <c r="C105" s="40" t="s">
        <v>4</v>
      </c>
      <c r="D105" s="40" t="s">
        <v>32</v>
      </c>
      <c r="E105" s="40" t="s">
        <v>341</v>
      </c>
    </row>
    <row r="106" spans="1:5" x14ac:dyDescent="0.2">
      <c r="A106" s="330" t="s">
        <v>7</v>
      </c>
      <c r="B106" s="325">
        <v>38824</v>
      </c>
      <c r="C106" s="372">
        <v>2740</v>
      </c>
      <c r="D106" s="372">
        <v>1870</v>
      </c>
      <c r="E106" s="323">
        <f>D106/1000</f>
        <v>1.87</v>
      </c>
    </row>
    <row r="107" spans="1:5" x14ac:dyDescent="0.2">
      <c r="A107" s="326" t="s">
        <v>36</v>
      </c>
      <c r="B107" s="325">
        <v>38824</v>
      </c>
      <c r="C107" s="372">
        <v>4340</v>
      </c>
      <c r="D107" s="372">
        <v>2820</v>
      </c>
      <c r="E107" s="323">
        <f t="shared" ref="E107:E115" si="8">D107/1000</f>
        <v>2.82</v>
      </c>
    </row>
    <row r="108" spans="1:5" x14ac:dyDescent="0.2">
      <c r="A108" s="326" t="s">
        <v>100</v>
      </c>
      <c r="B108" s="325">
        <v>38824</v>
      </c>
      <c r="C108" s="372">
        <v>4970</v>
      </c>
      <c r="D108" s="372">
        <v>3220</v>
      </c>
      <c r="E108" s="323">
        <f t="shared" si="8"/>
        <v>3.22</v>
      </c>
    </row>
    <row r="109" spans="1:5" x14ac:dyDescent="0.2">
      <c r="A109" s="326" t="s">
        <v>72</v>
      </c>
      <c r="B109" s="325">
        <v>38825</v>
      </c>
      <c r="C109" s="372">
        <v>1538</v>
      </c>
      <c r="D109" s="372">
        <v>1040</v>
      </c>
      <c r="E109" s="323">
        <f t="shared" si="8"/>
        <v>1.04</v>
      </c>
    </row>
    <row r="110" spans="1:5" x14ac:dyDescent="0.2">
      <c r="A110" s="326" t="s">
        <v>57</v>
      </c>
      <c r="B110" s="325">
        <v>38825</v>
      </c>
      <c r="C110" s="372">
        <v>58000</v>
      </c>
      <c r="D110" s="372">
        <v>46500</v>
      </c>
      <c r="E110" s="323">
        <f t="shared" si="8"/>
        <v>46.5</v>
      </c>
    </row>
    <row r="111" spans="1:5" x14ac:dyDescent="0.2">
      <c r="A111" s="326" t="s">
        <v>56</v>
      </c>
      <c r="B111" s="325">
        <v>38825</v>
      </c>
      <c r="C111" s="372">
        <v>57900</v>
      </c>
      <c r="D111" s="372">
        <v>46400</v>
      </c>
      <c r="E111" s="323">
        <f t="shared" si="8"/>
        <v>46.4</v>
      </c>
    </row>
    <row r="112" spans="1:5" x14ac:dyDescent="0.2">
      <c r="A112" s="326" t="s">
        <v>60</v>
      </c>
      <c r="B112" s="325">
        <v>38825</v>
      </c>
      <c r="C112" s="372">
        <v>57800</v>
      </c>
      <c r="D112" s="372">
        <v>46200</v>
      </c>
      <c r="E112" s="323">
        <f t="shared" si="8"/>
        <v>46.2</v>
      </c>
    </row>
    <row r="113" spans="1:5" x14ac:dyDescent="0.2">
      <c r="A113" s="326" t="s">
        <v>59</v>
      </c>
      <c r="B113" s="325">
        <v>38825</v>
      </c>
      <c r="C113" s="372">
        <v>57700</v>
      </c>
      <c r="D113" s="372">
        <v>46300</v>
      </c>
      <c r="E113" s="323">
        <f t="shared" si="8"/>
        <v>46.3</v>
      </c>
    </row>
    <row r="114" spans="1:5" x14ac:dyDescent="0.2">
      <c r="A114" s="326" t="s">
        <v>63</v>
      </c>
      <c r="B114" s="325">
        <v>38825</v>
      </c>
      <c r="C114" s="372">
        <v>57700</v>
      </c>
      <c r="D114" s="372">
        <v>45900</v>
      </c>
      <c r="E114" s="323">
        <f t="shared" si="8"/>
        <v>45.9</v>
      </c>
    </row>
    <row r="115" spans="1:5" x14ac:dyDescent="0.2">
      <c r="A115" s="326" t="s">
        <v>62</v>
      </c>
      <c r="B115" s="325">
        <v>38825</v>
      </c>
      <c r="C115" s="372">
        <v>57900</v>
      </c>
      <c r="D115" s="372">
        <v>46400</v>
      </c>
      <c r="E115" s="323">
        <f t="shared" si="8"/>
        <v>46.4</v>
      </c>
    </row>
    <row r="116" spans="1:5" ht="13.5" thickBot="1" x14ac:dyDescent="0.25">
      <c r="A116" s="102" t="s">
        <v>99</v>
      </c>
      <c r="B116" s="83">
        <v>38825</v>
      </c>
      <c r="C116" s="97" t="s">
        <v>106</v>
      </c>
      <c r="D116" s="148">
        <v>8</v>
      </c>
      <c r="E116" s="333"/>
    </row>
    <row r="117" spans="1:5" ht="13.5" thickBot="1" x14ac:dyDescent="0.25">
      <c r="A117" s="372"/>
      <c r="B117" s="320"/>
      <c r="C117" s="372"/>
      <c r="D117" s="372"/>
    </row>
    <row r="118" spans="1:5" x14ac:dyDescent="0.2">
      <c r="A118" s="33" t="s">
        <v>79</v>
      </c>
      <c r="B118" s="321"/>
      <c r="C118" s="39" t="s">
        <v>27</v>
      </c>
      <c r="D118" s="39" t="s">
        <v>65</v>
      </c>
      <c r="E118" s="39" t="s">
        <v>340</v>
      </c>
    </row>
    <row r="119" spans="1:5" ht="13.5" thickBot="1" x14ac:dyDescent="0.25">
      <c r="A119" s="34" t="s">
        <v>49</v>
      </c>
      <c r="B119" s="48" t="s">
        <v>48</v>
      </c>
      <c r="C119" s="40" t="s">
        <v>4</v>
      </c>
      <c r="D119" s="40" t="s">
        <v>32</v>
      </c>
      <c r="E119" s="40" t="s">
        <v>341</v>
      </c>
    </row>
    <row r="120" spans="1:5" x14ac:dyDescent="0.2">
      <c r="A120" s="330" t="s">
        <v>7</v>
      </c>
      <c r="B120" s="325">
        <v>38917</v>
      </c>
      <c r="C120" s="372">
        <v>2940</v>
      </c>
      <c r="D120" s="372">
        <v>2010</v>
      </c>
      <c r="E120" s="323">
        <f>D120/1000</f>
        <v>2.0099999999999998</v>
      </c>
    </row>
    <row r="121" spans="1:5" x14ac:dyDescent="0.2">
      <c r="A121" s="326" t="s">
        <v>36</v>
      </c>
      <c r="B121" s="325">
        <v>38917</v>
      </c>
      <c r="C121" s="372">
        <v>4390</v>
      </c>
      <c r="D121" s="372">
        <v>2850</v>
      </c>
      <c r="E121" s="323">
        <f t="shared" ref="E121:E129" si="9">D121/1000</f>
        <v>2.85</v>
      </c>
    </row>
    <row r="122" spans="1:5" x14ac:dyDescent="0.2">
      <c r="A122" s="326" t="s">
        <v>100</v>
      </c>
      <c r="B122" s="325">
        <v>38917</v>
      </c>
      <c r="C122" s="372">
        <v>4440</v>
      </c>
      <c r="D122" s="372">
        <v>2840</v>
      </c>
      <c r="E122" s="323">
        <f t="shared" si="9"/>
        <v>2.84</v>
      </c>
    </row>
    <row r="123" spans="1:5" x14ac:dyDescent="0.2">
      <c r="A123" s="326" t="s">
        <v>72</v>
      </c>
      <c r="B123" s="325">
        <v>38917</v>
      </c>
      <c r="C123" s="117">
        <v>2440</v>
      </c>
      <c r="D123" s="372">
        <v>1610</v>
      </c>
      <c r="E123" s="323">
        <f t="shared" si="9"/>
        <v>1.61</v>
      </c>
    </row>
    <row r="124" spans="1:5" x14ac:dyDescent="0.2">
      <c r="A124" s="326" t="s">
        <v>57</v>
      </c>
      <c r="B124" s="325">
        <v>38918</v>
      </c>
      <c r="C124" s="372">
        <v>58400</v>
      </c>
      <c r="D124" s="372">
        <v>47000</v>
      </c>
      <c r="E124" s="323">
        <f t="shared" si="9"/>
        <v>47</v>
      </c>
    </row>
    <row r="125" spans="1:5" x14ac:dyDescent="0.2">
      <c r="A125" s="326" t="s">
        <v>56</v>
      </c>
      <c r="B125" s="325">
        <v>38918</v>
      </c>
      <c r="C125" s="372">
        <v>57900</v>
      </c>
      <c r="D125" s="372">
        <v>46900</v>
      </c>
      <c r="E125" s="323">
        <f t="shared" si="9"/>
        <v>46.9</v>
      </c>
    </row>
    <row r="126" spans="1:5" x14ac:dyDescent="0.2">
      <c r="A126" s="326" t="s">
        <v>60</v>
      </c>
      <c r="B126" s="325">
        <v>38918</v>
      </c>
      <c r="C126" s="372">
        <v>58000</v>
      </c>
      <c r="D126" s="372">
        <v>47200</v>
      </c>
      <c r="E126" s="323">
        <f t="shared" si="9"/>
        <v>47.2</v>
      </c>
    </row>
    <row r="127" spans="1:5" x14ac:dyDescent="0.2">
      <c r="A127" s="326" t="s">
        <v>59</v>
      </c>
      <c r="B127" s="325">
        <v>38918</v>
      </c>
      <c r="C127" s="372">
        <v>58000</v>
      </c>
      <c r="D127" s="372">
        <v>46700</v>
      </c>
      <c r="E127" s="323">
        <f t="shared" si="9"/>
        <v>46.7</v>
      </c>
    </row>
    <row r="128" spans="1:5" x14ac:dyDescent="0.2">
      <c r="A128" s="326" t="s">
        <v>63</v>
      </c>
      <c r="B128" s="325">
        <v>38918</v>
      </c>
      <c r="C128" s="372">
        <v>58100</v>
      </c>
      <c r="D128" s="372">
        <v>46900</v>
      </c>
      <c r="E128" s="323">
        <f t="shared" si="9"/>
        <v>46.9</v>
      </c>
    </row>
    <row r="129" spans="1:5" ht="13.5" thickBot="1" x14ac:dyDescent="0.25">
      <c r="A129" s="327" t="s">
        <v>62</v>
      </c>
      <c r="B129" s="83">
        <v>38918</v>
      </c>
      <c r="C129" s="92">
        <v>57900</v>
      </c>
      <c r="D129" s="92">
        <v>46300</v>
      </c>
      <c r="E129" s="269">
        <f t="shared" si="9"/>
        <v>46.3</v>
      </c>
    </row>
    <row r="130" spans="1:5" ht="13.5" thickBot="1" x14ac:dyDescent="0.25">
      <c r="A130" s="372"/>
      <c r="B130" s="320"/>
      <c r="C130" s="372"/>
      <c r="D130" s="372"/>
    </row>
    <row r="131" spans="1:5" x14ac:dyDescent="0.2">
      <c r="A131" s="33" t="s">
        <v>79</v>
      </c>
      <c r="B131" s="321"/>
      <c r="C131" s="39" t="s">
        <v>27</v>
      </c>
      <c r="D131" s="39" t="s">
        <v>65</v>
      </c>
      <c r="E131" s="39" t="s">
        <v>340</v>
      </c>
    </row>
    <row r="132" spans="1:5" ht="13.5" thickBot="1" x14ac:dyDescent="0.25">
      <c r="A132" s="34" t="s">
        <v>49</v>
      </c>
      <c r="B132" s="48" t="s">
        <v>48</v>
      </c>
      <c r="C132" s="40" t="s">
        <v>4</v>
      </c>
      <c r="D132" s="40" t="s">
        <v>32</v>
      </c>
      <c r="E132" s="40" t="s">
        <v>341</v>
      </c>
    </row>
    <row r="133" spans="1:5" x14ac:dyDescent="0.2">
      <c r="A133" s="330" t="s">
        <v>7</v>
      </c>
      <c r="B133" s="325">
        <v>39041</v>
      </c>
      <c r="C133" s="372">
        <v>3140</v>
      </c>
      <c r="D133" s="372">
        <v>2580</v>
      </c>
      <c r="E133" s="323">
        <f>D133/1000</f>
        <v>2.58</v>
      </c>
    </row>
    <row r="134" spans="1:5" x14ac:dyDescent="0.2">
      <c r="A134" s="326" t="s">
        <v>36</v>
      </c>
      <c r="B134" s="325">
        <v>39041</v>
      </c>
      <c r="C134" s="372">
        <v>4790</v>
      </c>
      <c r="D134" s="372">
        <v>3150</v>
      </c>
      <c r="E134" s="323">
        <f t="shared" ref="E134:E141" si="10">D134/1000</f>
        <v>3.15</v>
      </c>
    </row>
    <row r="135" spans="1:5" x14ac:dyDescent="0.2">
      <c r="A135" s="326" t="s">
        <v>72</v>
      </c>
      <c r="B135" s="325">
        <v>39041</v>
      </c>
      <c r="C135" s="372">
        <v>1715</v>
      </c>
      <c r="D135" s="372">
        <v>1100</v>
      </c>
      <c r="E135" s="323">
        <f t="shared" si="10"/>
        <v>1.1000000000000001</v>
      </c>
    </row>
    <row r="136" spans="1:5" x14ac:dyDescent="0.2">
      <c r="A136" s="326" t="s">
        <v>57</v>
      </c>
      <c r="B136" s="325">
        <v>39041</v>
      </c>
      <c r="C136" s="372">
        <v>59500</v>
      </c>
      <c r="D136" s="372">
        <v>48400</v>
      </c>
      <c r="E136" s="323">
        <f t="shared" si="10"/>
        <v>48.4</v>
      </c>
    </row>
    <row r="137" spans="1:5" x14ac:dyDescent="0.2">
      <c r="A137" s="326" t="s">
        <v>56</v>
      </c>
      <c r="B137" s="325">
        <v>39041</v>
      </c>
      <c r="C137" s="372">
        <v>59500</v>
      </c>
      <c r="D137" s="372">
        <v>48800</v>
      </c>
      <c r="E137" s="323">
        <f t="shared" si="10"/>
        <v>48.8</v>
      </c>
    </row>
    <row r="138" spans="1:5" x14ac:dyDescent="0.2">
      <c r="A138" s="326" t="s">
        <v>60</v>
      </c>
      <c r="B138" s="325">
        <v>39041</v>
      </c>
      <c r="C138" s="372">
        <v>58900</v>
      </c>
      <c r="D138" s="372">
        <v>47900</v>
      </c>
      <c r="E138" s="323">
        <f t="shared" si="10"/>
        <v>47.9</v>
      </c>
    </row>
    <row r="139" spans="1:5" x14ac:dyDescent="0.2">
      <c r="A139" s="326" t="s">
        <v>59</v>
      </c>
      <c r="B139" s="325">
        <v>39041</v>
      </c>
      <c r="C139" s="372">
        <v>59400</v>
      </c>
      <c r="D139" s="372">
        <v>48600</v>
      </c>
      <c r="E139" s="323">
        <f t="shared" si="10"/>
        <v>48.6</v>
      </c>
    </row>
    <row r="140" spans="1:5" x14ac:dyDescent="0.2">
      <c r="A140" s="326" t="s">
        <v>63</v>
      </c>
      <c r="B140" s="325">
        <v>39041</v>
      </c>
      <c r="C140" s="372">
        <v>59400</v>
      </c>
      <c r="D140" s="372">
        <v>47200</v>
      </c>
      <c r="E140" s="323">
        <f t="shared" si="10"/>
        <v>47.2</v>
      </c>
    </row>
    <row r="141" spans="1:5" ht="13.5" thickBot="1" x14ac:dyDescent="0.25">
      <c r="A141" s="327" t="s">
        <v>62</v>
      </c>
      <c r="B141" s="83">
        <v>39041</v>
      </c>
      <c r="C141" s="92">
        <v>59500</v>
      </c>
      <c r="D141" s="92">
        <v>48700</v>
      </c>
      <c r="E141" s="269">
        <f t="shared" si="10"/>
        <v>48.7</v>
      </c>
    </row>
    <row r="142" spans="1:5" ht="13.5" thickBot="1" x14ac:dyDescent="0.25">
      <c r="A142" s="372"/>
      <c r="B142" s="320"/>
      <c r="C142" s="372"/>
      <c r="D142" s="372"/>
      <c r="E142" s="323"/>
    </row>
    <row r="143" spans="1:5" x14ac:dyDescent="0.2">
      <c r="A143" s="33" t="s">
        <v>79</v>
      </c>
      <c r="B143" s="321"/>
      <c r="C143" s="39" t="s">
        <v>27</v>
      </c>
      <c r="D143" s="39" t="s">
        <v>65</v>
      </c>
      <c r="E143" s="39" t="s">
        <v>340</v>
      </c>
    </row>
    <row r="144" spans="1:5" ht="13.5" thickBot="1" x14ac:dyDescent="0.25">
      <c r="A144" s="34" t="s">
        <v>49</v>
      </c>
      <c r="B144" s="48" t="s">
        <v>48</v>
      </c>
      <c r="C144" s="40" t="s">
        <v>4</v>
      </c>
      <c r="D144" s="40" t="s">
        <v>32</v>
      </c>
      <c r="E144" s="40" t="s">
        <v>341</v>
      </c>
    </row>
    <row r="145" spans="1:5" x14ac:dyDescent="0.2">
      <c r="A145" s="330" t="s">
        <v>7</v>
      </c>
      <c r="B145" s="325">
        <v>39134</v>
      </c>
      <c r="C145" s="372">
        <v>2895</v>
      </c>
      <c r="D145" s="372">
        <v>1930</v>
      </c>
      <c r="E145" s="323">
        <f>D145/1000</f>
        <v>1.93</v>
      </c>
    </row>
    <row r="146" spans="1:5" x14ac:dyDescent="0.2">
      <c r="A146" s="326" t="s">
        <v>36</v>
      </c>
      <c r="B146" s="325">
        <v>39134</v>
      </c>
      <c r="C146" s="372">
        <v>3598</v>
      </c>
      <c r="D146" s="372">
        <v>2310</v>
      </c>
      <c r="E146" s="323">
        <f t="shared" ref="E146:E153" si="11">D146/1000</f>
        <v>2.31</v>
      </c>
    </row>
    <row r="147" spans="1:5" x14ac:dyDescent="0.2">
      <c r="A147" s="326" t="s">
        <v>72</v>
      </c>
      <c r="B147" s="325">
        <v>39134</v>
      </c>
      <c r="C147" s="372">
        <v>1567</v>
      </c>
      <c r="D147" s="372">
        <v>1020</v>
      </c>
      <c r="E147" s="323">
        <f t="shared" si="11"/>
        <v>1.02</v>
      </c>
    </row>
    <row r="148" spans="1:5" x14ac:dyDescent="0.2">
      <c r="A148" s="326" t="s">
        <v>57</v>
      </c>
      <c r="B148" s="325">
        <v>39134</v>
      </c>
      <c r="C148" s="372">
        <v>58800</v>
      </c>
      <c r="D148" s="372">
        <v>47500</v>
      </c>
      <c r="E148" s="323">
        <f t="shared" si="11"/>
        <v>47.5</v>
      </c>
    </row>
    <row r="149" spans="1:5" x14ac:dyDescent="0.2">
      <c r="A149" s="326" t="s">
        <v>56</v>
      </c>
      <c r="B149" s="325">
        <v>39134</v>
      </c>
      <c r="C149" s="372">
        <v>59100</v>
      </c>
      <c r="D149" s="372">
        <v>48500</v>
      </c>
      <c r="E149" s="323">
        <f t="shared" si="11"/>
        <v>48.5</v>
      </c>
    </row>
    <row r="150" spans="1:5" x14ac:dyDescent="0.2">
      <c r="A150" s="326" t="s">
        <v>60</v>
      </c>
      <c r="B150" s="325">
        <v>39134</v>
      </c>
      <c r="C150" s="372">
        <v>58400</v>
      </c>
      <c r="D150" s="372">
        <v>47500</v>
      </c>
      <c r="E150" s="323">
        <f t="shared" si="11"/>
        <v>47.5</v>
      </c>
    </row>
    <row r="151" spans="1:5" x14ac:dyDescent="0.2">
      <c r="A151" s="326" t="s">
        <v>59</v>
      </c>
      <c r="B151" s="325">
        <v>39134</v>
      </c>
      <c r="C151" s="372">
        <v>59000</v>
      </c>
      <c r="D151" s="372">
        <v>48300</v>
      </c>
      <c r="E151" s="323">
        <f t="shared" si="11"/>
        <v>48.3</v>
      </c>
    </row>
    <row r="152" spans="1:5" x14ac:dyDescent="0.2">
      <c r="A152" s="326" t="s">
        <v>63</v>
      </c>
      <c r="B152" s="325">
        <v>39134</v>
      </c>
      <c r="C152" s="372">
        <v>58500</v>
      </c>
      <c r="D152" s="372">
        <v>47400</v>
      </c>
      <c r="E152" s="323">
        <f t="shared" si="11"/>
        <v>47.4</v>
      </c>
    </row>
    <row r="153" spans="1:5" ht="13.5" thickBot="1" x14ac:dyDescent="0.25">
      <c r="A153" s="327" t="s">
        <v>62</v>
      </c>
      <c r="B153" s="83">
        <v>39134</v>
      </c>
      <c r="C153" s="92">
        <v>59000</v>
      </c>
      <c r="D153" s="92">
        <v>48400</v>
      </c>
      <c r="E153" s="269">
        <f t="shared" si="11"/>
        <v>48.4</v>
      </c>
    </row>
    <row r="154" spans="1:5" ht="13.5" thickBot="1" x14ac:dyDescent="0.25">
      <c r="A154" s="372"/>
      <c r="B154" s="320"/>
      <c r="C154" s="372"/>
      <c r="D154" s="372"/>
    </row>
    <row r="155" spans="1:5" x14ac:dyDescent="0.2">
      <c r="A155" s="33" t="s">
        <v>79</v>
      </c>
      <c r="B155" s="321"/>
      <c r="C155" s="39" t="s">
        <v>27</v>
      </c>
      <c r="D155" s="39" t="s">
        <v>65</v>
      </c>
      <c r="E155" s="39" t="s">
        <v>340</v>
      </c>
    </row>
    <row r="156" spans="1:5" ht="13.5" thickBot="1" x14ac:dyDescent="0.25">
      <c r="A156" s="34" t="s">
        <v>49</v>
      </c>
      <c r="B156" s="48" t="s">
        <v>48</v>
      </c>
      <c r="C156" s="40" t="s">
        <v>4</v>
      </c>
      <c r="D156" s="40" t="s">
        <v>32</v>
      </c>
      <c r="E156" s="40" t="s">
        <v>341</v>
      </c>
    </row>
    <row r="157" spans="1:5" x14ac:dyDescent="0.2">
      <c r="A157" s="330" t="s">
        <v>7</v>
      </c>
      <c r="B157" s="325">
        <v>39224</v>
      </c>
      <c r="C157" s="372">
        <v>2613</v>
      </c>
      <c r="D157" s="372">
        <v>1800</v>
      </c>
      <c r="E157" s="323">
        <f>D157/1000</f>
        <v>1.8</v>
      </c>
    </row>
    <row r="158" spans="1:5" x14ac:dyDescent="0.2">
      <c r="A158" s="326" t="s">
        <v>36</v>
      </c>
      <c r="B158" s="325">
        <v>39224</v>
      </c>
      <c r="C158" s="372">
        <v>4248</v>
      </c>
      <c r="D158" s="372">
        <v>2650</v>
      </c>
      <c r="E158" s="323">
        <f t="shared" ref="E158:E166" si="12">D158/1000</f>
        <v>2.65</v>
      </c>
    </row>
    <row r="159" spans="1:5" x14ac:dyDescent="0.2">
      <c r="A159" s="326" t="s">
        <v>100</v>
      </c>
      <c r="B159" s="325">
        <v>39224</v>
      </c>
      <c r="C159" s="372">
        <v>3135</v>
      </c>
      <c r="D159" s="372">
        <v>2030</v>
      </c>
      <c r="E159" s="323">
        <f t="shared" si="12"/>
        <v>2.0299999999999998</v>
      </c>
    </row>
    <row r="160" spans="1:5" x14ac:dyDescent="0.2">
      <c r="A160" s="326" t="s">
        <v>72</v>
      </c>
      <c r="B160" s="325">
        <v>39224</v>
      </c>
      <c r="C160" s="372">
        <v>1367</v>
      </c>
      <c r="D160" s="372">
        <v>1000</v>
      </c>
      <c r="E160" s="323">
        <f t="shared" si="12"/>
        <v>1</v>
      </c>
    </row>
    <row r="161" spans="1:5" x14ac:dyDescent="0.2">
      <c r="A161" s="326" t="s">
        <v>57</v>
      </c>
      <c r="B161" s="325">
        <v>39224</v>
      </c>
      <c r="C161" s="372">
        <v>58670</v>
      </c>
      <c r="D161" s="372">
        <v>46800</v>
      </c>
      <c r="E161" s="323">
        <f t="shared" si="12"/>
        <v>46.8</v>
      </c>
    </row>
    <row r="162" spans="1:5" x14ac:dyDescent="0.2">
      <c r="A162" s="326" t="s">
        <v>56</v>
      </c>
      <c r="B162" s="325">
        <v>39224</v>
      </c>
      <c r="C162" s="372">
        <v>58782</v>
      </c>
      <c r="D162" s="372">
        <v>46100</v>
      </c>
      <c r="E162" s="323">
        <f t="shared" si="12"/>
        <v>46.1</v>
      </c>
    </row>
    <row r="163" spans="1:5" x14ac:dyDescent="0.2">
      <c r="A163" s="326" t="s">
        <v>60</v>
      </c>
      <c r="B163" s="325">
        <v>39224</v>
      </c>
      <c r="C163" s="372">
        <v>58670</v>
      </c>
      <c r="D163" s="372">
        <v>47100</v>
      </c>
      <c r="E163" s="323">
        <f t="shared" si="12"/>
        <v>47.1</v>
      </c>
    </row>
    <row r="164" spans="1:5" x14ac:dyDescent="0.2">
      <c r="A164" s="326" t="s">
        <v>59</v>
      </c>
      <c r="B164" s="325">
        <v>39224</v>
      </c>
      <c r="C164" s="372">
        <v>58782</v>
      </c>
      <c r="D164" s="372">
        <v>47200</v>
      </c>
      <c r="E164" s="323">
        <f t="shared" si="12"/>
        <v>47.2</v>
      </c>
    </row>
    <row r="165" spans="1:5" x14ac:dyDescent="0.2">
      <c r="A165" s="326" t="s">
        <v>63</v>
      </c>
      <c r="B165" s="325">
        <v>39224</v>
      </c>
      <c r="C165" s="372">
        <v>58670</v>
      </c>
      <c r="D165" s="372">
        <v>47200</v>
      </c>
      <c r="E165" s="323">
        <f t="shared" si="12"/>
        <v>47.2</v>
      </c>
    </row>
    <row r="166" spans="1:5" ht="13.5" thickBot="1" x14ac:dyDescent="0.25">
      <c r="A166" s="327" t="s">
        <v>62</v>
      </c>
      <c r="B166" s="83">
        <v>39224</v>
      </c>
      <c r="C166" s="92">
        <v>58782</v>
      </c>
      <c r="D166" s="92">
        <v>47000</v>
      </c>
      <c r="E166" s="269">
        <f t="shared" si="12"/>
        <v>47</v>
      </c>
    </row>
    <row r="167" spans="1:5" ht="13.5" thickBot="1" x14ac:dyDescent="0.25">
      <c r="A167" s="372"/>
      <c r="B167" s="320"/>
      <c r="C167" s="372"/>
      <c r="D167" s="372"/>
    </row>
    <row r="168" spans="1:5" x14ac:dyDescent="0.2">
      <c r="A168" s="33" t="s">
        <v>79</v>
      </c>
      <c r="B168" s="321"/>
      <c r="C168" s="39" t="s">
        <v>27</v>
      </c>
      <c r="D168" s="39" t="s">
        <v>65</v>
      </c>
      <c r="E168" s="39" t="s">
        <v>340</v>
      </c>
    </row>
    <row r="169" spans="1:5" ht="13.5" thickBot="1" x14ac:dyDescent="0.25">
      <c r="A169" s="34" t="s">
        <v>49</v>
      </c>
      <c r="B169" s="48" t="s">
        <v>48</v>
      </c>
      <c r="C169" s="40" t="s">
        <v>4</v>
      </c>
      <c r="D169" s="40" t="s">
        <v>32</v>
      </c>
      <c r="E169" s="40" t="s">
        <v>341</v>
      </c>
    </row>
    <row r="170" spans="1:5" x14ac:dyDescent="0.2">
      <c r="A170" s="330" t="s">
        <v>7</v>
      </c>
      <c r="B170" s="325">
        <v>39322</v>
      </c>
      <c r="C170" s="372">
        <v>3170</v>
      </c>
      <c r="D170" s="372">
        <v>2150</v>
      </c>
      <c r="E170" s="323">
        <f>D170/1000</f>
        <v>2.15</v>
      </c>
    </row>
    <row r="171" spans="1:5" x14ac:dyDescent="0.2">
      <c r="A171" s="326" t="s">
        <v>36</v>
      </c>
      <c r="B171" s="325">
        <v>39322</v>
      </c>
      <c r="C171" s="372">
        <v>4390</v>
      </c>
      <c r="D171" s="372">
        <v>2830</v>
      </c>
      <c r="E171" s="323">
        <f t="shared" ref="E171:E179" si="13">D171/1000</f>
        <v>2.83</v>
      </c>
    </row>
    <row r="172" spans="1:5" x14ac:dyDescent="0.2">
      <c r="A172" s="326" t="s">
        <v>100</v>
      </c>
      <c r="B172" s="325">
        <v>39322</v>
      </c>
      <c r="C172" s="372"/>
      <c r="D172" s="372"/>
      <c r="E172" s="323">
        <f t="shared" si="13"/>
        <v>0</v>
      </c>
    </row>
    <row r="173" spans="1:5" x14ac:dyDescent="0.2">
      <c r="A173" s="326" t="s">
        <v>72</v>
      </c>
      <c r="B173" s="325">
        <v>39322</v>
      </c>
      <c r="C173" s="372">
        <v>1790</v>
      </c>
      <c r="D173" s="372">
        <v>1200</v>
      </c>
      <c r="E173" s="323">
        <f t="shared" si="13"/>
        <v>1.2</v>
      </c>
    </row>
    <row r="174" spans="1:5" x14ac:dyDescent="0.2">
      <c r="A174" s="326" t="s">
        <v>57</v>
      </c>
      <c r="B174" s="325">
        <v>39322</v>
      </c>
      <c r="C174" s="372">
        <v>59400</v>
      </c>
      <c r="D174" s="372">
        <v>48500</v>
      </c>
      <c r="E174" s="323">
        <f t="shared" si="13"/>
        <v>48.5</v>
      </c>
    </row>
    <row r="175" spans="1:5" x14ac:dyDescent="0.2">
      <c r="A175" s="326" t="s">
        <v>56</v>
      </c>
      <c r="B175" s="325">
        <v>39322</v>
      </c>
      <c r="C175" s="372">
        <v>59400</v>
      </c>
      <c r="D175" s="372">
        <v>48100</v>
      </c>
      <c r="E175" s="323">
        <f t="shared" si="13"/>
        <v>48.1</v>
      </c>
    </row>
    <row r="176" spans="1:5" x14ac:dyDescent="0.2">
      <c r="A176" s="326" t="s">
        <v>60</v>
      </c>
      <c r="B176" s="325">
        <v>39322</v>
      </c>
      <c r="C176" s="372">
        <v>59100</v>
      </c>
      <c r="D176" s="372">
        <v>48000</v>
      </c>
      <c r="E176" s="323">
        <f t="shared" si="13"/>
        <v>48</v>
      </c>
    </row>
    <row r="177" spans="1:5" x14ac:dyDescent="0.2">
      <c r="A177" s="326" t="s">
        <v>59</v>
      </c>
      <c r="B177" s="325">
        <v>39322</v>
      </c>
      <c r="C177" s="372">
        <v>59300</v>
      </c>
      <c r="D177" s="372">
        <v>48000</v>
      </c>
      <c r="E177" s="323">
        <f t="shared" si="13"/>
        <v>48</v>
      </c>
    </row>
    <row r="178" spans="1:5" x14ac:dyDescent="0.2">
      <c r="A178" s="326" t="s">
        <v>63</v>
      </c>
      <c r="B178" s="325">
        <v>39322</v>
      </c>
      <c r="C178" s="372">
        <v>59400</v>
      </c>
      <c r="D178" s="372">
        <v>48200</v>
      </c>
      <c r="E178" s="323">
        <f t="shared" si="13"/>
        <v>48.2</v>
      </c>
    </row>
    <row r="179" spans="1:5" ht="13.5" thickBot="1" x14ac:dyDescent="0.25">
      <c r="A179" s="327" t="s">
        <v>62</v>
      </c>
      <c r="B179" s="83">
        <v>39322</v>
      </c>
      <c r="C179" s="92">
        <v>59400</v>
      </c>
      <c r="D179" s="92">
        <v>48300</v>
      </c>
      <c r="E179" s="269">
        <f t="shared" si="13"/>
        <v>48.3</v>
      </c>
    </row>
    <row r="180" spans="1:5" ht="13.5" thickBot="1" x14ac:dyDescent="0.25">
      <c r="A180" s="372"/>
      <c r="B180" s="320"/>
      <c r="C180" s="372"/>
      <c r="D180" s="372"/>
    </row>
    <row r="181" spans="1:5" x14ac:dyDescent="0.2">
      <c r="A181" s="33" t="s">
        <v>79</v>
      </c>
      <c r="B181" s="321"/>
      <c r="C181" s="39" t="s">
        <v>27</v>
      </c>
      <c r="D181" s="39" t="s">
        <v>65</v>
      </c>
      <c r="E181" s="39" t="s">
        <v>340</v>
      </c>
    </row>
    <row r="182" spans="1:5" ht="13.5" thickBot="1" x14ac:dyDescent="0.25">
      <c r="A182" s="34" t="s">
        <v>49</v>
      </c>
      <c r="B182" s="48" t="s">
        <v>48</v>
      </c>
      <c r="C182" s="40" t="s">
        <v>4</v>
      </c>
      <c r="D182" s="40" t="s">
        <v>32</v>
      </c>
      <c r="E182" s="40" t="s">
        <v>341</v>
      </c>
    </row>
    <row r="183" spans="1:5" x14ac:dyDescent="0.2">
      <c r="A183" s="330" t="s">
        <v>7</v>
      </c>
      <c r="B183" s="325">
        <v>39400</v>
      </c>
      <c r="C183" s="372">
        <v>3829</v>
      </c>
      <c r="D183" s="372">
        <v>2650</v>
      </c>
      <c r="E183" s="323">
        <f>D183/1000</f>
        <v>2.65</v>
      </c>
    </row>
    <row r="184" spans="1:5" x14ac:dyDescent="0.2">
      <c r="A184" s="326" t="s">
        <v>36</v>
      </c>
      <c r="B184" s="325">
        <v>39400</v>
      </c>
      <c r="C184" s="372">
        <v>4897</v>
      </c>
      <c r="D184" s="372">
        <v>3200</v>
      </c>
      <c r="E184" s="323">
        <f t="shared" ref="E184:E192" si="14">D184/1000</f>
        <v>3.2</v>
      </c>
    </row>
    <row r="185" spans="1:5" x14ac:dyDescent="0.2">
      <c r="A185" s="326" t="s">
        <v>100</v>
      </c>
      <c r="B185" s="325">
        <v>39400</v>
      </c>
      <c r="C185" s="372">
        <v>5371</v>
      </c>
      <c r="D185" s="372">
        <v>3430</v>
      </c>
      <c r="E185" s="323">
        <f t="shared" si="14"/>
        <v>3.43</v>
      </c>
    </row>
    <row r="186" spans="1:5" x14ac:dyDescent="0.2">
      <c r="A186" s="326" t="s">
        <v>72</v>
      </c>
      <c r="B186" s="325">
        <v>39400</v>
      </c>
      <c r="C186" s="372">
        <v>1678</v>
      </c>
      <c r="D186" s="372">
        <v>1090</v>
      </c>
      <c r="E186" s="323">
        <f t="shared" si="14"/>
        <v>1.0900000000000001</v>
      </c>
    </row>
    <row r="187" spans="1:5" x14ac:dyDescent="0.2">
      <c r="A187" s="326" t="s">
        <v>57</v>
      </c>
      <c r="B187" s="325">
        <v>39400</v>
      </c>
      <c r="C187" s="372">
        <v>59900</v>
      </c>
      <c r="D187" s="372">
        <v>48900</v>
      </c>
      <c r="E187" s="323">
        <f t="shared" si="14"/>
        <v>48.9</v>
      </c>
    </row>
    <row r="188" spans="1:5" x14ac:dyDescent="0.2">
      <c r="A188" s="326" t="s">
        <v>56</v>
      </c>
      <c r="B188" s="325">
        <v>39400</v>
      </c>
      <c r="C188" s="372">
        <v>59900</v>
      </c>
      <c r="D188" s="372">
        <v>49400</v>
      </c>
      <c r="E188" s="323">
        <f t="shared" si="14"/>
        <v>49.4</v>
      </c>
    </row>
    <row r="189" spans="1:5" x14ac:dyDescent="0.2">
      <c r="A189" s="326" t="s">
        <v>60</v>
      </c>
      <c r="B189" s="325">
        <v>39400</v>
      </c>
      <c r="C189" s="372">
        <v>59600</v>
      </c>
      <c r="D189" s="372">
        <v>49200</v>
      </c>
      <c r="E189" s="323">
        <f t="shared" si="14"/>
        <v>49.2</v>
      </c>
    </row>
    <row r="190" spans="1:5" x14ac:dyDescent="0.2">
      <c r="A190" s="326" t="s">
        <v>59</v>
      </c>
      <c r="B190" s="325">
        <v>39400</v>
      </c>
      <c r="C190" s="372">
        <v>59800</v>
      </c>
      <c r="D190" s="372">
        <v>49300</v>
      </c>
      <c r="E190" s="323">
        <f t="shared" si="14"/>
        <v>49.3</v>
      </c>
    </row>
    <row r="191" spans="1:5" x14ac:dyDescent="0.2">
      <c r="A191" s="326" t="s">
        <v>63</v>
      </c>
      <c r="B191" s="325">
        <v>39400</v>
      </c>
      <c r="C191" s="372">
        <v>59900</v>
      </c>
      <c r="D191" s="372">
        <v>49300</v>
      </c>
      <c r="E191" s="323">
        <f t="shared" si="14"/>
        <v>49.3</v>
      </c>
    </row>
    <row r="192" spans="1:5" ht="13.5" thickBot="1" x14ac:dyDescent="0.25">
      <c r="A192" s="327" t="s">
        <v>62</v>
      </c>
      <c r="B192" s="83">
        <v>39400</v>
      </c>
      <c r="C192" s="92">
        <v>59900</v>
      </c>
      <c r="D192" s="92">
        <v>49400</v>
      </c>
      <c r="E192" s="323">
        <f t="shared" si="14"/>
        <v>49.4</v>
      </c>
    </row>
    <row r="193" spans="1:5" ht="13.5" thickBot="1" x14ac:dyDescent="0.25">
      <c r="A193" s="372"/>
      <c r="B193" s="320"/>
      <c r="C193" s="372"/>
      <c r="D193" s="372"/>
    </row>
    <row r="194" spans="1:5" x14ac:dyDescent="0.2">
      <c r="A194" s="33" t="s">
        <v>79</v>
      </c>
      <c r="B194" s="321"/>
      <c r="C194" s="39" t="s">
        <v>27</v>
      </c>
      <c r="D194" s="39" t="s">
        <v>65</v>
      </c>
      <c r="E194" s="39" t="s">
        <v>340</v>
      </c>
    </row>
    <row r="195" spans="1:5" ht="13.5" thickBot="1" x14ac:dyDescent="0.25">
      <c r="A195" s="34" t="s">
        <v>49</v>
      </c>
      <c r="B195" s="48" t="s">
        <v>48</v>
      </c>
      <c r="C195" s="40" t="s">
        <v>4</v>
      </c>
      <c r="D195" s="40" t="s">
        <v>32</v>
      </c>
      <c r="E195" s="40" t="s">
        <v>341</v>
      </c>
    </row>
    <row r="196" spans="1:5" x14ac:dyDescent="0.2">
      <c r="A196" s="330" t="s">
        <v>7</v>
      </c>
      <c r="B196" s="325">
        <v>39503</v>
      </c>
      <c r="C196" s="372">
        <v>3070</v>
      </c>
      <c r="D196" s="372">
        <v>2090</v>
      </c>
      <c r="E196" s="323">
        <f>D196/1000</f>
        <v>2.09</v>
      </c>
    </row>
    <row r="197" spans="1:5" x14ac:dyDescent="0.2">
      <c r="A197" s="326" t="s">
        <v>36</v>
      </c>
      <c r="B197" s="325">
        <v>39503</v>
      </c>
      <c r="C197" s="372">
        <v>4830</v>
      </c>
      <c r="D197" s="372">
        <v>3140</v>
      </c>
      <c r="E197" s="323">
        <f t="shared" ref="E197:E205" si="15">D197/1000</f>
        <v>3.14</v>
      </c>
    </row>
    <row r="198" spans="1:5" x14ac:dyDescent="0.2">
      <c r="A198" s="326" t="s">
        <v>100</v>
      </c>
      <c r="B198" s="325">
        <v>39503</v>
      </c>
      <c r="C198" s="372">
        <v>4800</v>
      </c>
      <c r="D198" s="372">
        <v>3140</v>
      </c>
      <c r="E198" s="323">
        <f t="shared" si="15"/>
        <v>3.14</v>
      </c>
    </row>
    <row r="199" spans="1:5" x14ac:dyDescent="0.2">
      <c r="A199" s="326" t="s">
        <v>72</v>
      </c>
      <c r="B199" s="325">
        <v>39503</v>
      </c>
      <c r="C199" s="372">
        <v>1700</v>
      </c>
      <c r="D199" s="372">
        <v>1070</v>
      </c>
      <c r="E199" s="323">
        <f t="shared" si="15"/>
        <v>1.07</v>
      </c>
    </row>
    <row r="200" spans="1:5" x14ac:dyDescent="0.2">
      <c r="A200" s="326" t="s">
        <v>57</v>
      </c>
      <c r="B200" s="325">
        <v>39504</v>
      </c>
      <c r="C200" s="372">
        <v>58500</v>
      </c>
      <c r="D200" s="372">
        <v>48500</v>
      </c>
      <c r="E200" s="323">
        <f t="shared" si="15"/>
        <v>48.5</v>
      </c>
    </row>
    <row r="201" spans="1:5" x14ac:dyDescent="0.2">
      <c r="A201" s="326" t="s">
        <v>56</v>
      </c>
      <c r="B201" s="325">
        <v>39504</v>
      </c>
      <c r="C201" s="372">
        <v>58700</v>
      </c>
      <c r="D201" s="372">
        <v>48500</v>
      </c>
      <c r="E201" s="323">
        <f t="shared" si="15"/>
        <v>48.5</v>
      </c>
    </row>
    <row r="202" spans="1:5" x14ac:dyDescent="0.2">
      <c r="A202" s="326" t="s">
        <v>60</v>
      </c>
      <c r="B202" s="325">
        <v>39504</v>
      </c>
      <c r="C202" s="372">
        <v>58400</v>
      </c>
      <c r="D202" s="372">
        <v>47800</v>
      </c>
      <c r="E202" s="323">
        <f t="shared" si="15"/>
        <v>47.8</v>
      </c>
    </row>
    <row r="203" spans="1:5" x14ac:dyDescent="0.2">
      <c r="A203" s="326" t="s">
        <v>59</v>
      </c>
      <c r="B203" s="325">
        <v>39504</v>
      </c>
      <c r="C203" s="372">
        <v>58700</v>
      </c>
      <c r="D203" s="372">
        <v>47900</v>
      </c>
      <c r="E203" s="323">
        <f t="shared" si="15"/>
        <v>47.9</v>
      </c>
    </row>
    <row r="204" spans="1:5" x14ac:dyDescent="0.2">
      <c r="A204" s="326" t="s">
        <v>63</v>
      </c>
      <c r="B204" s="325">
        <v>39504</v>
      </c>
      <c r="C204" s="372">
        <v>58300</v>
      </c>
      <c r="D204" s="372">
        <v>47900</v>
      </c>
      <c r="E204" s="323">
        <f t="shared" si="15"/>
        <v>47.9</v>
      </c>
    </row>
    <row r="205" spans="1:5" ht="13.5" thickBot="1" x14ac:dyDescent="0.25">
      <c r="A205" s="327" t="s">
        <v>62</v>
      </c>
      <c r="B205" s="83">
        <v>39504</v>
      </c>
      <c r="C205" s="92">
        <v>58700</v>
      </c>
      <c r="D205" s="92">
        <v>48700</v>
      </c>
      <c r="E205" s="269">
        <f t="shared" si="15"/>
        <v>48.7</v>
      </c>
    </row>
    <row r="206" spans="1:5" ht="13.5" thickBot="1" x14ac:dyDescent="0.25">
      <c r="A206" s="372"/>
      <c r="B206" s="320"/>
      <c r="C206" s="372"/>
      <c r="D206" s="372"/>
    </row>
    <row r="207" spans="1:5" x14ac:dyDescent="0.2">
      <c r="A207" s="33" t="s">
        <v>79</v>
      </c>
      <c r="B207" s="321"/>
      <c r="C207" s="39" t="s">
        <v>27</v>
      </c>
      <c r="D207" s="39" t="s">
        <v>65</v>
      </c>
      <c r="E207" s="39" t="s">
        <v>340</v>
      </c>
    </row>
    <row r="208" spans="1:5" ht="13.5" thickBot="1" x14ac:dyDescent="0.25">
      <c r="A208" s="34" t="s">
        <v>49</v>
      </c>
      <c r="B208" s="48" t="s">
        <v>48</v>
      </c>
      <c r="C208" s="40" t="s">
        <v>4</v>
      </c>
      <c r="D208" s="40" t="s">
        <v>32</v>
      </c>
      <c r="E208" s="40" t="s">
        <v>341</v>
      </c>
    </row>
    <row r="209" spans="1:5" x14ac:dyDescent="0.2">
      <c r="A209" s="330" t="s">
        <v>7</v>
      </c>
      <c r="B209" s="325">
        <v>39569</v>
      </c>
      <c r="C209" s="372">
        <v>2828</v>
      </c>
      <c r="D209" s="372">
        <v>1910</v>
      </c>
      <c r="E209" s="323">
        <f>D209/1000</f>
        <v>1.91</v>
      </c>
    </row>
    <row r="210" spans="1:5" x14ac:dyDescent="0.2">
      <c r="A210" s="326" t="s">
        <v>36</v>
      </c>
      <c r="B210" s="325">
        <v>39569</v>
      </c>
      <c r="C210" s="372">
        <v>4005</v>
      </c>
      <c r="D210" s="372">
        <v>2580</v>
      </c>
      <c r="E210" s="323">
        <f t="shared" ref="E210:E218" si="16">D210/1000</f>
        <v>2.58</v>
      </c>
    </row>
    <row r="211" spans="1:5" x14ac:dyDescent="0.2">
      <c r="A211" s="326" t="s">
        <v>100</v>
      </c>
      <c r="B211" s="325">
        <v>39569</v>
      </c>
      <c r="C211" s="372">
        <v>4528</v>
      </c>
      <c r="D211" s="372">
        <v>2910</v>
      </c>
      <c r="E211" s="323">
        <f t="shared" si="16"/>
        <v>2.91</v>
      </c>
    </row>
    <row r="212" spans="1:5" x14ac:dyDescent="0.2">
      <c r="A212" s="326" t="s">
        <v>72</v>
      </c>
      <c r="B212" s="325">
        <v>39569</v>
      </c>
      <c r="C212" s="372">
        <v>1532</v>
      </c>
      <c r="D212" s="372">
        <v>989</v>
      </c>
      <c r="E212" s="323">
        <f t="shared" si="16"/>
        <v>0.98899999999999999</v>
      </c>
    </row>
    <row r="213" spans="1:5" x14ac:dyDescent="0.2">
      <c r="A213" s="326" t="s">
        <v>57</v>
      </c>
      <c r="B213" s="325">
        <v>39570</v>
      </c>
      <c r="C213" s="372">
        <v>59400</v>
      </c>
      <c r="D213" s="372">
        <v>48800</v>
      </c>
      <c r="E213" s="323">
        <f t="shared" si="16"/>
        <v>48.8</v>
      </c>
    </row>
    <row r="214" spans="1:5" x14ac:dyDescent="0.2">
      <c r="A214" s="326" t="s">
        <v>56</v>
      </c>
      <c r="B214" s="325">
        <v>39570</v>
      </c>
      <c r="C214" s="372">
        <v>59100</v>
      </c>
      <c r="D214" s="372">
        <v>48600</v>
      </c>
      <c r="E214" s="323">
        <f t="shared" si="16"/>
        <v>48.6</v>
      </c>
    </row>
    <row r="215" spans="1:5" x14ac:dyDescent="0.2">
      <c r="A215" s="326" t="s">
        <v>60</v>
      </c>
      <c r="B215" s="325">
        <v>39570</v>
      </c>
      <c r="C215" s="372">
        <v>58800</v>
      </c>
      <c r="D215" s="372">
        <v>47800</v>
      </c>
      <c r="E215" s="323">
        <f t="shared" si="16"/>
        <v>47.8</v>
      </c>
    </row>
    <row r="216" spans="1:5" x14ac:dyDescent="0.2">
      <c r="A216" s="326" t="s">
        <v>59</v>
      </c>
      <c r="B216" s="325">
        <v>39570</v>
      </c>
      <c r="C216" s="372">
        <v>58600</v>
      </c>
      <c r="D216" s="372">
        <v>48100</v>
      </c>
      <c r="E216" s="323">
        <f t="shared" si="16"/>
        <v>48.1</v>
      </c>
    </row>
    <row r="217" spans="1:5" x14ac:dyDescent="0.2">
      <c r="A217" s="326" t="s">
        <v>63</v>
      </c>
      <c r="B217" s="325">
        <v>39570</v>
      </c>
      <c r="C217" s="372">
        <v>58700</v>
      </c>
      <c r="D217" s="372">
        <v>48300</v>
      </c>
      <c r="E217" s="323">
        <f t="shared" si="16"/>
        <v>48.3</v>
      </c>
    </row>
    <row r="218" spans="1:5" ht="13.5" thickBot="1" x14ac:dyDescent="0.25">
      <c r="A218" s="327" t="s">
        <v>62</v>
      </c>
      <c r="B218" s="83">
        <v>39570</v>
      </c>
      <c r="C218" s="92">
        <v>59000</v>
      </c>
      <c r="D218" s="92">
        <v>48400</v>
      </c>
      <c r="E218" s="269">
        <f t="shared" si="16"/>
        <v>48.4</v>
      </c>
    </row>
    <row r="219" spans="1:5" ht="13.5" thickBot="1" x14ac:dyDescent="0.25">
      <c r="A219" s="372"/>
      <c r="B219" s="320"/>
      <c r="C219" s="372"/>
      <c r="D219" s="372"/>
    </row>
    <row r="220" spans="1:5" x14ac:dyDescent="0.2">
      <c r="A220" s="33" t="s">
        <v>79</v>
      </c>
      <c r="B220" s="321"/>
      <c r="C220" s="39" t="s">
        <v>27</v>
      </c>
      <c r="D220" s="39" t="s">
        <v>65</v>
      </c>
      <c r="E220" s="39" t="s">
        <v>340</v>
      </c>
    </row>
    <row r="221" spans="1:5" ht="13.5" thickBot="1" x14ac:dyDescent="0.25">
      <c r="A221" s="34" t="s">
        <v>49</v>
      </c>
      <c r="B221" s="48" t="s">
        <v>48</v>
      </c>
      <c r="C221" s="40" t="s">
        <v>4</v>
      </c>
      <c r="D221" s="40" t="s">
        <v>32</v>
      </c>
      <c r="E221" s="40" t="s">
        <v>341</v>
      </c>
    </row>
    <row r="222" spans="1:5" x14ac:dyDescent="0.2">
      <c r="A222" s="330" t="s">
        <v>7</v>
      </c>
      <c r="B222" s="325">
        <v>39680</v>
      </c>
      <c r="C222" s="372">
        <v>3280</v>
      </c>
      <c r="D222" s="372">
        <v>2240</v>
      </c>
      <c r="E222" s="323">
        <f>D222/1000</f>
        <v>2.2400000000000002</v>
      </c>
    </row>
    <row r="223" spans="1:5" x14ac:dyDescent="0.2">
      <c r="A223" s="326" t="s">
        <v>36</v>
      </c>
      <c r="B223" s="325">
        <v>39680</v>
      </c>
      <c r="C223" s="372">
        <v>4150</v>
      </c>
      <c r="D223" s="372">
        <v>2720</v>
      </c>
      <c r="E223" s="323">
        <f t="shared" ref="E223:E230" si="17">D223/1000</f>
        <v>2.72</v>
      </c>
    </row>
    <row r="224" spans="1:5" x14ac:dyDescent="0.2">
      <c r="A224" s="326" t="s">
        <v>72</v>
      </c>
      <c r="B224" s="325">
        <v>39680</v>
      </c>
      <c r="C224" s="372">
        <v>1735</v>
      </c>
      <c r="D224" s="372">
        <v>1130</v>
      </c>
      <c r="E224" s="323">
        <f t="shared" si="17"/>
        <v>1.1299999999999999</v>
      </c>
    </row>
    <row r="225" spans="1:5" x14ac:dyDescent="0.2">
      <c r="A225" s="326" t="s">
        <v>57</v>
      </c>
      <c r="B225" s="325">
        <v>39680</v>
      </c>
      <c r="C225" s="372">
        <v>60600</v>
      </c>
      <c r="D225" s="372">
        <v>49200</v>
      </c>
      <c r="E225" s="323">
        <f t="shared" si="17"/>
        <v>49.2</v>
      </c>
    </row>
    <row r="226" spans="1:5" x14ac:dyDescent="0.2">
      <c r="A226" s="326" t="s">
        <v>56</v>
      </c>
      <c r="B226" s="325">
        <v>39680</v>
      </c>
      <c r="C226" s="372">
        <v>60100</v>
      </c>
      <c r="D226" s="372">
        <v>49300</v>
      </c>
      <c r="E226" s="323">
        <f t="shared" si="17"/>
        <v>49.3</v>
      </c>
    </row>
    <row r="227" spans="1:5" x14ac:dyDescent="0.2">
      <c r="A227" s="326" t="s">
        <v>60</v>
      </c>
      <c r="B227" s="325">
        <v>39680</v>
      </c>
      <c r="C227" s="372">
        <v>60400</v>
      </c>
      <c r="D227" s="372">
        <v>49100</v>
      </c>
      <c r="E227" s="323">
        <f t="shared" si="17"/>
        <v>49.1</v>
      </c>
    </row>
    <row r="228" spans="1:5" x14ac:dyDescent="0.2">
      <c r="A228" s="326" t="s">
        <v>59</v>
      </c>
      <c r="B228" s="325">
        <v>39680</v>
      </c>
      <c r="C228" s="372">
        <v>60200</v>
      </c>
      <c r="D228" s="372">
        <v>49600</v>
      </c>
      <c r="E228" s="323">
        <f t="shared" si="17"/>
        <v>49.6</v>
      </c>
    </row>
    <row r="229" spans="1:5" x14ac:dyDescent="0.2">
      <c r="A229" s="326" t="s">
        <v>63</v>
      </c>
      <c r="B229" s="325">
        <v>39680</v>
      </c>
      <c r="C229" s="372">
        <v>60400</v>
      </c>
      <c r="D229" s="372">
        <v>49800</v>
      </c>
      <c r="E229" s="323">
        <f t="shared" si="17"/>
        <v>49.8</v>
      </c>
    </row>
    <row r="230" spans="1:5" x14ac:dyDescent="0.2">
      <c r="A230" s="326" t="s">
        <v>62</v>
      </c>
      <c r="B230" s="325">
        <v>39680</v>
      </c>
      <c r="C230" s="372">
        <v>60500</v>
      </c>
      <c r="D230" s="372">
        <v>49500</v>
      </c>
      <c r="E230" s="323">
        <f t="shared" si="17"/>
        <v>49.5</v>
      </c>
    </row>
    <row r="231" spans="1:5" ht="13.5" thickBot="1" x14ac:dyDescent="0.25">
      <c r="A231" s="327" t="s">
        <v>99</v>
      </c>
      <c r="B231" s="83">
        <v>39680</v>
      </c>
      <c r="C231" s="97" t="s">
        <v>106</v>
      </c>
      <c r="D231" s="97" t="s">
        <v>129</v>
      </c>
      <c r="E231" s="269"/>
    </row>
    <row r="232" spans="1:5" ht="13.5" thickBot="1" x14ac:dyDescent="0.25">
      <c r="A232" s="372"/>
      <c r="B232" s="320"/>
      <c r="C232" s="372"/>
      <c r="D232" s="372"/>
    </row>
    <row r="233" spans="1:5" x14ac:dyDescent="0.2">
      <c r="A233" s="33" t="s">
        <v>79</v>
      </c>
      <c r="B233" s="321"/>
      <c r="C233" s="39" t="s">
        <v>27</v>
      </c>
      <c r="D233" s="39" t="s">
        <v>65</v>
      </c>
      <c r="E233" s="39" t="s">
        <v>340</v>
      </c>
    </row>
    <row r="234" spans="1:5" ht="13.5" thickBot="1" x14ac:dyDescent="0.25">
      <c r="A234" s="34" t="s">
        <v>49</v>
      </c>
      <c r="B234" s="48" t="s">
        <v>48</v>
      </c>
      <c r="C234" s="40" t="s">
        <v>4</v>
      </c>
      <c r="D234" s="40" t="s">
        <v>32</v>
      </c>
      <c r="E234" s="40" t="s">
        <v>341</v>
      </c>
    </row>
    <row r="235" spans="1:5" x14ac:dyDescent="0.2">
      <c r="A235" s="330" t="s">
        <v>7</v>
      </c>
      <c r="B235" s="325">
        <v>39764</v>
      </c>
      <c r="C235" s="372">
        <v>3440</v>
      </c>
      <c r="D235" s="372">
        <v>2340</v>
      </c>
      <c r="E235" s="323">
        <f>D235/1000</f>
        <v>2.34</v>
      </c>
    </row>
    <row r="236" spans="1:5" x14ac:dyDescent="0.2">
      <c r="A236" s="326" t="s">
        <v>36</v>
      </c>
      <c r="B236" s="325">
        <v>39764</v>
      </c>
      <c r="C236" s="372">
        <v>3300</v>
      </c>
      <c r="D236" s="372">
        <v>2150</v>
      </c>
      <c r="E236" s="323">
        <f t="shared" ref="E236:E244" si="18">D236/1000</f>
        <v>2.15</v>
      </c>
    </row>
    <row r="237" spans="1:5" x14ac:dyDescent="0.2">
      <c r="A237" s="326" t="s">
        <v>72</v>
      </c>
      <c r="B237" s="325">
        <v>39764</v>
      </c>
      <c r="C237" s="372">
        <v>1460</v>
      </c>
      <c r="D237" s="372">
        <v>940</v>
      </c>
      <c r="E237" s="323">
        <f t="shared" si="18"/>
        <v>0.94</v>
      </c>
    </row>
    <row r="238" spans="1:5" x14ac:dyDescent="0.2">
      <c r="A238" s="326" t="s">
        <v>57</v>
      </c>
      <c r="B238" s="325">
        <v>39764</v>
      </c>
      <c r="C238" s="372">
        <v>60700</v>
      </c>
      <c r="D238" s="372">
        <v>50300</v>
      </c>
      <c r="E238" s="323">
        <f t="shared" si="18"/>
        <v>50.3</v>
      </c>
    </row>
    <row r="239" spans="1:5" x14ac:dyDescent="0.2">
      <c r="A239" s="326" t="s">
        <v>56</v>
      </c>
      <c r="B239" s="325">
        <v>39764</v>
      </c>
      <c r="C239" s="372">
        <v>60700</v>
      </c>
      <c r="D239" s="372">
        <v>50100</v>
      </c>
      <c r="E239" s="323">
        <f t="shared" si="18"/>
        <v>50.1</v>
      </c>
    </row>
    <row r="240" spans="1:5" x14ac:dyDescent="0.2">
      <c r="A240" s="326" t="s">
        <v>60</v>
      </c>
      <c r="B240" s="325">
        <v>39764</v>
      </c>
      <c r="C240" s="372">
        <v>60400</v>
      </c>
      <c r="D240" s="372">
        <v>50100</v>
      </c>
      <c r="E240" s="323">
        <f t="shared" si="18"/>
        <v>50.1</v>
      </c>
    </row>
    <row r="241" spans="1:5" x14ac:dyDescent="0.2">
      <c r="A241" s="326" t="s">
        <v>59</v>
      </c>
      <c r="B241" s="325">
        <v>39764</v>
      </c>
      <c r="C241" s="372">
        <v>60300</v>
      </c>
      <c r="D241" s="372">
        <v>50900</v>
      </c>
      <c r="E241" s="323">
        <f t="shared" si="18"/>
        <v>50.9</v>
      </c>
    </row>
    <row r="242" spans="1:5" x14ac:dyDescent="0.2">
      <c r="A242" s="326" t="s">
        <v>63</v>
      </c>
      <c r="B242" s="325">
        <v>39764</v>
      </c>
      <c r="C242" s="372">
        <v>60800</v>
      </c>
      <c r="D242" s="372">
        <v>50800</v>
      </c>
      <c r="E242" s="323">
        <f t="shared" si="18"/>
        <v>50.8</v>
      </c>
    </row>
    <row r="243" spans="1:5" x14ac:dyDescent="0.2">
      <c r="A243" s="326" t="s">
        <v>62</v>
      </c>
      <c r="B243" s="325">
        <v>39764</v>
      </c>
      <c r="C243" s="372">
        <v>60700</v>
      </c>
      <c r="D243" s="372">
        <v>50800</v>
      </c>
      <c r="E243" s="323">
        <f t="shared" si="18"/>
        <v>50.8</v>
      </c>
    </row>
    <row r="244" spans="1:5" ht="13.5" thickBot="1" x14ac:dyDescent="0.25">
      <c r="A244" s="327" t="s">
        <v>152</v>
      </c>
      <c r="B244" s="83">
        <v>39764</v>
      </c>
      <c r="C244" s="97">
        <v>59500</v>
      </c>
      <c r="D244" s="97">
        <v>49600</v>
      </c>
      <c r="E244" s="269">
        <f t="shared" si="18"/>
        <v>49.6</v>
      </c>
    </row>
    <row r="245" spans="1:5" ht="13.5" thickBot="1" x14ac:dyDescent="0.25">
      <c r="A245" s="372"/>
      <c r="B245" s="320"/>
      <c r="C245" s="372"/>
      <c r="D245" s="372"/>
    </row>
    <row r="246" spans="1:5" x14ac:dyDescent="0.2">
      <c r="A246" s="33" t="s">
        <v>79</v>
      </c>
      <c r="B246" s="321"/>
      <c r="C246" s="39" t="s">
        <v>27</v>
      </c>
      <c r="D246" s="39" t="s">
        <v>65</v>
      </c>
      <c r="E246" s="39" t="s">
        <v>340</v>
      </c>
    </row>
    <row r="247" spans="1:5" ht="13.5" thickBot="1" x14ac:dyDescent="0.25">
      <c r="A247" s="34" t="s">
        <v>49</v>
      </c>
      <c r="B247" s="48" t="s">
        <v>48</v>
      </c>
      <c r="C247" s="40" t="s">
        <v>4</v>
      </c>
      <c r="D247" s="40" t="s">
        <v>32</v>
      </c>
      <c r="E247" s="40" t="s">
        <v>341</v>
      </c>
    </row>
    <row r="248" spans="1:5" x14ac:dyDescent="0.2">
      <c r="A248" s="330" t="s">
        <v>7</v>
      </c>
      <c r="B248" s="325">
        <v>39861</v>
      </c>
      <c r="C248" s="372">
        <v>3830</v>
      </c>
      <c r="D248" s="372">
        <v>2580</v>
      </c>
      <c r="E248" s="323">
        <f>D248/1000</f>
        <v>2.58</v>
      </c>
    </row>
    <row r="249" spans="1:5" x14ac:dyDescent="0.2">
      <c r="A249" s="326" t="s">
        <v>36</v>
      </c>
      <c r="B249" s="325">
        <v>39861</v>
      </c>
      <c r="C249" s="372">
        <v>3720</v>
      </c>
      <c r="D249" s="372">
        <v>2380</v>
      </c>
      <c r="E249" s="323">
        <f t="shared" ref="E249:E256" si="19">D249/1000</f>
        <v>2.38</v>
      </c>
    </row>
    <row r="250" spans="1:5" x14ac:dyDescent="0.2">
      <c r="A250" s="326" t="s">
        <v>72</v>
      </c>
      <c r="B250" s="325">
        <v>39860</v>
      </c>
      <c r="C250" s="372">
        <v>1840</v>
      </c>
      <c r="D250" s="372">
        <v>1190</v>
      </c>
      <c r="E250" s="323">
        <f t="shared" si="19"/>
        <v>1.19</v>
      </c>
    </row>
    <row r="251" spans="1:5" x14ac:dyDescent="0.2">
      <c r="A251" s="326" t="s">
        <v>57</v>
      </c>
      <c r="B251" s="325">
        <v>39862</v>
      </c>
      <c r="C251" s="372">
        <v>61900</v>
      </c>
      <c r="D251" s="372">
        <v>49800</v>
      </c>
      <c r="E251" s="323">
        <f t="shared" si="19"/>
        <v>49.8</v>
      </c>
    </row>
    <row r="252" spans="1:5" x14ac:dyDescent="0.2">
      <c r="A252" s="326" t="s">
        <v>56</v>
      </c>
      <c r="B252" s="325">
        <v>39862</v>
      </c>
      <c r="C252" s="372">
        <v>61900</v>
      </c>
      <c r="D252" s="372">
        <v>49700</v>
      </c>
      <c r="E252" s="323">
        <f t="shared" si="19"/>
        <v>49.7</v>
      </c>
    </row>
    <row r="253" spans="1:5" x14ac:dyDescent="0.2">
      <c r="A253" s="326" t="s">
        <v>60</v>
      </c>
      <c r="B253" s="325">
        <v>39862</v>
      </c>
      <c r="C253" s="372">
        <v>61300</v>
      </c>
      <c r="D253" s="372">
        <v>48300</v>
      </c>
      <c r="E253" s="323">
        <f t="shared" si="19"/>
        <v>48.3</v>
      </c>
    </row>
    <row r="254" spans="1:5" x14ac:dyDescent="0.2">
      <c r="A254" s="326" t="s">
        <v>59</v>
      </c>
      <c r="B254" s="325">
        <v>39862</v>
      </c>
      <c r="C254" s="372">
        <v>61800</v>
      </c>
      <c r="D254" s="372">
        <v>50000</v>
      </c>
      <c r="E254" s="323">
        <f t="shared" si="19"/>
        <v>50</v>
      </c>
    </row>
    <row r="255" spans="1:5" x14ac:dyDescent="0.2">
      <c r="A255" s="326" t="s">
        <v>63</v>
      </c>
      <c r="B255" s="325">
        <v>39862</v>
      </c>
      <c r="C255" s="372">
        <v>61800</v>
      </c>
      <c r="D255" s="372">
        <v>49900</v>
      </c>
      <c r="E255" s="323">
        <f t="shared" si="19"/>
        <v>49.9</v>
      </c>
    </row>
    <row r="256" spans="1:5" ht="13.5" thickBot="1" x14ac:dyDescent="0.25">
      <c r="A256" s="327" t="s">
        <v>62</v>
      </c>
      <c r="B256" s="83">
        <v>39862</v>
      </c>
      <c r="C256" s="92">
        <v>61900</v>
      </c>
      <c r="D256" s="92">
        <v>49700</v>
      </c>
      <c r="E256" s="269">
        <f t="shared" si="19"/>
        <v>49.7</v>
      </c>
    </row>
    <row r="257" spans="1:5" ht="13.5" thickBot="1" x14ac:dyDescent="0.25">
      <c r="A257" s="372"/>
      <c r="B257" s="320"/>
      <c r="C257" s="372"/>
      <c r="D257" s="372"/>
      <c r="E257" s="323"/>
    </row>
    <row r="258" spans="1:5" x14ac:dyDescent="0.2">
      <c r="A258" s="33" t="s">
        <v>79</v>
      </c>
      <c r="B258" s="321"/>
      <c r="C258" s="39" t="s">
        <v>27</v>
      </c>
      <c r="D258" s="39" t="s">
        <v>65</v>
      </c>
      <c r="E258" s="39" t="s">
        <v>340</v>
      </c>
    </row>
    <row r="259" spans="1:5" ht="13.5" thickBot="1" x14ac:dyDescent="0.25">
      <c r="A259" s="34" t="s">
        <v>49</v>
      </c>
      <c r="B259" s="48" t="s">
        <v>48</v>
      </c>
      <c r="C259" s="40" t="s">
        <v>4</v>
      </c>
      <c r="D259" s="40" t="s">
        <v>32</v>
      </c>
      <c r="E259" s="40" t="s">
        <v>341</v>
      </c>
    </row>
    <row r="260" spans="1:5" x14ac:dyDescent="0.2">
      <c r="A260" s="330" t="s">
        <v>7</v>
      </c>
      <c r="B260" s="325">
        <v>39966</v>
      </c>
      <c r="C260" s="372">
        <v>2800</v>
      </c>
      <c r="D260" s="372">
        <v>1930</v>
      </c>
      <c r="E260" s="323">
        <f>D260/1000</f>
        <v>1.93</v>
      </c>
    </row>
    <row r="261" spans="1:5" x14ac:dyDescent="0.2">
      <c r="A261" s="326" t="s">
        <v>36</v>
      </c>
      <c r="B261" s="325">
        <v>39966</v>
      </c>
      <c r="C261" s="372">
        <v>4730</v>
      </c>
      <c r="D261" s="372">
        <v>3060</v>
      </c>
      <c r="E261" s="323">
        <f t="shared" ref="E261:E268" si="20">D261/1000</f>
        <v>3.06</v>
      </c>
    </row>
    <row r="262" spans="1:5" x14ac:dyDescent="0.2">
      <c r="A262" s="326" t="s">
        <v>72</v>
      </c>
      <c r="B262" s="325">
        <v>39965</v>
      </c>
      <c r="C262" s="372">
        <v>1786</v>
      </c>
      <c r="D262" s="372">
        <v>1410</v>
      </c>
      <c r="E262" s="323">
        <f t="shared" si="20"/>
        <v>1.41</v>
      </c>
    </row>
    <row r="263" spans="1:5" x14ac:dyDescent="0.2">
      <c r="A263" s="326" t="s">
        <v>57</v>
      </c>
      <c r="B263" s="325">
        <v>39966</v>
      </c>
      <c r="C263" s="372">
        <v>61400</v>
      </c>
      <c r="D263" s="372">
        <v>49500</v>
      </c>
      <c r="E263" s="323">
        <f t="shared" si="20"/>
        <v>49.5</v>
      </c>
    </row>
    <row r="264" spans="1:5" x14ac:dyDescent="0.2">
      <c r="A264" s="326" t="s">
        <v>56</v>
      </c>
      <c r="B264" s="325">
        <v>39966</v>
      </c>
      <c r="C264" s="372">
        <v>61200</v>
      </c>
      <c r="D264" s="372">
        <v>49800</v>
      </c>
      <c r="E264" s="323">
        <f t="shared" si="20"/>
        <v>49.8</v>
      </c>
    </row>
    <row r="265" spans="1:5" x14ac:dyDescent="0.2">
      <c r="A265" s="326" t="s">
        <v>60</v>
      </c>
      <c r="B265" s="325">
        <v>39966</v>
      </c>
      <c r="C265" s="372">
        <v>60800</v>
      </c>
      <c r="D265" s="372">
        <v>49400</v>
      </c>
      <c r="E265" s="323">
        <f t="shared" si="20"/>
        <v>49.4</v>
      </c>
    </row>
    <row r="266" spans="1:5" x14ac:dyDescent="0.2">
      <c r="A266" s="326" t="s">
        <v>59</v>
      </c>
      <c r="B266" s="325">
        <v>39966</v>
      </c>
      <c r="C266" s="372">
        <v>60400</v>
      </c>
      <c r="D266" s="372">
        <v>48900</v>
      </c>
      <c r="E266" s="323">
        <f t="shared" si="20"/>
        <v>48.9</v>
      </c>
    </row>
    <row r="267" spans="1:5" x14ac:dyDescent="0.2">
      <c r="A267" s="326" t="s">
        <v>63</v>
      </c>
      <c r="B267" s="325">
        <v>39966</v>
      </c>
      <c r="C267" s="372">
        <v>61200</v>
      </c>
      <c r="D267" s="372">
        <v>50100</v>
      </c>
      <c r="E267" s="323">
        <f t="shared" si="20"/>
        <v>50.1</v>
      </c>
    </row>
    <row r="268" spans="1:5" ht="13.5" thickBot="1" x14ac:dyDescent="0.25">
      <c r="A268" s="327" t="s">
        <v>62</v>
      </c>
      <c r="B268" s="83">
        <v>39966</v>
      </c>
      <c r="C268" s="92">
        <v>61100</v>
      </c>
      <c r="D268" s="92">
        <v>49700</v>
      </c>
      <c r="E268" s="269">
        <f t="shared" si="20"/>
        <v>49.7</v>
      </c>
    </row>
    <row r="269" spans="1:5" ht="13.5" thickBot="1" x14ac:dyDescent="0.25">
      <c r="A269" s="372"/>
      <c r="B269" s="320"/>
      <c r="C269" s="372"/>
      <c r="D269" s="372"/>
    </row>
    <row r="270" spans="1:5" x14ac:dyDescent="0.2">
      <c r="A270" s="33" t="s">
        <v>79</v>
      </c>
      <c r="B270" s="321"/>
      <c r="C270" s="39" t="s">
        <v>27</v>
      </c>
      <c r="D270" s="39" t="s">
        <v>65</v>
      </c>
      <c r="E270" s="39" t="s">
        <v>340</v>
      </c>
    </row>
    <row r="271" spans="1:5" ht="13.5" thickBot="1" x14ac:dyDescent="0.25">
      <c r="A271" s="34" t="s">
        <v>49</v>
      </c>
      <c r="B271" s="48" t="s">
        <v>48</v>
      </c>
      <c r="C271" s="40" t="s">
        <v>4</v>
      </c>
      <c r="D271" s="40" t="s">
        <v>32</v>
      </c>
      <c r="E271" s="40" t="s">
        <v>341</v>
      </c>
    </row>
    <row r="272" spans="1:5" x14ac:dyDescent="0.2">
      <c r="A272" s="330" t="s">
        <v>7</v>
      </c>
      <c r="B272" s="325">
        <v>40030</v>
      </c>
      <c r="C272" s="372">
        <v>3090</v>
      </c>
      <c r="D272" s="372">
        <v>2100</v>
      </c>
      <c r="E272" s="323">
        <f>D272/1000</f>
        <v>2.1</v>
      </c>
    </row>
    <row r="273" spans="1:5" x14ac:dyDescent="0.2">
      <c r="A273" s="326" t="s">
        <v>36</v>
      </c>
      <c r="B273" s="325">
        <v>40030</v>
      </c>
      <c r="C273" s="372">
        <v>4770</v>
      </c>
      <c r="D273" s="372">
        <v>3100</v>
      </c>
      <c r="E273" s="323">
        <f t="shared" ref="E273:E280" si="21">D273/1000</f>
        <v>3.1</v>
      </c>
    </row>
    <row r="274" spans="1:5" x14ac:dyDescent="0.2">
      <c r="A274" s="326" t="s">
        <v>72</v>
      </c>
      <c r="B274" s="325">
        <v>40028</v>
      </c>
      <c r="C274" s="372">
        <v>1801</v>
      </c>
      <c r="D274" s="372">
        <v>1340</v>
      </c>
      <c r="E274" s="323">
        <f t="shared" si="21"/>
        <v>1.34</v>
      </c>
    </row>
    <row r="275" spans="1:5" x14ac:dyDescent="0.2">
      <c r="A275" s="326" t="s">
        <v>57</v>
      </c>
      <c r="B275" s="325">
        <v>40030</v>
      </c>
      <c r="C275" s="372">
        <v>63400</v>
      </c>
      <c r="D275" s="372">
        <v>51000</v>
      </c>
      <c r="E275" s="323">
        <f t="shared" si="21"/>
        <v>51</v>
      </c>
    </row>
    <row r="276" spans="1:5" x14ac:dyDescent="0.2">
      <c r="A276" s="326" t="s">
        <v>56</v>
      </c>
      <c r="B276" s="325">
        <v>40030</v>
      </c>
      <c r="C276" s="372">
        <v>63300</v>
      </c>
      <c r="D276" s="372">
        <v>51400</v>
      </c>
      <c r="E276" s="323">
        <f t="shared" si="21"/>
        <v>51.4</v>
      </c>
    </row>
    <row r="277" spans="1:5" x14ac:dyDescent="0.2">
      <c r="A277" s="326" t="s">
        <v>60</v>
      </c>
      <c r="B277" s="325">
        <v>40030</v>
      </c>
      <c r="C277" s="372">
        <v>63100</v>
      </c>
      <c r="D277" s="372">
        <v>51100</v>
      </c>
      <c r="E277" s="323">
        <f t="shared" si="21"/>
        <v>51.1</v>
      </c>
    </row>
    <row r="278" spans="1:5" x14ac:dyDescent="0.2">
      <c r="A278" s="326" t="s">
        <v>59</v>
      </c>
      <c r="B278" s="325">
        <v>40030</v>
      </c>
      <c r="C278" s="372">
        <v>63200</v>
      </c>
      <c r="D278" s="372">
        <v>51200</v>
      </c>
      <c r="E278" s="323">
        <f t="shared" si="21"/>
        <v>51.2</v>
      </c>
    </row>
    <row r="279" spans="1:5" x14ac:dyDescent="0.2">
      <c r="A279" s="326" t="s">
        <v>63</v>
      </c>
      <c r="B279" s="325">
        <v>40030</v>
      </c>
      <c r="C279" s="372">
        <v>63200</v>
      </c>
      <c r="D279" s="372">
        <v>51000</v>
      </c>
      <c r="E279" s="323">
        <f t="shared" si="21"/>
        <v>51</v>
      </c>
    </row>
    <row r="280" spans="1:5" ht="13.5" thickBot="1" x14ac:dyDescent="0.25">
      <c r="A280" s="327" t="s">
        <v>62</v>
      </c>
      <c r="B280" s="83">
        <v>40030</v>
      </c>
      <c r="C280" s="92">
        <v>63200</v>
      </c>
      <c r="D280" s="92">
        <v>50600</v>
      </c>
      <c r="E280" s="269">
        <f t="shared" si="21"/>
        <v>50.6</v>
      </c>
    </row>
    <row r="281" spans="1:5" ht="13.5" thickBot="1" x14ac:dyDescent="0.25">
      <c r="A281" s="372"/>
      <c r="B281" s="320"/>
      <c r="C281" s="372"/>
      <c r="D281" s="372"/>
    </row>
    <row r="282" spans="1:5" x14ac:dyDescent="0.2">
      <c r="A282" s="33" t="s">
        <v>79</v>
      </c>
      <c r="B282" s="321"/>
      <c r="C282" s="39" t="s">
        <v>27</v>
      </c>
      <c r="D282" s="39" t="s">
        <v>65</v>
      </c>
      <c r="E282" s="39" t="s">
        <v>340</v>
      </c>
    </row>
    <row r="283" spans="1:5" ht="13.5" thickBot="1" x14ac:dyDescent="0.25">
      <c r="A283" s="34" t="s">
        <v>49</v>
      </c>
      <c r="B283" s="48" t="s">
        <v>48</v>
      </c>
      <c r="C283" s="40" t="s">
        <v>4</v>
      </c>
      <c r="D283" s="40" t="s">
        <v>32</v>
      </c>
      <c r="E283" s="40" t="s">
        <v>341</v>
      </c>
    </row>
    <row r="284" spans="1:5" x14ac:dyDescent="0.2">
      <c r="A284" s="330" t="s">
        <v>7</v>
      </c>
      <c r="B284" s="325">
        <v>40155</v>
      </c>
      <c r="C284" s="372">
        <v>3520</v>
      </c>
      <c r="D284" s="372">
        <v>2370</v>
      </c>
      <c r="E284" s="323">
        <f>D284/1000</f>
        <v>2.37</v>
      </c>
    </row>
    <row r="285" spans="1:5" x14ac:dyDescent="0.2">
      <c r="A285" s="326" t="s">
        <v>36</v>
      </c>
      <c r="B285" s="325">
        <v>40155</v>
      </c>
      <c r="C285" s="372">
        <v>4690</v>
      </c>
      <c r="D285" s="372">
        <v>3000</v>
      </c>
      <c r="E285" s="323">
        <f t="shared" ref="E285:E292" si="22">D285/1000</f>
        <v>3</v>
      </c>
    </row>
    <row r="286" spans="1:5" x14ac:dyDescent="0.2">
      <c r="A286" s="326" t="s">
        <v>72</v>
      </c>
      <c r="B286" s="325">
        <v>40155</v>
      </c>
      <c r="C286" s="372">
        <v>2080</v>
      </c>
      <c r="D286" s="372">
        <v>1360</v>
      </c>
      <c r="E286" s="323">
        <f t="shared" si="22"/>
        <v>1.36</v>
      </c>
    </row>
    <row r="287" spans="1:5" x14ac:dyDescent="0.2">
      <c r="A287" s="326" t="s">
        <v>57</v>
      </c>
      <c r="B287" s="325">
        <v>40156</v>
      </c>
      <c r="C287" s="372">
        <v>64500</v>
      </c>
      <c r="D287" s="372">
        <v>52100</v>
      </c>
      <c r="E287" s="323">
        <f t="shared" si="22"/>
        <v>52.1</v>
      </c>
    </row>
    <row r="288" spans="1:5" x14ac:dyDescent="0.2">
      <c r="A288" s="326" t="s">
        <v>56</v>
      </c>
      <c r="B288" s="325">
        <v>40156</v>
      </c>
      <c r="C288" s="372">
        <v>64500</v>
      </c>
      <c r="D288" s="372">
        <v>52900</v>
      </c>
      <c r="E288" s="323">
        <f t="shared" si="22"/>
        <v>52.9</v>
      </c>
    </row>
    <row r="289" spans="1:5" x14ac:dyDescent="0.2">
      <c r="A289" s="326" t="s">
        <v>60</v>
      </c>
      <c r="B289" s="325">
        <v>40156</v>
      </c>
      <c r="C289" s="372">
        <v>63100</v>
      </c>
      <c r="D289" s="372">
        <v>51200</v>
      </c>
      <c r="E289" s="323">
        <f t="shared" si="22"/>
        <v>51.2</v>
      </c>
    </row>
    <row r="290" spans="1:5" x14ac:dyDescent="0.2">
      <c r="A290" s="326" t="s">
        <v>59</v>
      </c>
      <c r="B290" s="325">
        <v>40156</v>
      </c>
      <c r="C290" s="372">
        <v>64500</v>
      </c>
      <c r="D290" s="372">
        <v>52100</v>
      </c>
      <c r="E290" s="323">
        <f t="shared" si="22"/>
        <v>52.1</v>
      </c>
    </row>
    <row r="291" spans="1:5" x14ac:dyDescent="0.2">
      <c r="A291" s="326" t="s">
        <v>63</v>
      </c>
      <c r="B291" s="325">
        <v>40156</v>
      </c>
      <c r="C291" s="372">
        <v>63800</v>
      </c>
      <c r="D291" s="372">
        <v>51600</v>
      </c>
      <c r="E291" s="323">
        <f t="shared" si="22"/>
        <v>51.6</v>
      </c>
    </row>
    <row r="292" spans="1:5" ht="13.5" thickBot="1" x14ac:dyDescent="0.25">
      <c r="A292" s="327" t="s">
        <v>62</v>
      </c>
      <c r="B292" s="83">
        <v>40156</v>
      </c>
      <c r="C292" s="92">
        <v>64300</v>
      </c>
      <c r="D292" s="92">
        <v>52300</v>
      </c>
      <c r="E292" s="269">
        <f t="shared" si="22"/>
        <v>52.3</v>
      </c>
    </row>
    <row r="293" spans="1:5" ht="13.5" thickBot="1" x14ac:dyDescent="0.25">
      <c r="A293" s="372"/>
      <c r="B293" s="320"/>
      <c r="C293" s="372"/>
      <c r="D293" s="372"/>
    </row>
    <row r="294" spans="1:5" x14ac:dyDescent="0.2">
      <c r="A294" s="33" t="s">
        <v>79</v>
      </c>
      <c r="B294" s="321"/>
      <c r="C294" s="39" t="s">
        <v>27</v>
      </c>
      <c r="D294" s="39" t="s">
        <v>65</v>
      </c>
      <c r="E294" s="39" t="s">
        <v>340</v>
      </c>
    </row>
    <row r="295" spans="1:5" ht="13.5" thickBot="1" x14ac:dyDescent="0.25">
      <c r="A295" s="34" t="s">
        <v>49</v>
      </c>
      <c r="B295" s="48" t="s">
        <v>48</v>
      </c>
      <c r="C295" s="40" t="s">
        <v>4</v>
      </c>
      <c r="D295" s="40" t="s">
        <v>32</v>
      </c>
      <c r="E295" s="40" t="s">
        <v>341</v>
      </c>
    </row>
    <row r="296" spans="1:5" x14ac:dyDescent="0.2">
      <c r="A296" s="330" t="s">
        <v>7</v>
      </c>
      <c r="B296" s="325">
        <v>40226</v>
      </c>
      <c r="C296" s="372">
        <v>3760</v>
      </c>
      <c r="D296" s="372">
        <v>2490</v>
      </c>
      <c r="E296" s="323">
        <f>D296/1000</f>
        <v>2.4900000000000002</v>
      </c>
    </row>
    <row r="297" spans="1:5" x14ac:dyDescent="0.2">
      <c r="A297" s="326" t="s">
        <v>36</v>
      </c>
      <c r="B297" s="325">
        <v>40226</v>
      </c>
      <c r="C297" s="372">
        <v>5550</v>
      </c>
      <c r="D297" s="372">
        <v>3550</v>
      </c>
      <c r="E297" s="323">
        <f t="shared" ref="E297:E304" si="23">D297/1000</f>
        <v>3.55</v>
      </c>
    </row>
    <row r="298" spans="1:5" x14ac:dyDescent="0.2">
      <c r="A298" s="326" t="s">
        <v>72</v>
      </c>
      <c r="B298" s="325">
        <v>40226</v>
      </c>
      <c r="C298" s="372">
        <v>2020</v>
      </c>
      <c r="D298" s="372">
        <v>1320</v>
      </c>
      <c r="E298" s="323">
        <f t="shared" si="23"/>
        <v>1.32</v>
      </c>
    </row>
    <row r="299" spans="1:5" x14ac:dyDescent="0.2">
      <c r="A299" s="326" t="s">
        <v>57</v>
      </c>
      <c r="B299" s="325">
        <v>40226</v>
      </c>
      <c r="C299" s="372">
        <v>62400</v>
      </c>
      <c r="D299" s="372">
        <v>50900</v>
      </c>
      <c r="E299" s="323">
        <f t="shared" si="23"/>
        <v>50.9</v>
      </c>
    </row>
    <row r="300" spans="1:5" x14ac:dyDescent="0.2">
      <c r="A300" s="326" t="s">
        <v>56</v>
      </c>
      <c r="B300" s="325">
        <v>40226</v>
      </c>
      <c r="C300" s="372">
        <v>62200</v>
      </c>
      <c r="D300" s="372">
        <v>51700</v>
      </c>
      <c r="E300" s="323">
        <f t="shared" si="23"/>
        <v>51.7</v>
      </c>
    </row>
    <row r="301" spans="1:5" x14ac:dyDescent="0.2">
      <c r="A301" s="326" t="s">
        <v>60</v>
      </c>
      <c r="B301" s="325">
        <v>40226</v>
      </c>
      <c r="C301" s="372">
        <v>62200</v>
      </c>
      <c r="D301" s="372">
        <v>50900</v>
      </c>
      <c r="E301" s="323">
        <f t="shared" si="23"/>
        <v>50.9</v>
      </c>
    </row>
    <row r="302" spans="1:5" x14ac:dyDescent="0.2">
      <c r="A302" s="326" t="s">
        <v>59</v>
      </c>
      <c r="B302" s="325">
        <v>40226</v>
      </c>
      <c r="C302" s="372">
        <v>62700</v>
      </c>
      <c r="D302" s="372">
        <v>51200</v>
      </c>
      <c r="E302" s="323">
        <f t="shared" si="23"/>
        <v>51.2</v>
      </c>
    </row>
    <row r="303" spans="1:5" x14ac:dyDescent="0.2">
      <c r="A303" s="326" t="s">
        <v>63</v>
      </c>
      <c r="B303" s="325">
        <v>40226</v>
      </c>
      <c r="C303" s="372">
        <v>62500</v>
      </c>
      <c r="D303" s="372">
        <v>49800</v>
      </c>
      <c r="E303" s="323">
        <f t="shared" si="23"/>
        <v>49.8</v>
      </c>
    </row>
    <row r="304" spans="1:5" ht="13.5" thickBot="1" x14ac:dyDescent="0.25">
      <c r="A304" s="327" t="s">
        <v>62</v>
      </c>
      <c r="B304" s="83">
        <v>40226</v>
      </c>
      <c r="C304" s="92">
        <v>62700</v>
      </c>
      <c r="D304" s="92">
        <v>51000</v>
      </c>
      <c r="E304" s="269">
        <f t="shared" si="23"/>
        <v>51</v>
      </c>
    </row>
    <row r="305" spans="1:5" ht="13.5" thickBot="1" x14ac:dyDescent="0.25">
      <c r="A305" s="372"/>
      <c r="B305" s="320"/>
      <c r="C305" s="373"/>
      <c r="D305" s="373"/>
    </row>
    <row r="306" spans="1:5" x14ac:dyDescent="0.2">
      <c r="A306" s="33" t="s">
        <v>79</v>
      </c>
      <c r="B306" s="321"/>
      <c r="C306" s="39" t="s">
        <v>27</v>
      </c>
      <c r="D306" s="39" t="s">
        <v>65</v>
      </c>
      <c r="E306" s="39" t="s">
        <v>340</v>
      </c>
    </row>
    <row r="307" spans="1:5" ht="13.5" thickBot="1" x14ac:dyDescent="0.25">
      <c r="A307" s="34" t="s">
        <v>49</v>
      </c>
      <c r="B307" s="48" t="s">
        <v>48</v>
      </c>
      <c r="C307" s="40" t="s">
        <v>4</v>
      </c>
      <c r="D307" s="40" t="s">
        <v>32</v>
      </c>
      <c r="E307" s="40" t="s">
        <v>341</v>
      </c>
    </row>
    <row r="308" spans="1:5" x14ac:dyDescent="0.2">
      <c r="A308" s="330" t="s">
        <v>7</v>
      </c>
      <c r="B308" s="325">
        <v>40315</v>
      </c>
      <c r="C308" s="372">
        <v>2730</v>
      </c>
      <c r="D308" s="372">
        <v>1840</v>
      </c>
      <c r="E308" s="323">
        <f>D308/1000</f>
        <v>1.84</v>
      </c>
    </row>
    <row r="309" spans="1:5" x14ac:dyDescent="0.2">
      <c r="A309" s="326" t="s">
        <v>36</v>
      </c>
      <c r="B309" s="325">
        <v>40315</v>
      </c>
      <c r="C309" s="372">
        <v>4060</v>
      </c>
      <c r="D309" s="372">
        <v>2600</v>
      </c>
      <c r="E309" s="323">
        <f t="shared" ref="E309:E316" si="24">D309/1000</f>
        <v>2.6</v>
      </c>
    </row>
    <row r="310" spans="1:5" x14ac:dyDescent="0.2">
      <c r="A310" s="326" t="s">
        <v>72</v>
      </c>
      <c r="B310" s="325">
        <v>40315</v>
      </c>
      <c r="C310" s="372">
        <v>1600</v>
      </c>
      <c r="D310" s="372">
        <v>1030</v>
      </c>
      <c r="E310" s="323">
        <f t="shared" si="24"/>
        <v>1.03</v>
      </c>
    </row>
    <row r="311" spans="1:5" x14ac:dyDescent="0.2">
      <c r="A311" s="326" t="s">
        <v>57</v>
      </c>
      <c r="B311" s="325">
        <v>40317</v>
      </c>
      <c r="C311" s="372">
        <v>63100</v>
      </c>
      <c r="D311" s="372">
        <v>50300</v>
      </c>
      <c r="E311" s="323">
        <f t="shared" si="24"/>
        <v>50.3</v>
      </c>
    </row>
    <row r="312" spans="1:5" x14ac:dyDescent="0.2">
      <c r="A312" s="326" t="s">
        <v>56</v>
      </c>
      <c r="B312" s="325">
        <v>40317</v>
      </c>
      <c r="C312" s="372">
        <v>62900</v>
      </c>
      <c r="D312" s="372">
        <v>50400</v>
      </c>
      <c r="E312" s="323">
        <f t="shared" si="24"/>
        <v>50.4</v>
      </c>
    </row>
    <row r="313" spans="1:5" x14ac:dyDescent="0.2">
      <c r="A313" s="326" t="s">
        <v>60</v>
      </c>
      <c r="B313" s="325">
        <v>40317</v>
      </c>
      <c r="C313" s="372">
        <v>63000</v>
      </c>
      <c r="D313" s="372">
        <v>50400</v>
      </c>
      <c r="E313" s="323">
        <f t="shared" si="24"/>
        <v>50.4</v>
      </c>
    </row>
    <row r="314" spans="1:5" x14ac:dyDescent="0.2">
      <c r="A314" s="326" t="s">
        <v>59</v>
      </c>
      <c r="B314" s="325">
        <v>40317</v>
      </c>
      <c r="C314" s="372">
        <v>63000</v>
      </c>
      <c r="D314" s="372">
        <v>50200</v>
      </c>
      <c r="E314" s="323">
        <f t="shared" si="24"/>
        <v>50.2</v>
      </c>
    </row>
    <row r="315" spans="1:5" x14ac:dyDescent="0.2">
      <c r="A315" s="326" t="s">
        <v>63</v>
      </c>
      <c r="B315" s="325">
        <v>40317</v>
      </c>
      <c r="C315" s="372">
        <v>62800</v>
      </c>
      <c r="D315" s="372">
        <v>50000</v>
      </c>
      <c r="E315" s="323">
        <f t="shared" si="24"/>
        <v>50</v>
      </c>
    </row>
    <row r="316" spans="1:5" ht="13.5" thickBot="1" x14ac:dyDescent="0.25">
      <c r="A316" s="327" t="s">
        <v>62</v>
      </c>
      <c r="B316" s="171">
        <v>40317</v>
      </c>
      <c r="C316" s="333">
        <v>62900</v>
      </c>
      <c r="D316" s="333">
        <v>50100</v>
      </c>
      <c r="E316" s="269">
        <f t="shared" si="24"/>
        <v>50.1</v>
      </c>
    </row>
    <row r="317" spans="1:5" ht="13.5" thickBot="1" x14ac:dyDescent="0.25">
      <c r="A317" s="372"/>
      <c r="B317" s="320"/>
      <c r="C317" s="373"/>
      <c r="D317" s="373"/>
    </row>
    <row r="318" spans="1:5" x14ac:dyDescent="0.2">
      <c r="A318" s="33" t="s">
        <v>79</v>
      </c>
      <c r="B318" s="321"/>
      <c r="C318" s="39" t="s">
        <v>27</v>
      </c>
      <c r="D318" s="39" t="s">
        <v>65</v>
      </c>
      <c r="E318" s="39" t="s">
        <v>340</v>
      </c>
    </row>
    <row r="319" spans="1:5" ht="13.5" thickBot="1" x14ac:dyDescent="0.25">
      <c r="A319" s="34" t="s">
        <v>49</v>
      </c>
      <c r="B319" s="48" t="s">
        <v>48</v>
      </c>
      <c r="C319" s="40" t="s">
        <v>4</v>
      </c>
      <c r="D319" s="40" t="s">
        <v>32</v>
      </c>
      <c r="E319" s="40" t="s">
        <v>341</v>
      </c>
    </row>
    <row r="320" spans="1:5" x14ac:dyDescent="0.2">
      <c r="A320" s="330" t="s">
        <v>7</v>
      </c>
      <c r="B320" s="325">
        <v>40400</v>
      </c>
      <c r="C320" s="372">
        <v>3023</v>
      </c>
      <c r="D320" s="372">
        <v>2030</v>
      </c>
      <c r="E320" s="323">
        <f>D320/1000</f>
        <v>2.0299999999999998</v>
      </c>
    </row>
    <row r="321" spans="1:5" x14ac:dyDescent="0.2">
      <c r="A321" s="326" t="s">
        <v>36</v>
      </c>
      <c r="B321" s="325">
        <v>40400</v>
      </c>
      <c r="C321" s="372">
        <v>4710</v>
      </c>
      <c r="D321" s="372">
        <v>3030</v>
      </c>
      <c r="E321" s="323">
        <f t="shared" ref="E321:E328" si="25">D321/1000</f>
        <v>3.03</v>
      </c>
    </row>
    <row r="322" spans="1:5" x14ac:dyDescent="0.2">
      <c r="A322" s="326" t="s">
        <v>72</v>
      </c>
      <c r="B322" s="325">
        <v>40400</v>
      </c>
      <c r="C322" s="372">
        <v>1984</v>
      </c>
      <c r="D322" s="372">
        <v>1310</v>
      </c>
      <c r="E322" s="323">
        <f t="shared" si="25"/>
        <v>1.31</v>
      </c>
    </row>
    <row r="323" spans="1:5" x14ac:dyDescent="0.2">
      <c r="A323" s="326" t="s">
        <v>57</v>
      </c>
      <c r="B323" s="325">
        <v>40401</v>
      </c>
      <c r="C323" s="372">
        <v>64800</v>
      </c>
      <c r="D323" s="372">
        <v>51900</v>
      </c>
      <c r="E323" s="323">
        <f t="shared" si="25"/>
        <v>51.9</v>
      </c>
    </row>
    <row r="324" spans="1:5" x14ac:dyDescent="0.2">
      <c r="A324" s="326" t="s">
        <v>56</v>
      </c>
      <c r="B324" s="325">
        <v>40401</v>
      </c>
      <c r="C324" s="372">
        <v>64800</v>
      </c>
      <c r="D324" s="372">
        <v>51700</v>
      </c>
      <c r="E324" s="323">
        <f t="shared" si="25"/>
        <v>51.7</v>
      </c>
    </row>
    <row r="325" spans="1:5" x14ac:dyDescent="0.2">
      <c r="A325" s="326" t="s">
        <v>60</v>
      </c>
      <c r="B325" s="325">
        <v>40401</v>
      </c>
      <c r="C325" s="372">
        <v>64900</v>
      </c>
      <c r="D325" s="372">
        <v>52200</v>
      </c>
      <c r="E325" s="323">
        <f t="shared" si="25"/>
        <v>52.2</v>
      </c>
    </row>
    <row r="326" spans="1:5" x14ac:dyDescent="0.2">
      <c r="A326" s="326" t="s">
        <v>59</v>
      </c>
      <c r="B326" s="325">
        <v>40401</v>
      </c>
      <c r="C326" s="372">
        <v>64900</v>
      </c>
      <c r="D326" s="372">
        <v>52000</v>
      </c>
      <c r="E326" s="323">
        <f t="shared" si="25"/>
        <v>52</v>
      </c>
    </row>
    <row r="327" spans="1:5" x14ac:dyDescent="0.2">
      <c r="A327" s="326" t="s">
        <v>63</v>
      </c>
      <c r="B327" s="325">
        <v>40401</v>
      </c>
      <c r="C327" s="372">
        <v>64900</v>
      </c>
      <c r="D327" s="372">
        <v>51800</v>
      </c>
      <c r="E327" s="323">
        <f t="shared" si="25"/>
        <v>51.8</v>
      </c>
    </row>
    <row r="328" spans="1:5" ht="13.5" thickBot="1" x14ac:dyDescent="0.25">
      <c r="A328" s="327" t="s">
        <v>62</v>
      </c>
      <c r="B328" s="171">
        <v>40401</v>
      </c>
      <c r="C328" s="333">
        <v>64900</v>
      </c>
      <c r="D328" s="333">
        <v>51400</v>
      </c>
      <c r="E328" s="269">
        <f t="shared" si="25"/>
        <v>51.4</v>
      </c>
    </row>
    <row r="329" spans="1:5" ht="13.5" thickBot="1" x14ac:dyDescent="0.25">
      <c r="A329" s="372"/>
      <c r="B329" s="320"/>
      <c r="C329" s="372"/>
      <c r="D329" s="372"/>
    </row>
    <row r="330" spans="1:5" x14ac:dyDescent="0.2">
      <c r="A330" s="33" t="s">
        <v>79</v>
      </c>
      <c r="B330" s="321"/>
      <c r="C330" s="39" t="s">
        <v>27</v>
      </c>
      <c r="D330" s="39" t="s">
        <v>65</v>
      </c>
      <c r="E330" s="39" t="s">
        <v>340</v>
      </c>
    </row>
    <row r="331" spans="1:5" ht="13.5" thickBot="1" x14ac:dyDescent="0.25">
      <c r="A331" s="34" t="s">
        <v>49</v>
      </c>
      <c r="B331" s="48" t="s">
        <v>48</v>
      </c>
      <c r="C331" s="40" t="s">
        <v>4</v>
      </c>
      <c r="D331" s="40" t="s">
        <v>32</v>
      </c>
      <c r="E331" s="40" t="s">
        <v>341</v>
      </c>
    </row>
    <row r="332" spans="1:5" x14ac:dyDescent="0.2">
      <c r="A332" s="330" t="s">
        <v>7</v>
      </c>
      <c r="B332" s="325">
        <v>40503</v>
      </c>
      <c r="C332" s="372">
        <v>2983</v>
      </c>
      <c r="D332" s="372">
        <v>2010</v>
      </c>
      <c r="E332" s="323">
        <f>D332/1000</f>
        <v>2.0099999999999998</v>
      </c>
    </row>
    <row r="333" spans="1:5" x14ac:dyDescent="0.2">
      <c r="A333" s="326" t="s">
        <v>36</v>
      </c>
      <c r="B333" s="325">
        <v>40503</v>
      </c>
      <c r="C333" s="372">
        <v>3440</v>
      </c>
      <c r="D333" s="372">
        <v>2190</v>
      </c>
      <c r="E333" s="323">
        <f t="shared" ref="E333:E340" si="26">D333/1000</f>
        <v>2.19</v>
      </c>
    </row>
    <row r="334" spans="1:5" x14ac:dyDescent="0.2">
      <c r="A334" s="326" t="s">
        <v>72</v>
      </c>
      <c r="B334" s="325">
        <v>40503</v>
      </c>
      <c r="C334" s="372">
        <v>1525</v>
      </c>
      <c r="D334" s="372">
        <v>978</v>
      </c>
      <c r="E334" s="323">
        <f t="shared" si="26"/>
        <v>0.97799999999999998</v>
      </c>
    </row>
    <row r="335" spans="1:5" x14ac:dyDescent="0.2">
      <c r="A335" s="326" t="s">
        <v>57</v>
      </c>
      <c r="B335" s="325">
        <v>40504</v>
      </c>
      <c r="C335" s="372">
        <v>65200</v>
      </c>
      <c r="D335" s="372">
        <v>53000</v>
      </c>
      <c r="E335" s="323">
        <f t="shared" si="26"/>
        <v>53</v>
      </c>
    </row>
    <row r="336" spans="1:5" x14ac:dyDescent="0.2">
      <c r="A336" s="326" t="s">
        <v>56</v>
      </c>
      <c r="B336" s="325">
        <v>40504</v>
      </c>
      <c r="C336" s="372">
        <v>65200</v>
      </c>
      <c r="D336" s="372">
        <v>52900</v>
      </c>
      <c r="E336" s="323">
        <f t="shared" si="26"/>
        <v>52.9</v>
      </c>
    </row>
    <row r="337" spans="1:5" x14ac:dyDescent="0.2">
      <c r="A337" s="326" t="s">
        <v>60</v>
      </c>
      <c r="B337" s="325">
        <v>40504</v>
      </c>
      <c r="C337" s="372">
        <v>64300</v>
      </c>
      <c r="D337" s="372">
        <v>51800</v>
      </c>
      <c r="E337" s="323">
        <f t="shared" si="26"/>
        <v>51.8</v>
      </c>
    </row>
    <row r="338" spans="1:5" x14ac:dyDescent="0.2">
      <c r="A338" s="326" t="s">
        <v>59</v>
      </c>
      <c r="B338" s="325">
        <v>40504</v>
      </c>
      <c r="C338" s="372">
        <v>64600</v>
      </c>
      <c r="D338" s="372">
        <v>52600</v>
      </c>
      <c r="E338" s="323">
        <f t="shared" si="26"/>
        <v>52.6</v>
      </c>
    </row>
    <row r="339" spans="1:5" x14ac:dyDescent="0.2">
      <c r="A339" s="326" t="s">
        <v>63</v>
      </c>
      <c r="B339" s="325">
        <v>40504</v>
      </c>
      <c r="C339" s="372">
        <v>59900</v>
      </c>
      <c r="D339" s="372">
        <v>47600</v>
      </c>
      <c r="E339" s="323">
        <f t="shared" si="26"/>
        <v>47.6</v>
      </c>
    </row>
    <row r="340" spans="1:5" ht="13.5" thickBot="1" x14ac:dyDescent="0.25">
      <c r="A340" s="327" t="s">
        <v>62</v>
      </c>
      <c r="B340" s="171">
        <v>40504</v>
      </c>
      <c r="C340" s="333">
        <v>65100</v>
      </c>
      <c r="D340" s="333">
        <v>52500</v>
      </c>
      <c r="E340" s="269">
        <f t="shared" si="26"/>
        <v>52.5</v>
      </c>
    </row>
    <row r="341" spans="1:5" ht="13.5" thickBot="1" x14ac:dyDescent="0.25">
      <c r="A341" s="372"/>
      <c r="B341" s="320"/>
      <c r="C341" s="373"/>
      <c r="D341" s="332"/>
    </row>
    <row r="342" spans="1:5" x14ac:dyDescent="0.2">
      <c r="A342" s="33" t="s">
        <v>79</v>
      </c>
      <c r="B342" s="321"/>
      <c r="C342" s="39" t="s">
        <v>27</v>
      </c>
      <c r="D342" s="39" t="s">
        <v>65</v>
      </c>
      <c r="E342" s="39" t="s">
        <v>340</v>
      </c>
    </row>
    <row r="343" spans="1:5" ht="13.5" thickBot="1" x14ac:dyDescent="0.25">
      <c r="A343" s="34" t="s">
        <v>49</v>
      </c>
      <c r="B343" s="48" t="s">
        <v>48</v>
      </c>
      <c r="C343" s="40" t="s">
        <v>4</v>
      </c>
      <c r="D343" s="40" t="s">
        <v>32</v>
      </c>
      <c r="E343" s="40" t="s">
        <v>341</v>
      </c>
    </row>
    <row r="344" spans="1:5" x14ac:dyDescent="0.2">
      <c r="A344" s="330" t="s">
        <v>7</v>
      </c>
      <c r="B344" s="325">
        <v>40596</v>
      </c>
      <c r="C344" s="372">
        <v>4000</v>
      </c>
      <c r="D344" s="372">
        <v>2730</v>
      </c>
      <c r="E344" s="323">
        <f>D344/1000</f>
        <v>2.73</v>
      </c>
    </row>
    <row r="345" spans="1:5" x14ac:dyDescent="0.2">
      <c r="A345" s="326" t="s">
        <v>36</v>
      </c>
      <c r="B345" s="325">
        <v>40596</v>
      </c>
      <c r="C345" s="372">
        <v>3960</v>
      </c>
      <c r="D345" s="372">
        <v>2540</v>
      </c>
      <c r="E345" s="323">
        <f t="shared" ref="E345:E352" si="27">D345/1000</f>
        <v>2.54</v>
      </c>
    </row>
    <row r="346" spans="1:5" x14ac:dyDescent="0.2">
      <c r="A346" s="326" t="s">
        <v>72</v>
      </c>
      <c r="B346" s="325">
        <v>40596</v>
      </c>
      <c r="C346" s="372">
        <v>1847</v>
      </c>
      <c r="D346" s="372">
        <v>1190</v>
      </c>
      <c r="E346" s="323">
        <f t="shared" si="27"/>
        <v>1.19</v>
      </c>
    </row>
    <row r="347" spans="1:5" x14ac:dyDescent="0.2">
      <c r="A347" s="326" t="s">
        <v>57</v>
      </c>
      <c r="B347" s="325">
        <v>40597</v>
      </c>
      <c r="C347" s="372">
        <v>64100</v>
      </c>
      <c r="D347" s="372">
        <v>51900</v>
      </c>
      <c r="E347" s="323">
        <f t="shared" si="27"/>
        <v>51.9</v>
      </c>
    </row>
    <row r="348" spans="1:5" x14ac:dyDescent="0.2">
      <c r="A348" s="326" t="s">
        <v>56</v>
      </c>
      <c r="B348" s="325">
        <f>$B$347</f>
        <v>40597</v>
      </c>
      <c r="C348" s="372">
        <v>64400</v>
      </c>
      <c r="D348" s="372">
        <v>52000</v>
      </c>
      <c r="E348" s="323">
        <f t="shared" si="27"/>
        <v>52</v>
      </c>
    </row>
    <row r="349" spans="1:5" x14ac:dyDescent="0.2">
      <c r="A349" s="326" t="s">
        <v>60</v>
      </c>
      <c r="B349" s="325">
        <f>$B$347</f>
        <v>40597</v>
      </c>
      <c r="C349" s="372">
        <v>62200</v>
      </c>
      <c r="D349" s="372">
        <v>49700</v>
      </c>
      <c r="E349" s="323">
        <f t="shared" si="27"/>
        <v>49.7</v>
      </c>
    </row>
    <row r="350" spans="1:5" x14ac:dyDescent="0.2">
      <c r="A350" s="326" t="s">
        <v>59</v>
      </c>
      <c r="B350" s="325">
        <f>$B$347</f>
        <v>40597</v>
      </c>
      <c r="C350" s="372">
        <v>64600</v>
      </c>
      <c r="D350" s="372">
        <v>51900</v>
      </c>
      <c r="E350" s="323">
        <f t="shared" si="27"/>
        <v>51.9</v>
      </c>
    </row>
    <row r="351" spans="1:5" x14ac:dyDescent="0.2">
      <c r="A351" s="326" t="s">
        <v>63</v>
      </c>
      <c r="B351" s="325">
        <f>$B$347</f>
        <v>40597</v>
      </c>
      <c r="C351" s="372">
        <v>64300</v>
      </c>
      <c r="D351" s="372">
        <v>51800</v>
      </c>
      <c r="E351" s="323">
        <f t="shared" si="27"/>
        <v>51.8</v>
      </c>
    </row>
    <row r="352" spans="1:5" ht="13.5" thickBot="1" x14ac:dyDescent="0.25">
      <c r="A352" s="327" t="s">
        <v>62</v>
      </c>
      <c r="B352" s="171">
        <v>40597</v>
      </c>
      <c r="C352" s="333">
        <v>64600</v>
      </c>
      <c r="D352" s="333">
        <v>51900</v>
      </c>
      <c r="E352" s="323">
        <f t="shared" si="27"/>
        <v>51.9</v>
      </c>
    </row>
    <row r="353" spans="1:5" ht="13.5" thickBot="1" x14ac:dyDescent="0.25">
      <c r="A353" s="372"/>
      <c r="B353" s="320"/>
      <c r="C353" s="373"/>
      <c r="D353" s="332"/>
    </row>
    <row r="354" spans="1:5" x14ac:dyDescent="0.2">
      <c r="A354" s="33" t="s">
        <v>79</v>
      </c>
      <c r="B354" s="321"/>
      <c r="C354" s="39" t="s">
        <v>27</v>
      </c>
      <c r="D354" s="39" t="s">
        <v>65</v>
      </c>
      <c r="E354" s="39" t="s">
        <v>340</v>
      </c>
    </row>
    <row r="355" spans="1:5" ht="13.5" thickBot="1" x14ac:dyDescent="0.25">
      <c r="A355" s="34" t="s">
        <v>49</v>
      </c>
      <c r="B355" s="48" t="s">
        <v>48</v>
      </c>
      <c r="C355" s="40" t="s">
        <v>4</v>
      </c>
      <c r="D355" s="40" t="s">
        <v>32</v>
      </c>
      <c r="E355" s="40" t="s">
        <v>341</v>
      </c>
    </row>
    <row r="356" spans="1:5" x14ac:dyDescent="0.2">
      <c r="A356" s="330" t="s">
        <v>7</v>
      </c>
      <c r="B356" s="325">
        <v>40694</v>
      </c>
      <c r="C356" s="372">
        <v>2609</v>
      </c>
      <c r="D356" s="372">
        <v>2050</v>
      </c>
      <c r="E356" s="323">
        <f>D356/1000</f>
        <v>2.0499999999999998</v>
      </c>
    </row>
    <row r="357" spans="1:5" x14ac:dyDescent="0.2">
      <c r="A357" s="326" t="s">
        <v>36</v>
      </c>
      <c r="B357" s="325">
        <v>40694</v>
      </c>
      <c r="C357" s="372">
        <v>4020</v>
      </c>
      <c r="D357" s="372">
        <v>2580</v>
      </c>
      <c r="E357" s="323">
        <f t="shared" ref="E357:E364" si="28">D357/1000</f>
        <v>2.58</v>
      </c>
    </row>
    <row r="358" spans="1:5" x14ac:dyDescent="0.2">
      <c r="A358" s="326" t="s">
        <v>72</v>
      </c>
      <c r="B358" s="325">
        <v>40695</v>
      </c>
      <c r="C358" s="372">
        <v>1650</v>
      </c>
      <c r="D358" s="372">
        <v>1060</v>
      </c>
      <c r="E358" s="323">
        <f t="shared" si="28"/>
        <v>1.06</v>
      </c>
    </row>
    <row r="359" spans="1:5" x14ac:dyDescent="0.2">
      <c r="A359" s="326" t="s">
        <v>57</v>
      </c>
      <c r="B359" s="325">
        <v>40696</v>
      </c>
      <c r="C359" s="372">
        <v>64400</v>
      </c>
      <c r="D359" s="372">
        <v>52500</v>
      </c>
      <c r="E359" s="323">
        <f t="shared" si="28"/>
        <v>52.5</v>
      </c>
    </row>
    <row r="360" spans="1:5" x14ac:dyDescent="0.2">
      <c r="A360" s="326" t="s">
        <v>56</v>
      </c>
      <c r="B360" s="325">
        <v>40696</v>
      </c>
      <c r="C360" s="372">
        <v>64400</v>
      </c>
      <c r="D360" s="372">
        <v>52300</v>
      </c>
      <c r="E360" s="323">
        <f t="shared" si="28"/>
        <v>52.3</v>
      </c>
    </row>
    <row r="361" spans="1:5" x14ac:dyDescent="0.2">
      <c r="A361" s="326" t="s">
        <v>60</v>
      </c>
      <c r="B361" s="325">
        <v>40696</v>
      </c>
      <c r="C361" s="372">
        <v>64400</v>
      </c>
      <c r="D361" s="372">
        <v>52200</v>
      </c>
      <c r="E361" s="323">
        <f t="shared" si="28"/>
        <v>52.2</v>
      </c>
    </row>
    <row r="362" spans="1:5" x14ac:dyDescent="0.2">
      <c r="A362" s="326" t="s">
        <v>59</v>
      </c>
      <c r="B362" s="325">
        <v>40696</v>
      </c>
      <c r="C362" s="372">
        <v>64400</v>
      </c>
      <c r="D362" s="372">
        <v>52200</v>
      </c>
      <c r="E362" s="323">
        <f t="shared" si="28"/>
        <v>52.2</v>
      </c>
    </row>
    <row r="363" spans="1:5" x14ac:dyDescent="0.2">
      <c r="A363" s="326" t="s">
        <v>63</v>
      </c>
      <c r="B363" s="325">
        <v>40696</v>
      </c>
      <c r="C363" s="372">
        <v>64500</v>
      </c>
      <c r="D363" s="372">
        <v>52200</v>
      </c>
      <c r="E363" s="323">
        <f t="shared" si="28"/>
        <v>52.2</v>
      </c>
    </row>
    <row r="364" spans="1:5" ht="13.5" thickBot="1" x14ac:dyDescent="0.25">
      <c r="A364" s="327" t="s">
        <v>62</v>
      </c>
      <c r="B364" s="171">
        <v>40696</v>
      </c>
      <c r="C364" s="333">
        <v>64300</v>
      </c>
      <c r="D364" s="333">
        <v>52300</v>
      </c>
      <c r="E364" s="269">
        <f t="shared" si="28"/>
        <v>52.3</v>
      </c>
    </row>
    <row r="365" spans="1:5" ht="13.5" thickBot="1" x14ac:dyDescent="0.25">
      <c r="A365" s="372"/>
      <c r="B365" s="320"/>
      <c r="C365" s="373"/>
      <c r="D365" s="332"/>
    </row>
    <row r="366" spans="1:5" x14ac:dyDescent="0.2">
      <c r="A366" s="33" t="s">
        <v>79</v>
      </c>
      <c r="B366" s="321"/>
      <c r="C366" s="39" t="s">
        <v>27</v>
      </c>
      <c r="D366" s="39" t="s">
        <v>65</v>
      </c>
      <c r="E366" s="39" t="s">
        <v>340</v>
      </c>
    </row>
    <row r="367" spans="1:5" ht="13.5" thickBot="1" x14ac:dyDescent="0.25">
      <c r="A367" s="34" t="s">
        <v>49</v>
      </c>
      <c r="B367" s="48" t="s">
        <v>48</v>
      </c>
      <c r="C367" s="40" t="s">
        <v>4</v>
      </c>
      <c r="D367" s="40" t="s">
        <v>32</v>
      </c>
      <c r="E367" s="40" t="s">
        <v>341</v>
      </c>
    </row>
    <row r="368" spans="1:5" x14ac:dyDescent="0.2">
      <c r="A368" s="330" t="s">
        <v>7</v>
      </c>
      <c r="B368" s="325">
        <v>40764</v>
      </c>
      <c r="C368" s="372">
        <v>2783</v>
      </c>
      <c r="D368" s="372">
        <v>1860</v>
      </c>
      <c r="E368" s="323">
        <f>D368/1000</f>
        <v>1.86</v>
      </c>
    </row>
    <row r="369" spans="1:5" x14ac:dyDescent="0.2">
      <c r="A369" s="326" t="s">
        <v>36</v>
      </c>
      <c r="B369" s="325">
        <v>40764</v>
      </c>
      <c r="C369" s="372">
        <v>4150</v>
      </c>
      <c r="D369" s="372">
        <v>2720</v>
      </c>
      <c r="E369" s="323">
        <f t="shared" ref="E369:E376" si="29">D369/1000</f>
        <v>2.72</v>
      </c>
    </row>
    <row r="370" spans="1:5" x14ac:dyDescent="0.2">
      <c r="A370" s="326" t="s">
        <v>72</v>
      </c>
      <c r="B370" s="325">
        <v>40764</v>
      </c>
      <c r="C370" s="372">
        <v>1893</v>
      </c>
      <c r="D370" s="372">
        <v>1230</v>
      </c>
      <c r="E370" s="323">
        <f t="shared" si="29"/>
        <v>1.23</v>
      </c>
    </row>
    <row r="371" spans="1:5" x14ac:dyDescent="0.2">
      <c r="A371" s="326" t="s">
        <v>57</v>
      </c>
      <c r="B371" s="325">
        <v>40764</v>
      </c>
      <c r="C371" s="372">
        <v>65000</v>
      </c>
      <c r="D371" s="372">
        <v>52700</v>
      </c>
      <c r="E371" s="323">
        <f t="shared" si="29"/>
        <v>52.7</v>
      </c>
    </row>
    <row r="372" spans="1:5" x14ac:dyDescent="0.2">
      <c r="A372" s="326" t="s">
        <v>56</v>
      </c>
      <c r="B372" s="325">
        <v>40764</v>
      </c>
      <c r="C372" s="372">
        <v>65100</v>
      </c>
      <c r="D372" s="372">
        <v>52400</v>
      </c>
      <c r="E372" s="323">
        <f t="shared" si="29"/>
        <v>52.4</v>
      </c>
    </row>
    <row r="373" spans="1:5" x14ac:dyDescent="0.2">
      <c r="A373" s="326" t="s">
        <v>60</v>
      </c>
      <c r="B373" s="325">
        <v>40764</v>
      </c>
      <c r="C373" s="372">
        <v>65000</v>
      </c>
      <c r="D373" s="372">
        <v>52600</v>
      </c>
      <c r="E373" s="323">
        <f t="shared" si="29"/>
        <v>52.6</v>
      </c>
    </row>
    <row r="374" spans="1:5" x14ac:dyDescent="0.2">
      <c r="A374" s="326" t="s">
        <v>59</v>
      </c>
      <c r="B374" s="325">
        <v>40764</v>
      </c>
      <c r="C374" s="372">
        <v>65500</v>
      </c>
      <c r="D374" s="372">
        <v>52600</v>
      </c>
      <c r="E374" s="323">
        <f t="shared" si="29"/>
        <v>52.6</v>
      </c>
    </row>
    <row r="375" spans="1:5" x14ac:dyDescent="0.2">
      <c r="A375" s="326" t="s">
        <v>63</v>
      </c>
      <c r="B375" s="325">
        <v>40764</v>
      </c>
      <c r="C375" s="372">
        <v>65100</v>
      </c>
      <c r="D375" s="372">
        <v>52500</v>
      </c>
      <c r="E375" s="323">
        <f t="shared" si="29"/>
        <v>52.5</v>
      </c>
    </row>
    <row r="376" spans="1:5" ht="13.5" thickBot="1" x14ac:dyDescent="0.25">
      <c r="A376" s="327" t="s">
        <v>62</v>
      </c>
      <c r="B376" s="171">
        <v>40764</v>
      </c>
      <c r="C376" s="333">
        <v>65400</v>
      </c>
      <c r="D376" s="333">
        <v>52700</v>
      </c>
      <c r="E376" s="269">
        <f t="shared" si="29"/>
        <v>52.7</v>
      </c>
    </row>
    <row r="377" spans="1:5" ht="13.5" thickBot="1" x14ac:dyDescent="0.25">
      <c r="A377" s="372"/>
      <c r="B377" s="320"/>
      <c r="C377" s="373"/>
      <c r="D377" s="332"/>
    </row>
    <row r="378" spans="1:5" x14ac:dyDescent="0.2">
      <c r="A378" s="33" t="s">
        <v>79</v>
      </c>
      <c r="B378" s="321"/>
      <c r="C378" s="39" t="s">
        <v>27</v>
      </c>
      <c r="D378" s="39" t="s">
        <v>65</v>
      </c>
      <c r="E378" s="39" t="s">
        <v>340</v>
      </c>
    </row>
    <row r="379" spans="1:5" ht="13.5" thickBot="1" x14ac:dyDescent="0.25">
      <c r="A379" s="34" t="s">
        <v>49</v>
      </c>
      <c r="B379" s="48" t="s">
        <v>48</v>
      </c>
      <c r="C379" s="40" t="s">
        <v>4</v>
      </c>
      <c r="D379" s="40" t="s">
        <v>32</v>
      </c>
      <c r="E379" s="40" t="s">
        <v>341</v>
      </c>
    </row>
    <row r="380" spans="1:5" x14ac:dyDescent="0.2">
      <c r="A380" s="330" t="s">
        <v>7</v>
      </c>
      <c r="B380" s="325">
        <v>40865</v>
      </c>
      <c r="C380" s="372">
        <v>3082</v>
      </c>
      <c r="D380" s="372">
        <v>2100</v>
      </c>
      <c r="E380" s="323">
        <f>D380/1000</f>
        <v>2.1</v>
      </c>
    </row>
    <row r="381" spans="1:5" x14ac:dyDescent="0.2">
      <c r="A381" s="326" t="s">
        <v>36</v>
      </c>
      <c r="B381" s="325">
        <v>40865</v>
      </c>
      <c r="C381" s="372">
        <v>4850</v>
      </c>
      <c r="D381" s="372">
        <v>3130</v>
      </c>
      <c r="E381" s="323">
        <f t="shared" ref="E381:E388" si="30">D381/1000</f>
        <v>3.13</v>
      </c>
    </row>
    <row r="382" spans="1:5" x14ac:dyDescent="0.2">
      <c r="A382" s="326" t="s">
        <v>72</v>
      </c>
      <c r="B382" s="325">
        <v>40865</v>
      </c>
      <c r="C382" s="372">
        <v>1631</v>
      </c>
      <c r="D382" s="372">
        <v>1060</v>
      </c>
      <c r="E382" s="323">
        <f t="shared" si="30"/>
        <v>1.06</v>
      </c>
    </row>
    <row r="383" spans="1:5" x14ac:dyDescent="0.2">
      <c r="A383" s="326" t="s">
        <v>57</v>
      </c>
      <c r="B383" s="325">
        <v>40866</v>
      </c>
      <c r="C383" s="372">
        <v>66900</v>
      </c>
      <c r="D383" s="372">
        <v>54000</v>
      </c>
      <c r="E383" s="323">
        <f t="shared" si="30"/>
        <v>54</v>
      </c>
    </row>
    <row r="384" spans="1:5" x14ac:dyDescent="0.2">
      <c r="A384" s="326" t="s">
        <v>56</v>
      </c>
      <c r="B384" s="325">
        <v>40866</v>
      </c>
      <c r="C384" s="372">
        <v>67000</v>
      </c>
      <c r="D384" s="372">
        <v>54000</v>
      </c>
      <c r="E384" s="323">
        <f t="shared" si="30"/>
        <v>54</v>
      </c>
    </row>
    <row r="385" spans="1:5" x14ac:dyDescent="0.2">
      <c r="A385" s="326" t="s">
        <v>60</v>
      </c>
      <c r="B385" s="325">
        <v>40866</v>
      </c>
      <c r="C385" s="372">
        <v>65600</v>
      </c>
      <c r="D385" s="372">
        <v>52600</v>
      </c>
      <c r="E385" s="323">
        <f t="shared" si="30"/>
        <v>52.6</v>
      </c>
    </row>
    <row r="386" spans="1:5" x14ac:dyDescent="0.2">
      <c r="A386" s="326" t="s">
        <v>59</v>
      </c>
      <c r="B386" s="325">
        <v>40866</v>
      </c>
      <c r="C386" s="372">
        <v>67100</v>
      </c>
      <c r="D386" s="372">
        <v>54000</v>
      </c>
      <c r="E386" s="323">
        <f t="shared" si="30"/>
        <v>54</v>
      </c>
    </row>
    <row r="387" spans="1:5" x14ac:dyDescent="0.2">
      <c r="A387" s="326" t="s">
        <v>63</v>
      </c>
      <c r="B387" s="325">
        <v>40866</v>
      </c>
      <c r="C387" s="372">
        <v>67100</v>
      </c>
      <c r="D387" s="372">
        <v>53900</v>
      </c>
      <c r="E387" s="323">
        <f t="shared" si="30"/>
        <v>53.9</v>
      </c>
    </row>
    <row r="388" spans="1:5" ht="13.5" thickBot="1" x14ac:dyDescent="0.25">
      <c r="A388" s="327" t="s">
        <v>62</v>
      </c>
      <c r="B388" s="171">
        <v>40866</v>
      </c>
      <c r="C388" s="333">
        <v>67000</v>
      </c>
      <c r="D388" s="333">
        <v>53700</v>
      </c>
      <c r="E388" s="269">
        <f t="shared" si="30"/>
        <v>53.7</v>
      </c>
    </row>
    <row r="389" spans="1:5" ht="13.5" thickBot="1" x14ac:dyDescent="0.25">
      <c r="A389" s="372"/>
      <c r="B389" s="320"/>
      <c r="C389" s="373"/>
      <c r="D389" s="332"/>
    </row>
    <row r="390" spans="1:5" x14ac:dyDescent="0.2">
      <c r="A390" s="33" t="s">
        <v>79</v>
      </c>
      <c r="B390" s="321"/>
      <c r="C390" s="39" t="s">
        <v>27</v>
      </c>
      <c r="D390" s="39" t="s">
        <v>65</v>
      </c>
      <c r="E390" s="39" t="s">
        <v>340</v>
      </c>
    </row>
    <row r="391" spans="1:5" ht="13.5" thickBot="1" x14ac:dyDescent="0.25">
      <c r="A391" s="34" t="s">
        <v>49</v>
      </c>
      <c r="B391" s="48" t="s">
        <v>48</v>
      </c>
      <c r="C391" s="40" t="s">
        <v>4</v>
      </c>
      <c r="D391" s="40" t="s">
        <v>32</v>
      </c>
      <c r="E391" s="40" t="s">
        <v>341</v>
      </c>
    </row>
    <row r="392" spans="1:5" x14ac:dyDescent="0.2">
      <c r="A392" s="330" t="s">
        <v>7</v>
      </c>
      <c r="B392" s="325">
        <v>40968</v>
      </c>
      <c r="C392" s="372">
        <v>2790</v>
      </c>
      <c r="D392" s="372">
        <v>1840</v>
      </c>
      <c r="E392" s="323">
        <f>D392/1000</f>
        <v>1.84</v>
      </c>
    </row>
    <row r="393" spans="1:5" x14ac:dyDescent="0.2">
      <c r="A393" s="326" t="s">
        <v>36</v>
      </c>
      <c r="B393" s="325">
        <v>40968</v>
      </c>
      <c r="C393" s="372">
        <v>3990</v>
      </c>
      <c r="D393" s="372">
        <v>2570</v>
      </c>
      <c r="E393" s="323">
        <f t="shared" ref="E393:E400" si="31">D393/1000</f>
        <v>2.57</v>
      </c>
    </row>
    <row r="394" spans="1:5" x14ac:dyDescent="0.2">
      <c r="A394" s="326" t="s">
        <v>72</v>
      </c>
      <c r="B394" s="325">
        <v>40968</v>
      </c>
      <c r="C394" s="372">
        <v>1750</v>
      </c>
      <c r="D394" s="372">
        <v>1130</v>
      </c>
      <c r="E394" s="323">
        <f t="shared" si="31"/>
        <v>1.1299999999999999</v>
      </c>
    </row>
    <row r="395" spans="1:5" x14ac:dyDescent="0.2">
      <c r="A395" s="326" t="s">
        <v>57</v>
      </c>
      <c r="B395" s="325">
        <v>40967</v>
      </c>
      <c r="C395" s="372">
        <v>65600</v>
      </c>
      <c r="D395" s="372">
        <v>52900</v>
      </c>
      <c r="E395" s="323">
        <f t="shared" si="31"/>
        <v>52.9</v>
      </c>
    </row>
    <row r="396" spans="1:5" x14ac:dyDescent="0.2">
      <c r="A396" s="326" t="s">
        <v>56</v>
      </c>
      <c r="B396" s="325">
        <v>40967</v>
      </c>
      <c r="C396" s="372">
        <v>65900</v>
      </c>
      <c r="D396" s="372">
        <v>53000</v>
      </c>
      <c r="E396" s="323">
        <f t="shared" si="31"/>
        <v>53</v>
      </c>
    </row>
    <row r="397" spans="1:5" x14ac:dyDescent="0.2">
      <c r="A397" s="326" t="s">
        <v>60</v>
      </c>
      <c r="B397" s="325">
        <v>40967</v>
      </c>
      <c r="C397" s="372">
        <v>65700</v>
      </c>
      <c r="D397" s="372">
        <v>52400</v>
      </c>
      <c r="E397" s="323">
        <f t="shared" si="31"/>
        <v>52.4</v>
      </c>
    </row>
    <row r="398" spans="1:5" x14ac:dyDescent="0.2">
      <c r="A398" s="326" t="s">
        <v>59</v>
      </c>
      <c r="B398" s="325">
        <v>40967</v>
      </c>
      <c r="C398" s="372">
        <v>65900</v>
      </c>
      <c r="D398" s="372">
        <v>52500</v>
      </c>
      <c r="E398" s="323">
        <f t="shared" si="31"/>
        <v>52.5</v>
      </c>
    </row>
    <row r="399" spans="1:5" x14ac:dyDescent="0.2">
      <c r="A399" s="326" t="s">
        <v>63</v>
      </c>
      <c r="B399" s="325">
        <v>40967</v>
      </c>
      <c r="C399" s="372">
        <v>65700</v>
      </c>
      <c r="D399" s="372">
        <v>52700</v>
      </c>
      <c r="E399" s="323">
        <f t="shared" si="31"/>
        <v>52.7</v>
      </c>
    </row>
    <row r="400" spans="1:5" ht="13.5" thickBot="1" x14ac:dyDescent="0.25">
      <c r="A400" s="327" t="s">
        <v>62</v>
      </c>
      <c r="B400" s="171">
        <v>40967</v>
      </c>
      <c r="C400" s="333">
        <v>65900</v>
      </c>
      <c r="D400" s="333">
        <v>52700</v>
      </c>
      <c r="E400" s="269">
        <f t="shared" si="31"/>
        <v>52.7</v>
      </c>
    </row>
    <row r="401" spans="1:5" ht="13.5" thickBot="1" x14ac:dyDescent="0.25">
      <c r="A401" s="372"/>
      <c r="B401" s="320"/>
      <c r="C401" s="373"/>
      <c r="D401" s="332"/>
    </row>
    <row r="402" spans="1:5" x14ac:dyDescent="0.2">
      <c r="A402" s="33" t="s">
        <v>79</v>
      </c>
      <c r="B402" s="321"/>
      <c r="C402" s="39" t="s">
        <v>27</v>
      </c>
      <c r="D402" s="39" t="s">
        <v>65</v>
      </c>
      <c r="E402" s="39" t="s">
        <v>340</v>
      </c>
    </row>
    <row r="403" spans="1:5" ht="13.5" thickBot="1" x14ac:dyDescent="0.25">
      <c r="A403" s="34" t="s">
        <v>49</v>
      </c>
      <c r="B403" s="48" t="s">
        <v>48</v>
      </c>
      <c r="C403" s="40" t="s">
        <v>4</v>
      </c>
      <c r="D403" s="40" t="s">
        <v>32</v>
      </c>
      <c r="E403" s="40" t="s">
        <v>341</v>
      </c>
    </row>
    <row r="404" spans="1:5" x14ac:dyDescent="0.2">
      <c r="A404" s="330" t="s">
        <v>7</v>
      </c>
      <c r="B404" s="325">
        <v>41058</v>
      </c>
      <c r="C404" s="372">
        <v>2676</v>
      </c>
      <c r="D404" s="372">
        <v>1790</v>
      </c>
      <c r="E404" s="323">
        <f>D404/1000</f>
        <v>1.79</v>
      </c>
    </row>
    <row r="405" spans="1:5" x14ac:dyDescent="0.2">
      <c r="A405" s="326" t="s">
        <v>36</v>
      </c>
      <c r="B405" s="325">
        <v>41058</v>
      </c>
      <c r="C405" s="372">
        <v>4020</v>
      </c>
      <c r="D405" s="372">
        <v>2620</v>
      </c>
      <c r="E405" s="323">
        <f t="shared" ref="E405:E412" si="32">D405/1000</f>
        <v>2.62</v>
      </c>
    </row>
    <row r="406" spans="1:5" x14ac:dyDescent="0.2">
      <c r="A406" s="326" t="s">
        <v>72</v>
      </c>
      <c r="B406" s="325">
        <v>41058</v>
      </c>
      <c r="C406" s="372">
        <v>1815</v>
      </c>
      <c r="D406" s="372">
        <v>1190</v>
      </c>
      <c r="E406" s="323">
        <f t="shared" si="32"/>
        <v>1.19</v>
      </c>
    </row>
    <row r="407" spans="1:5" x14ac:dyDescent="0.2">
      <c r="A407" s="326" t="s">
        <v>57</v>
      </c>
      <c r="B407" s="325">
        <v>41059</v>
      </c>
      <c r="C407" s="372">
        <v>65000</v>
      </c>
      <c r="D407" s="372">
        <v>52500</v>
      </c>
      <c r="E407" s="323">
        <f t="shared" si="32"/>
        <v>52.5</v>
      </c>
    </row>
    <row r="408" spans="1:5" x14ac:dyDescent="0.2">
      <c r="A408" s="326" t="s">
        <v>56</v>
      </c>
      <c r="B408" s="325">
        <v>41059</v>
      </c>
      <c r="C408" s="372">
        <v>65000</v>
      </c>
      <c r="D408" s="372">
        <v>52700</v>
      </c>
      <c r="E408" s="323">
        <f t="shared" si="32"/>
        <v>52.7</v>
      </c>
    </row>
    <row r="409" spans="1:5" x14ac:dyDescent="0.2">
      <c r="A409" s="326" t="s">
        <v>60</v>
      </c>
      <c r="B409" s="325">
        <v>41059</v>
      </c>
      <c r="C409" s="372">
        <v>65200</v>
      </c>
      <c r="D409" s="372">
        <v>52900</v>
      </c>
      <c r="E409" s="323">
        <f t="shared" si="32"/>
        <v>52.9</v>
      </c>
    </row>
    <row r="410" spans="1:5" x14ac:dyDescent="0.2">
      <c r="A410" s="326" t="s">
        <v>59</v>
      </c>
      <c r="B410" s="325">
        <v>41059</v>
      </c>
      <c r="C410" s="372">
        <v>65300</v>
      </c>
      <c r="D410" s="372">
        <v>52900</v>
      </c>
      <c r="E410" s="323">
        <f t="shared" si="32"/>
        <v>52.9</v>
      </c>
    </row>
    <row r="411" spans="1:5" x14ac:dyDescent="0.2">
      <c r="A411" s="326" t="s">
        <v>63</v>
      </c>
      <c r="B411" s="325">
        <v>41059</v>
      </c>
      <c r="C411" s="372">
        <v>65300</v>
      </c>
      <c r="D411" s="372">
        <v>52700</v>
      </c>
      <c r="E411" s="323">
        <f t="shared" si="32"/>
        <v>52.7</v>
      </c>
    </row>
    <row r="412" spans="1:5" ht="13.5" thickBot="1" x14ac:dyDescent="0.25">
      <c r="A412" s="327" t="s">
        <v>62</v>
      </c>
      <c r="B412" s="171">
        <v>41059</v>
      </c>
      <c r="C412" s="333">
        <v>65400</v>
      </c>
      <c r="D412" s="333">
        <v>52600</v>
      </c>
      <c r="E412" s="269">
        <f t="shared" si="32"/>
        <v>52.6</v>
      </c>
    </row>
    <row r="413" spans="1:5" ht="13.5" thickBot="1" x14ac:dyDescent="0.25">
      <c r="A413" s="372"/>
      <c r="B413" s="320"/>
      <c r="C413" s="373"/>
      <c r="D413" s="332"/>
    </row>
    <row r="414" spans="1:5" x14ac:dyDescent="0.2">
      <c r="A414" s="33" t="s">
        <v>79</v>
      </c>
      <c r="B414" s="321"/>
      <c r="C414" s="39" t="s">
        <v>27</v>
      </c>
      <c r="D414" s="39" t="s">
        <v>65</v>
      </c>
      <c r="E414" s="39" t="s">
        <v>340</v>
      </c>
    </row>
    <row r="415" spans="1:5" ht="13.5" thickBot="1" x14ac:dyDescent="0.25">
      <c r="A415" s="34" t="s">
        <v>49</v>
      </c>
      <c r="B415" s="48" t="s">
        <v>48</v>
      </c>
      <c r="C415" s="40" t="s">
        <v>4</v>
      </c>
      <c r="D415" s="40" t="s">
        <v>32</v>
      </c>
      <c r="E415" s="40" t="s">
        <v>341</v>
      </c>
    </row>
    <row r="416" spans="1:5" x14ac:dyDescent="0.2">
      <c r="A416" s="330" t="s">
        <v>7</v>
      </c>
      <c r="B416" s="325">
        <v>41123</v>
      </c>
      <c r="C416" s="372">
        <v>2968</v>
      </c>
      <c r="D416" s="372">
        <v>1930</v>
      </c>
      <c r="E416" s="323">
        <f>D416/1000</f>
        <v>1.93</v>
      </c>
    </row>
    <row r="417" spans="1:5" x14ac:dyDescent="0.2">
      <c r="A417" s="326" t="s">
        <v>36</v>
      </c>
      <c r="B417" s="325">
        <v>41123</v>
      </c>
      <c r="C417" s="372">
        <v>2669</v>
      </c>
      <c r="D417" s="372">
        <v>1700</v>
      </c>
      <c r="E417" s="323">
        <f t="shared" ref="E417:E424" si="33">D417/1000</f>
        <v>1.7</v>
      </c>
    </row>
    <row r="418" spans="1:5" x14ac:dyDescent="0.2">
      <c r="A418" s="326" t="s">
        <v>72</v>
      </c>
      <c r="B418" s="325">
        <v>41123</v>
      </c>
      <c r="C418" s="372">
        <v>2128</v>
      </c>
      <c r="D418" s="372">
        <v>1410</v>
      </c>
      <c r="E418" s="323">
        <f t="shared" si="33"/>
        <v>1.41</v>
      </c>
    </row>
    <row r="419" spans="1:5" x14ac:dyDescent="0.2">
      <c r="A419" s="326" t="s">
        <v>57</v>
      </c>
      <c r="B419" s="325">
        <v>41123</v>
      </c>
      <c r="C419" s="372">
        <v>66100</v>
      </c>
      <c r="D419" s="372">
        <v>53200</v>
      </c>
      <c r="E419" s="323">
        <f t="shared" si="33"/>
        <v>53.2</v>
      </c>
    </row>
    <row r="420" spans="1:5" x14ac:dyDescent="0.2">
      <c r="A420" s="326" t="s">
        <v>56</v>
      </c>
      <c r="B420" s="325">
        <v>41123</v>
      </c>
      <c r="C420" s="372">
        <v>65900</v>
      </c>
      <c r="D420" s="372">
        <v>52800</v>
      </c>
      <c r="E420" s="323">
        <f t="shared" si="33"/>
        <v>52.8</v>
      </c>
    </row>
    <row r="421" spans="1:5" x14ac:dyDescent="0.2">
      <c r="A421" s="326" t="s">
        <v>60</v>
      </c>
      <c r="B421" s="325">
        <v>41123</v>
      </c>
      <c r="C421" s="372">
        <v>65700</v>
      </c>
      <c r="D421" s="372">
        <v>53000</v>
      </c>
      <c r="E421" s="323">
        <f t="shared" si="33"/>
        <v>53</v>
      </c>
    </row>
    <row r="422" spans="1:5" x14ac:dyDescent="0.2">
      <c r="A422" s="326" t="s">
        <v>59</v>
      </c>
      <c r="B422" s="325">
        <v>41123</v>
      </c>
      <c r="C422" s="372">
        <v>65800</v>
      </c>
      <c r="D422" s="372">
        <v>53200</v>
      </c>
      <c r="E422" s="323">
        <f t="shared" si="33"/>
        <v>53.2</v>
      </c>
    </row>
    <row r="423" spans="1:5" x14ac:dyDescent="0.2">
      <c r="A423" s="326" t="s">
        <v>63</v>
      </c>
      <c r="B423" s="325">
        <v>41123</v>
      </c>
      <c r="C423" s="372">
        <v>66000</v>
      </c>
      <c r="D423" s="372">
        <v>53000</v>
      </c>
      <c r="E423" s="323">
        <f t="shared" si="33"/>
        <v>53</v>
      </c>
    </row>
    <row r="424" spans="1:5" ht="13.5" thickBot="1" x14ac:dyDescent="0.25">
      <c r="A424" s="327" t="s">
        <v>62</v>
      </c>
      <c r="B424" s="171">
        <v>41123</v>
      </c>
      <c r="C424" s="333">
        <v>66100</v>
      </c>
      <c r="D424" s="333">
        <v>53400</v>
      </c>
      <c r="E424" s="269">
        <f t="shared" si="33"/>
        <v>53.4</v>
      </c>
    </row>
    <row r="425" spans="1:5" ht="13.5" thickBot="1" x14ac:dyDescent="0.25">
      <c r="A425" s="372"/>
      <c r="B425" s="320"/>
      <c r="C425" s="372"/>
      <c r="D425" s="372"/>
    </row>
    <row r="426" spans="1:5" x14ac:dyDescent="0.2">
      <c r="A426" s="33" t="s">
        <v>79</v>
      </c>
      <c r="B426" s="321"/>
      <c r="C426" s="39" t="s">
        <v>27</v>
      </c>
      <c r="D426" s="39" t="s">
        <v>65</v>
      </c>
      <c r="E426" s="39" t="s">
        <v>340</v>
      </c>
    </row>
    <row r="427" spans="1:5" ht="13.5" thickBot="1" x14ac:dyDescent="0.25">
      <c r="A427" s="34" t="s">
        <v>49</v>
      </c>
      <c r="B427" s="48" t="s">
        <v>48</v>
      </c>
      <c r="C427" s="40" t="s">
        <v>4</v>
      </c>
      <c r="D427" s="40" t="s">
        <v>32</v>
      </c>
      <c r="E427" s="40" t="s">
        <v>341</v>
      </c>
    </row>
    <row r="428" spans="1:5" x14ac:dyDescent="0.2">
      <c r="A428" s="330" t="s">
        <v>7</v>
      </c>
      <c r="B428" s="325">
        <v>41233</v>
      </c>
      <c r="C428" s="372">
        <v>3182</v>
      </c>
      <c r="D428" s="372">
        <v>3420</v>
      </c>
      <c r="E428" s="323">
        <f>D428/1000</f>
        <v>3.42</v>
      </c>
    </row>
    <row r="429" spans="1:5" x14ac:dyDescent="0.2">
      <c r="A429" s="326" t="s">
        <v>36</v>
      </c>
      <c r="B429" s="325">
        <v>41233</v>
      </c>
      <c r="C429" s="372">
        <v>4230</v>
      </c>
      <c r="D429" s="372">
        <v>2390</v>
      </c>
      <c r="E429" s="323">
        <f t="shared" ref="E429:E436" si="34">D429/1000</f>
        <v>2.39</v>
      </c>
    </row>
    <row r="430" spans="1:5" x14ac:dyDescent="0.2">
      <c r="A430" s="326" t="s">
        <v>72</v>
      </c>
      <c r="B430" s="325">
        <v>41233</v>
      </c>
      <c r="C430" s="372">
        <v>1684</v>
      </c>
      <c r="D430" s="372"/>
      <c r="E430" s="323"/>
    </row>
    <row r="431" spans="1:5" x14ac:dyDescent="0.2">
      <c r="A431" s="326" t="s">
        <v>57</v>
      </c>
      <c r="B431" s="325">
        <v>41232</v>
      </c>
      <c r="C431" s="372">
        <v>66500</v>
      </c>
      <c r="D431" s="372"/>
      <c r="E431" s="323"/>
    </row>
    <row r="432" spans="1:5" x14ac:dyDescent="0.2">
      <c r="A432" s="326" t="s">
        <v>56</v>
      </c>
      <c r="B432" s="325">
        <v>41232</v>
      </c>
      <c r="C432" s="372">
        <v>66800</v>
      </c>
      <c r="D432" s="372"/>
      <c r="E432" s="323"/>
    </row>
    <row r="433" spans="1:5" x14ac:dyDescent="0.2">
      <c r="A433" s="326" t="s">
        <v>60</v>
      </c>
      <c r="B433" s="325">
        <v>41232</v>
      </c>
      <c r="C433" s="372">
        <v>66700</v>
      </c>
      <c r="D433" s="372">
        <v>54900</v>
      </c>
      <c r="E433" s="323">
        <f t="shared" si="34"/>
        <v>54.9</v>
      </c>
    </row>
    <row r="434" spans="1:5" x14ac:dyDescent="0.2">
      <c r="A434" s="326" t="s">
        <v>59</v>
      </c>
      <c r="B434" s="325">
        <v>41232</v>
      </c>
      <c r="C434" s="372">
        <v>66900</v>
      </c>
      <c r="D434" s="372">
        <v>55100</v>
      </c>
      <c r="E434" s="323">
        <f t="shared" si="34"/>
        <v>55.1</v>
      </c>
    </row>
    <row r="435" spans="1:5" x14ac:dyDescent="0.2">
      <c r="A435" s="326" t="s">
        <v>63</v>
      </c>
      <c r="B435" s="325">
        <v>41232</v>
      </c>
      <c r="C435" s="372">
        <v>66900</v>
      </c>
      <c r="D435" s="372">
        <v>55700</v>
      </c>
      <c r="E435" s="323">
        <f t="shared" si="34"/>
        <v>55.7</v>
      </c>
    </row>
    <row r="436" spans="1:5" ht="13.5" thickBot="1" x14ac:dyDescent="0.25">
      <c r="A436" s="327" t="s">
        <v>62</v>
      </c>
      <c r="B436" s="171">
        <v>41232</v>
      </c>
      <c r="C436" s="333">
        <v>66900</v>
      </c>
      <c r="D436" s="333">
        <v>55000</v>
      </c>
      <c r="E436" s="269">
        <f t="shared" si="34"/>
        <v>55</v>
      </c>
    </row>
    <row r="437" spans="1:5" ht="13.5" thickBot="1" x14ac:dyDescent="0.25">
      <c r="A437" s="372"/>
      <c r="B437" s="320"/>
      <c r="C437" s="372"/>
      <c r="D437" s="372"/>
    </row>
    <row r="438" spans="1:5" x14ac:dyDescent="0.2">
      <c r="A438" s="33" t="s">
        <v>79</v>
      </c>
      <c r="B438" s="321"/>
      <c r="C438" s="39" t="s">
        <v>27</v>
      </c>
      <c r="D438" s="39" t="s">
        <v>65</v>
      </c>
      <c r="E438" s="39" t="s">
        <v>340</v>
      </c>
    </row>
    <row r="439" spans="1:5" ht="13.5" thickBot="1" x14ac:dyDescent="0.25">
      <c r="A439" s="34" t="s">
        <v>49</v>
      </c>
      <c r="B439" s="48" t="s">
        <v>48</v>
      </c>
      <c r="C439" s="40" t="s">
        <v>4</v>
      </c>
      <c r="D439" s="40" t="s">
        <v>32</v>
      </c>
      <c r="E439" s="40" t="s">
        <v>341</v>
      </c>
    </row>
    <row r="440" spans="1:5" x14ac:dyDescent="0.2">
      <c r="A440" s="330" t="s">
        <v>7</v>
      </c>
      <c r="B440" s="325">
        <v>41329</v>
      </c>
      <c r="C440" s="372">
        <v>3083</v>
      </c>
      <c r="D440" s="372">
        <v>1790</v>
      </c>
      <c r="E440" s="323">
        <f>D440/1000</f>
        <v>1.79</v>
      </c>
    </row>
    <row r="441" spans="1:5" x14ac:dyDescent="0.2">
      <c r="A441" s="326" t="s">
        <v>36</v>
      </c>
      <c r="B441" s="325">
        <v>41329</v>
      </c>
      <c r="C441" s="372">
        <v>4100</v>
      </c>
      <c r="D441" s="372">
        <v>2760</v>
      </c>
      <c r="E441" s="323">
        <f t="shared" ref="E441:E448" si="35">D441/1000</f>
        <v>2.76</v>
      </c>
    </row>
    <row r="442" spans="1:5" x14ac:dyDescent="0.2">
      <c r="A442" s="326" t="s">
        <v>72</v>
      </c>
      <c r="B442" s="325">
        <v>41329</v>
      </c>
      <c r="C442" s="372">
        <v>1701</v>
      </c>
      <c r="D442" s="372">
        <v>1120</v>
      </c>
      <c r="E442" s="323">
        <f t="shared" si="35"/>
        <v>1.1200000000000001</v>
      </c>
    </row>
    <row r="443" spans="1:5" x14ac:dyDescent="0.2">
      <c r="A443" s="326" t="s">
        <v>57</v>
      </c>
      <c r="B443" s="325">
        <v>41330</v>
      </c>
      <c r="C443" s="372">
        <v>66000</v>
      </c>
      <c r="D443" s="372">
        <v>53600</v>
      </c>
      <c r="E443" s="323">
        <f t="shared" si="35"/>
        <v>53.6</v>
      </c>
    </row>
    <row r="444" spans="1:5" x14ac:dyDescent="0.2">
      <c r="A444" s="326" t="s">
        <v>56</v>
      </c>
      <c r="B444" s="325">
        <v>41330</v>
      </c>
      <c r="C444" s="372">
        <v>66600</v>
      </c>
      <c r="D444" s="372">
        <v>53600</v>
      </c>
      <c r="E444" s="323">
        <f t="shared" si="35"/>
        <v>53.6</v>
      </c>
    </row>
    <row r="445" spans="1:5" x14ac:dyDescent="0.2">
      <c r="A445" s="326" t="s">
        <v>60</v>
      </c>
      <c r="B445" s="325">
        <v>41330</v>
      </c>
      <c r="C445" s="372">
        <v>66200</v>
      </c>
      <c r="D445" s="372">
        <v>52700</v>
      </c>
      <c r="E445" s="323">
        <f t="shared" si="35"/>
        <v>52.7</v>
      </c>
    </row>
    <row r="446" spans="1:5" x14ac:dyDescent="0.2">
      <c r="A446" s="326" t="s">
        <v>59</v>
      </c>
      <c r="B446" s="325">
        <v>41330</v>
      </c>
      <c r="C446" s="372">
        <v>66400</v>
      </c>
      <c r="D446" s="372">
        <v>52700</v>
      </c>
      <c r="E446" s="323">
        <f t="shared" si="35"/>
        <v>52.7</v>
      </c>
    </row>
    <row r="447" spans="1:5" x14ac:dyDescent="0.2">
      <c r="A447" s="326" t="s">
        <v>63</v>
      </c>
      <c r="B447" s="325">
        <v>41330</v>
      </c>
      <c r="C447" s="372">
        <v>66000</v>
      </c>
      <c r="D447" s="372">
        <v>57700</v>
      </c>
      <c r="E447" s="323">
        <f t="shared" si="35"/>
        <v>57.7</v>
      </c>
    </row>
    <row r="448" spans="1:5" ht="13.5" thickBot="1" x14ac:dyDescent="0.25">
      <c r="A448" s="327" t="s">
        <v>62</v>
      </c>
      <c r="B448" s="171">
        <v>41330</v>
      </c>
      <c r="C448" s="333">
        <v>66000</v>
      </c>
      <c r="D448" s="333">
        <v>52300</v>
      </c>
      <c r="E448" s="269">
        <f t="shared" si="35"/>
        <v>52.3</v>
      </c>
    </row>
    <row r="449" spans="1:5" ht="13.5" thickBot="1" x14ac:dyDescent="0.25">
      <c r="A449" s="372"/>
      <c r="B449" s="320"/>
      <c r="C449" s="373"/>
      <c r="D449" s="332"/>
    </row>
    <row r="450" spans="1:5" x14ac:dyDescent="0.2">
      <c r="A450" s="33" t="s">
        <v>79</v>
      </c>
      <c r="B450" s="321"/>
      <c r="C450" s="39" t="s">
        <v>27</v>
      </c>
      <c r="D450" s="39" t="s">
        <v>65</v>
      </c>
      <c r="E450" s="39" t="s">
        <v>340</v>
      </c>
    </row>
    <row r="451" spans="1:5" ht="13.5" thickBot="1" x14ac:dyDescent="0.25">
      <c r="A451" s="34" t="s">
        <v>49</v>
      </c>
      <c r="B451" s="220" t="s">
        <v>48</v>
      </c>
      <c r="C451" s="219" t="s">
        <v>4</v>
      </c>
      <c r="D451" s="219" t="s">
        <v>32</v>
      </c>
      <c r="E451" s="40" t="s">
        <v>341</v>
      </c>
    </row>
    <row r="452" spans="1:5" x14ac:dyDescent="0.2">
      <c r="A452" s="330" t="s">
        <v>7</v>
      </c>
      <c r="B452" s="325">
        <v>41401</v>
      </c>
      <c r="C452" s="372">
        <v>2716</v>
      </c>
      <c r="D452" s="372">
        <v>1860</v>
      </c>
      <c r="E452" s="323">
        <f>D452/1000</f>
        <v>1.86</v>
      </c>
    </row>
    <row r="453" spans="1:5" x14ac:dyDescent="0.2">
      <c r="A453" s="326" t="s">
        <v>36</v>
      </c>
      <c r="B453" s="325">
        <v>41401</v>
      </c>
      <c r="C453" s="372">
        <v>3078</v>
      </c>
      <c r="D453" s="372">
        <v>1950</v>
      </c>
      <c r="E453" s="323">
        <f t="shared" ref="E453:E460" si="36">D453/1000</f>
        <v>1.95</v>
      </c>
    </row>
    <row r="454" spans="1:5" x14ac:dyDescent="0.2">
      <c r="A454" s="326" t="s">
        <v>72</v>
      </c>
      <c r="B454" s="325">
        <v>41401</v>
      </c>
      <c r="C454" s="372">
        <v>1832</v>
      </c>
      <c r="D454" s="372">
        <v>1210</v>
      </c>
      <c r="E454" s="323">
        <f t="shared" si="36"/>
        <v>1.21</v>
      </c>
    </row>
    <row r="455" spans="1:5" x14ac:dyDescent="0.2">
      <c r="A455" s="326" t="s">
        <v>57</v>
      </c>
      <c r="B455" s="325">
        <v>41402</v>
      </c>
      <c r="C455" s="372">
        <v>65600</v>
      </c>
      <c r="D455" s="372">
        <v>53400</v>
      </c>
      <c r="E455" s="323">
        <f t="shared" si="36"/>
        <v>53.4</v>
      </c>
    </row>
    <row r="456" spans="1:5" x14ac:dyDescent="0.2">
      <c r="A456" s="326" t="s">
        <v>56</v>
      </c>
      <c r="B456" s="325">
        <v>41402</v>
      </c>
      <c r="C456" s="372">
        <v>65300</v>
      </c>
      <c r="D456" s="372">
        <v>54200</v>
      </c>
      <c r="E456" s="323">
        <f t="shared" si="36"/>
        <v>54.2</v>
      </c>
    </row>
    <row r="457" spans="1:5" x14ac:dyDescent="0.2">
      <c r="A457" s="326" t="s">
        <v>60</v>
      </c>
      <c r="B457" s="325">
        <v>41402</v>
      </c>
      <c r="C457" s="372">
        <v>64400</v>
      </c>
      <c r="D457" s="372">
        <v>53200</v>
      </c>
      <c r="E457" s="323">
        <f t="shared" si="36"/>
        <v>53.2</v>
      </c>
    </row>
    <row r="458" spans="1:5" x14ac:dyDescent="0.2">
      <c r="A458" s="326" t="s">
        <v>59</v>
      </c>
      <c r="B458" s="325">
        <v>41402</v>
      </c>
      <c r="C458" s="372">
        <v>64600</v>
      </c>
      <c r="D458" s="372">
        <v>53400</v>
      </c>
      <c r="E458" s="323">
        <f t="shared" si="36"/>
        <v>53.4</v>
      </c>
    </row>
    <row r="459" spans="1:5" x14ac:dyDescent="0.2">
      <c r="A459" s="326" t="s">
        <v>63</v>
      </c>
      <c r="B459" s="325">
        <v>41402</v>
      </c>
      <c r="C459" s="372">
        <v>64200</v>
      </c>
      <c r="D459" s="372">
        <v>53300</v>
      </c>
      <c r="E459" s="323">
        <f t="shared" si="36"/>
        <v>53.3</v>
      </c>
    </row>
    <row r="460" spans="1:5" ht="13.5" thickBot="1" x14ac:dyDescent="0.25">
      <c r="A460" s="327" t="s">
        <v>62</v>
      </c>
      <c r="B460" s="171">
        <v>41402</v>
      </c>
      <c r="C460" s="333">
        <v>64800</v>
      </c>
      <c r="D460" s="333">
        <v>53400</v>
      </c>
      <c r="E460" s="269">
        <f t="shared" si="36"/>
        <v>53.4</v>
      </c>
    </row>
    <row r="461" spans="1:5" ht="13.5" thickBot="1" x14ac:dyDescent="0.25">
      <c r="A461" s="372"/>
      <c r="B461" s="372"/>
      <c r="C461" s="372"/>
      <c r="D461" s="372"/>
    </row>
    <row r="462" spans="1:5" x14ac:dyDescent="0.2">
      <c r="A462" s="33" t="s">
        <v>79</v>
      </c>
      <c r="B462" s="321"/>
      <c r="C462" s="39" t="s">
        <v>27</v>
      </c>
      <c r="D462" s="39" t="s">
        <v>65</v>
      </c>
      <c r="E462" s="39" t="s">
        <v>340</v>
      </c>
    </row>
    <row r="463" spans="1:5" ht="13.5" thickBot="1" x14ac:dyDescent="0.25">
      <c r="A463" s="34" t="s">
        <v>49</v>
      </c>
      <c r="B463" s="220" t="s">
        <v>48</v>
      </c>
      <c r="C463" s="219" t="s">
        <v>4</v>
      </c>
      <c r="D463" s="219" t="s">
        <v>32</v>
      </c>
      <c r="E463" s="40" t="s">
        <v>341</v>
      </c>
    </row>
    <row r="464" spans="1:5" x14ac:dyDescent="0.2">
      <c r="A464" s="330" t="s">
        <v>7</v>
      </c>
      <c r="B464" s="325">
        <v>41492</v>
      </c>
      <c r="C464" s="372">
        <v>3000</v>
      </c>
      <c r="D464" s="372">
        <v>1980</v>
      </c>
      <c r="E464" s="323">
        <f>D464/1000</f>
        <v>1.98</v>
      </c>
    </row>
    <row r="465" spans="1:5" x14ac:dyDescent="0.2">
      <c r="A465" s="326" t="s">
        <v>36</v>
      </c>
      <c r="B465" s="325">
        <v>41492</v>
      </c>
      <c r="C465" s="372">
        <v>4700</v>
      </c>
      <c r="D465" s="372">
        <v>3210</v>
      </c>
      <c r="E465" s="323">
        <f t="shared" ref="E465:E475" si="37">D465/1000</f>
        <v>3.21</v>
      </c>
    </row>
    <row r="466" spans="1:5" x14ac:dyDescent="0.2">
      <c r="A466" s="326" t="s">
        <v>72</v>
      </c>
      <c r="B466" s="325">
        <v>41492</v>
      </c>
      <c r="C466" s="372">
        <v>2300</v>
      </c>
      <c r="D466" s="372">
        <v>1430</v>
      </c>
      <c r="E466" s="323">
        <f t="shared" si="37"/>
        <v>1.43</v>
      </c>
    </row>
    <row r="467" spans="1:5" x14ac:dyDescent="0.2">
      <c r="A467" s="326" t="s">
        <v>57</v>
      </c>
      <c r="B467" s="325">
        <v>41492</v>
      </c>
      <c r="C467" s="372">
        <v>66700</v>
      </c>
      <c r="D467" s="372">
        <v>54400</v>
      </c>
      <c r="E467" s="323">
        <f t="shared" si="37"/>
        <v>54.4</v>
      </c>
    </row>
    <row r="468" spans="1:5" x14ac:dyDescent="0.2">
      <c r="A468" s="326" t="s">
        <v>56</v>
      </c>
      <c r="B468" s="325">
        <v>41492</v>
      </c>
      <c r="C468" s="372">
        <v>66500</v>
      </c>
      <c r="D468" s="372">
        <v>54900</v>
      </c>
      <c r="E468" s="323">
        <f t="shared" si="37"/>
        <v>54.9</v>
      </c>
    </row>
    <row r="469" spans="1:5" x14ac:dyDescent="0.2">
      <c r="A469" s="326" t="s">
        <v>60</v>
      </c>
      <c r="B469" s="325">
        <v>41492</v>
      </c>
      <c r="C469" s="372">
        <v>66600</v>
      </c>
      <c r="D469" s="372">
        <v>54200</v>
      </c>
      <c r="E469" s="323">
        <f t="shared" si="37"/>
        <v>54.2</v>
      </c>
    </row>
    <row r="470" spans="1:5" x14ac:dyDescent="0.2">
      <c r="A470" s="326" t="s">
        <v>59</v>
      </c>
      <c r="B470" s="325">
        <v>41492</v>
      </c>
      <c r="C470" s="372">
        <v>66800</v>
      </c>
      <c r="D470" s="372">
        <v>55200</v>
      </c>
      <c r="E470" s="323">
        <f t="shared" si="37"/>
        <v>55.2</v>
      </c>
    </row>
    <row r="471" spans="1:5" x14ac:dyDescent="0.2">
      <c r="A471" s="326" t="s">
        <v>63</v>
      </c>
      <c r="B471" s="325">
        <v>41492</v>
      </c>
      <c r="C471" s="372">
        <v>66900</v>
      </c>
      <c r="D471" s="372">
        <v>54100</v>
      </c>
      <c r="E471" s="323">
        <f t="shared" si="37"/>
        <v>54.1</v>
      </c>
    </row>
    <row r="472" spans="1:5" x14ac:dyDescent="0.2">
      <c r="A472" s="268" t="s">
        <v>322</v>
      </c>
      <c r="B472" s="325">
        <v>41492</v>
      </c>
      <c r="C472" s="372">
        <v>66900</v>
      </c>
      <c r="D472" s="372">
        <v>54100</v>
      </c>
      <c r="E472" s="323">
        <f t="shared" si="37"/>
        <v>54.1</v>
      </c>
    </row>
    <row r="473" spans="1:5" x14ac:dyDescent="0.2">
      <c r="A473" s="328" t="s">
        <v>175</v>
      </c>
      <c r="B473" s="325">
        <v>41492</v>
      </c>
      <c r="C473" s="372">
        <v>66900</v>
      </c>
      <c r="D473" s="372">
        <v>58000</v>
      </c>
      <c r="E473" s="323">
        <f t="shared" si="37"/>
        <v>58</v>
      </c>
    </row>
    <row r="474" spans="1:5" x14ac:dyDescent="0.2">
      <c r="A474" s="236" t="s">
        <v>176</v>
      </c>
      <c r="B474" s="325">
        <v>41492</v>
      </c>
      <c r="C474" s="372">
        <v>65200</v>
      </c>
      <c r="D474" s="372">
        <v>53200</v>
      </c>
      <c r="E474" s="323">
        <f t="shared" si="37"/>
        <v>53.2</v>
      </c>
    </row>
    <row r="475" spans="1:5" ht="13.5" thickBot="1" x14ac:dyDescent="0.25">
      <c r="A475" s="329" t="s">
        <v>176</v>
      </c>
      <c r="B475" s="171">
        <v>41492</v>
      </c>
      <c r="C475" s="333">
        <v>65600</v>
      </c>
      <c r="D475" s="333">
        <v>53400</v>
      </c>
      <c r="E475" s="269">
        <f t="shared" si="37"/>
        <v>53.4</v>
      </c>
    </row>
    <row r="476" spans="1:5" ht="13.5" thickBot="1" x14ac:dyDescent="0.25">
      <c r="A476" s="372"/>
      <c r="B476" s="320"/>
      <c r="C476" s="373"/>
      <c r="D476" s="332"/>
    </row>
    <row r="477" spans="1:5" x14ac:dyDescent="0.2">
      <c r="A477" s="33" t="s">
        <v>79</v>
      </c>
      <c r="B477" s="321"/>
      <c r="C477" s="39" t="s">
        <v>27</v>
      </c>
      <c r="D477" s="39" t="s">
        <v>65</v>
      </c>
      <c r="E477" s="39" t="s">
        <v>340</v>
      </c>
    </row>
    <row r="478" spans="1:5" ht="13.5" thickBot="1" x14ac:dyDescent="0.25">
      <c r="A478" s="34" t="s">
        <v>49</v>
      </c>
      <c r="B478" s="220" t="s">
        <v>48</v>
      </c>
      <c r="C478" s="219" t="s">
        <v>4</v>
      </c>
      <c r="D478" s="219" t="s">
        <v>32</v>
      </c>
      <c r="E478" s="40" t="s">
        <v>341</v>
      </c>
    </row>
    <row r="479" spans="1:5" x14ac:dyDescent="0.2">
      <c r="A479" s="330" t="s">
        <v>7</v>
      </c>
      <c r="B479" s="325">
        <v>41591</v>
      </c>
      <c r="C479" s="372">
        <v>3238</v>
      </c>
      <c r="D479" s="372">
        <v>2190</v>
      </c>
      <c r="E479" s="323">
        <f>D479/1000</f>
        <v>2.19</v>
      </c>
    </row>
    <row r="480" spans="1:5" x14ac:dyDescent="0.2">
      <c r="A480" s="326" t="s">
        <v>36</v>
      </c>
      <c r="B480" s="325">
        <v>41591</v>
      </c>
      <c r="C480" s="372">
        <v>3031</v>
      </c>
      <c r="D480" s="372">
        <v>1920</v>
      </c>
      <c r="E480" s="323">
        <f t="shared" ref="E480:E499" si="38">D480/1000</f>
        <v>1.92</v>
      </c>
    </row>
    <row r="481" spans="1:5" x14ac:dyDescent="0.2">
      <c r="A481" s="326" t="s">
        <v>72</v>
      </c>
      <c r="B481" s="325">
        <v>41590</v>
      </c>
      <c r="C481" s="372">
        <v>1563</v>
      </c>
      <c r="D481" s="372">
        <v>993</v>
      </c>
      <c r="E481" s="323">
        <f t="shared" si="38"/>
        <v>0.99299999999999999</v>
      </c>
    </row>
    <row r="482" spans="1:5" x14ac:dyDescent="0.2">
      <c r="A482" s="326" t="s">
        <v>57</v>
      </c>
      <c r="B482" s="325">
        <v>41591</v>
      </c>
      <c r="C482" s="372">
        <v>67700</v>
      </c>
      <c r="D482" s="372">
        <v>55000</v>
      </c>
      <c r="E482" s="323">
        <f t="shared" si="38"/>
        <v>55</v>
      </c>
    </row>
    <row r="483" spans="1:5" x14ac:dyDescent="0.2">
      <c r="A483" s="326" t="s">
        <v>56</v>
      </c>
      <c r="B483" s="325">
        <v>41591</v>
      </c>
      <c r="C483" s="372">
        <v>68500</v>
      </c>
      <c r="D483" s="372">
        <v>55200</v>
      </c>
      <c r="E483" s="323">
        <f t="shared" si="38"/>
        <v>55.2</v>
      </c>
    </row>
    <row r="484" spans="1:5" x14ac:dyDescent="0.2">
      <c r="A484" s="326" t="s">
        <v>60</v>
      </c>
      <c r="B484" s="325">
        <v>41591</v>
      </c>
      <c r="C484" s="372">
        <v>64600</v>
      </c>
      <c r="D484" s="372">
        <v>51800</v>
      </c>
      <c r="E484" s="323">
        <f t="shared" si="38"/>
        <v>51.8</v>
      </c>
    </row>
    <row r="485" spans="1:5" x14ac:dyDescent="0.2">
      <c r="A485" s="326" t="s">
        <v>59</v>
      </c>
      <c r="B485" s="325">
        <v>41591</v>
      </c>
      <c r="C485" s="372">
        <v>68600</v>
      </c>
      <c r="D485" s="372">
        <v>55400</v>
      </c>
      <c r="E485" s="323">
        <f t="shared" si="38"/>
        <v>55.4</v>
      </c>
    </row>
    <row r="486" spans="1:5" x14ac:dyDescent="0.2">
      <c r="A486" s="326" t="s">
        <v>63</v>
      </c>
      <c r="B486" s="325">
        <v>41591</v>
      </c>
      <c r="C486" s="372">
        <v>68900</v>
      </c>
      <c r="D486" s="372">
        <v>55500</v>
      </c>
      <c r="E486" s="323">
        <f t="shared" si="38"/>
        <v>55.5</v>
      </c>
    </row>
    <row r="487" spans="1:5" ht="13.5" thickBot="1" x14ac:dyDescent="0.25">
      <c r="A487" s="327" t="s">
        <v>62</v>
      </c>
      <c r="B487" s="171">
        <v>41591</v>
      </c>
      <c r="C487" s="333">
        <v>68700</v>
      </c>
      <c r="D487" s="333">
        <v>55500</v>
      </c>
      <c r="E487" s="269">
        <f t="shared" si="38"/>
        <v>55.5</v>
      </c>
    </row>
    <row r="488" spans="1:5" ht="13.5" thickBot="1" x14ac:dyDescent="0.25">
      <c r="A488" s="372"/>
      <c r="B488" s="320"/>
      <c r="C488" s="372"/>
      <c r="D488" s="372"/>
      <c r="E488" s="323"/>
    </row>
    <row r="489" spans="1:5" x14ac:dyDescent="0.2">
      <c r="A489" s="33" t="s">
        <v>79</v>
      </c>
      <c r="B489" s="321"/>
      <c r="C489" s="39" t="s">
        <v>27</v>
      </c>
      <c r="D489" s="39" t="s">
        <v>65</v>
      </c>
      <c r="E489" s="39" t="s">
        <v>340</v>
      </c>
    </row>
    <row r="490" spans="1:5" ht="13.5" thickBot="1" x14ac:dyDescent="0.25">
      <c r="A490" s="34" t="s">
        <v>49</v>
      </c>
      <c r="B490" s="220" t="s">
        <v>48</v>
      </c>
      <c r="C490" s="219" t="s">
        <v>4</v>
      </c>
      <c r="D490" s="219" t="s">
        <v>32</v>
      </c>
      <c r="E490" s="40" t="s">
        <v>341</v>
      </c>
    </row>
    <row r="491" spans="1:5" x14ac:dyDescent="0.2">
      <c r="A491" s="330" t="s">
        <v>7</v>
      </c>
      <c r="B491" s="325">
        <v>41674</v>
      </c>
      <c r="C491" s="372">
        <v>3017</v>
      </c>
      <c r="D491" s="372">
        <v>2050</v>
      </c>
      <c r="E491" s="323">
        <f>D491/1000</f>
        <v>2.0499999999999998</v>
      </c>
    </row>
    <row r="492" spans="1:5" x14ac:dyDescent="0.2">
      <c r="A492" s="326" t="s">
        <v>36</v>
      </c>
      <c r="B492" s="325">
        <v>41674</v>
      </c>
      <c r="C492" s="372">
        <v>3920</v>
      </c>
      <c r="D492" s="372">
        <v>2520</v>
      </c>
      <c r="E492" s="323">
        <f t="shared" si="38"/>
        <v>2.52</v>
      </c>
    </row>
    <row r="493" spans="1:5" x14ac:dyDescent="0.2">
      <c r="A493" s="326" t="s">
        <v>72</v>
      </c>
      <c r="B493" s="325">
        <v>41674</v>
      </c>
      <c r="C493" s="372">
        <v>1560</v>
      </c>
      <c r="D493" s="372">
        <v>1010</v>
      </c>
      <c r="E493" s="323">
        <f t="shared" si="38"/>
        <v>1.01</v>
      </c>
    </row>
    <row r="494" spans="1:5" x14ac:dyDescent="0.2">
      <c r="A494" s="326" t="s">
        <v>57</v>
      </c>
      <c r="B494" s="325">
        <v>41674</v>
      </c>
      <c r="C494" s="372">
        <v>66600</v>
      </c>
      <c r="D494" s="372">
        <v>54900</v>
      </c>
      <c r="E494" s="323">
        <f t="shared" si="38"/>
        <v>54.9</v>
      </c>
    </row>
    <row r="495" spans="1:5" x14ac:dyDescent="0.2">
      <c r="A495" s="326" t="s">
        <v>56</v>
      </c>
      <c r="B495" s="325">
        <v>41674</v>
      </c>
      <c r="C495" s="372">
        <v>66700</v>
      </c>
      <c r="D495" s="372">
        <v>55500</v>
      </c>
      <c r="E495" s="323">
        <f t="shared" si="38"/>
        <v>55.5</v>
      </c>
    </row>
    <row r="496" spans="1:5" x14ac:dyDescent="0.2">
      <c r="A496" s="326" t="s">
        <v>60</v>
      </c>
      <c r="B496" s="325">
        <v>41674</v>
      </c>
      <c r="C496" s="372">
        <v>66800</v>
      </c>
      <c r="D496" s="372">
        <v>54700</v>
      </c>
      <c r="E496" s="323">
        <f t="shared" si="38"/>
        <v>54.7</v>
      </c>
    </row>
    <row r="497" spans="1:5" x14ac:dyDescent="0.2">
      <c r="A497" s="326" t="s">
        <v>59</v>
      </c>
      <c r="B497" s="325">
        <v>41674</v>
      </c>
      <c r="C497" s="372">
        <v>67200</v>
      </c>
      <c r="D497" s="372">
        <v>55000</v>
      </c>
      <c r="E497" s="323">
        <f t="shared" si="38"/>
        <v>55</v>
      </c>
    </row>
    <row r="498" spans="1:5" x14ac:dyDescent="0.2">
      <c r="A498" s="326" t="s">
        <v>63</v>
      </c>
      <c r="B498" s="325">
        <v>41674</v>
      </c>
      <c r="C498" s="372">
        <v>66400</v>
      </c>
      <c r="D498" s="372">
        <v>54600</v>
      </c>
      <c r="E498" s="323">
        <f t="shared" si="38"/>
        <v>54.6</v>
      </c>
    </row>
    <row r="499" spans="1:5" ht="13.5" thickBot="1" x14ac:dyDescent="0.25">
      <c r="A499" s="327" t="s">
        <v>62</v>
      </c>
      <c r="B499" s="171">
        <v>41674</v>
      </c>
      <c r="C499" s="333">
        <v>67200</v>
      </c>
      <c r="D499" s="333">
        <v>54900</v>
      </c>
      <c r="E499" s="269">
        <f t="shared" si="38"/>
        <v>54.9</v>
      </c>
    </row>
    <row r="500" spans="1:5" ht="13.5" thickBot="1" x14ac:dyDescent="0.25">
      <c r="A500" s="372"/>
      <c r="B500" s="320"/>
      <c r="C500" s="372"/>
      <c r="D500" s="372"/>
    </row>
    <row r="501" spans="1:5" x14ac:dyDescent="0.2">
      <c r="A501" s="33" t="s">
        <v>79</v>
      </c>
      <c r="B501" s="321"/>
      <c r="C501" s="39" t="s">
        <v>27</v>
      </c>
      <c r="D501" s="39" t="s">
        <v>65</v>
      </c>
      <c r="E501" s="39" t="s">
        <v>340</v>
      </c>
    </row>
    <row r="502" spans="1:5" ht="13.5" thickBot="1" x14ac:dyDescent="0.25">
      <c r="A502" s="34" t="s">
        <v>49</v>
      </c>
      <c r="B502" s="220" t="s">
        <v>48</v>
      </c>
      <c r="C502" s="219" t="s">
        <v>4</v>
      </c>
      <c r="D502" s="219" t="s">
        <v>32</v>
      </c>
      <c r="E502" s="40" t="s">
        <v>341</v>
      </c>
    </row>
    <row r="503" spans="1:5" x14ac:dyDescent="0.2">
      <c r="A503" s="330" t="s">
        <v>7</v>
      </c>
      <c r="B503" s="325">
        <v>41787</v>
      </c>
      <c r="C503" s="372">
        <v>2639</v>
      </c>
      <c r="D503" s="372">
        <v>1740</v>
      </c>
      <c r="E503" s="323">
        <f>D503/1000</f>
        <v>1.74</v>
      </c>
    </row>
    <row r="504" spans="1:5" x14ac:dyDescent="0.2">
      <c r="A504" s="326" t="s">
        <v>36</v>
      </c>
      <c r="B504" s="325">
        <v>41787</v>
      </c>
      <c r="C504" s="372">
        <v>4030</v>
      </c>
      <c r="D504" s="372">
        <v>2520</v>
      </c>
      <c r="E504" s="323">
        <f t="shared" ref="E504:E511" si="39">D504/1000</f>
        <v>2.52</v>
      </c>
    </row>
    <row r="505" spans="1:5" x14ac:dyDescent="0.2">
      <c r="A505" s="326" t="s">
        <v>72</v>
      </c>
      <c r="B505" s="325">
        <v>41787</v>
      </c>
      <c r="C505" s="372">
        <v>1576</v>
      </c>
      <c r="D505" s="372">
        <v>995</v>
      </c>
      <c r="E505" s="323">
        <f t="shared" si="39"/>
        <v>0.995</v>
      </c>
    </row>
    <row r="506" spans="1:5" x14ac:dyDescent="0.2">
      <c r="A506" s="326" t="s">
        <v>57</v>
      </c>
      <c r="B506" s="325">
        <v>41787</v>
      </c>
      <c r="C506" s="372">
        <v>67900</v>
      </c>
      <c r="D506" s="372">
        <v>54800</v>
      </c>
      <c r="E506" s="323">
        <f t="shared" si="39"/>
        <v>54.8</v>
      </c>
    </row>
    <row r="507" spans="1:5" x14ac:dyDescent="0.2">
      <c r="A507" s="326" t="s">
        <v>56</v>
      </c>
      <c r="B507" s="325">
        <v>41787</v>
      </c>
      <c r="C507" s="372">
        <v>68900</v>
      </c>
      <c r="D507" s="372">
        <v>55200</v>
      </c>
      <c r="E507" s="323">
        <f t="shared" si="39"/>
        <v>55.2</v>
      </c>
    </row>
    <row r="508" spans="1:5" x14ac:dyDescent="0.2">
      <c r="A508" s="326" t="s">
        <v>60</v>
      </c>
      <c r="B508" s="325">
        <v>41787</v>
      </c>
      <c r="C508" s="372">
        <v>68700</v>
      </c>
      <c r="D508" s="372">
        <v>54900</v>
      </c>
      <c r="E508" s="323">
        <f t="shared" si="39"/>
        <v>54.9</v>
      </c>
    </row>
    <row r="509" spans="1:5" x14ac:dyDescent="0.2">
      <c r="A509" s="326" t="s">
        <v>59</v>
      </c>
      <c r="B509" s="325">
        <v>41787</v>
      </c>
      <c r="C509" s="372">
        <v>68100</v>
      </c>
      <c r="D509" s="372">
        <v>54400</v>
      </c>
      <c r="E509" s="323">
        <f t="shared" si="39"/>
        <v>54.4</v>
      </c>
    </row>
    <row r="510" spans="1:5" x14ac:dyDescent="0.2">
      <c r="A510" s="326" t="s">
        <v>63</v>
      </c>
      <c r="B510" s="325">
        <v>41787</v>
      </c>
      <c r="C510" s="372">
        <v>68500</v>
      </c>
      <c r="D510" s="372">
        <v>54300</v>
      </c>
      <c r="E510" s="323">
        <f t="shared" si="39"/>
        <v>54.3</v>
      </c>
    </row>
    <row r="511" spans="1:5" ht="13.5" thickBot="1" x14ac:dyDescent="0.25">
      <c r="A511" s="327" t="s">
        <v>62</v>
      </c>
      <c r="B511" s="171">
        <v>41787</v>
      </c>
      <c r="C511" s="333">
        <v>68900</v>
      </c>
      <c r="D511" s="333">
        <v>54800</v>
      </c>
      <c r="E511" s="269">
        <f t="shared" si="39"/>
        <v>54.8</v>
      </c>
    </row>
    <row r="512" spans="1:5" ht="13.5" thickBot="1" x14ac:dyDescent="0.25">
      <c r="A512" s="372"/>
      <c r="B512" s="320"/>
      <c r="C512" s="373"/>
      <c r="D512" s="332"/>
    </row>
    <row r="513" spans="1:5" x14ac:dyDescent="0.2">
      <c r="A513" s="33" t="s">
        <v>79</v>
      </c>
      <c r="B513" s="321"/>
      <c r="C513" s="39" t="s">
        <v>27</v>
      </c>
      <c r="D513" s="39" t="s">
        <v>65</v>
      </c>
      <c r="E513" s="39" t="s">
        <v>340</v>
      </c>
    </row>
    <row r="514" spans="1:5" ht="13.5" thickBot="1" x14ac:dyDescent="0.25">
      <c r="A514" s="34" t="s">
        <v>49</v>
      </c>
      <c r="B514" s="220" t="s">
        <v>48</v>
      </c>
      <c r="C514" s="219" t="s">
        <v>4</v>
      </c>
      <c r="D514" s="219" t="s">
        <v>32</v>
      </c>
      <c r="E514" s="40" t="s">
        <v>341</v>
      </c>
    </row>
    <row r="515" spans="1:5" x14ac:dyDescent="0.2">
      <c r="A515" s="330" t="s">
        <v>7</v>
      </c>
      <c r="B515" s="325">
        <v>41862</v>
      </c>
      <c r="C515" s="372">
        <v>2667</v>
      </c>
      <c r="D515" s="372">
        <v>1830</v>
      </c>
      <c r="E515" s="323">
        <f>D515/1000</f>
        <v>1.83</v>
      </c>
    </row>
    <row r="516" spans="1:5" x14ac:dyDescent="0.2">
      <c r="A516" s="326" t="s">
        <v>36</v>
      </c>
      <c r="B516" s="325">
        <v>41862</v>
      </c>
      <c r="C516" s="372">
        <v>3930</v>
      </c>
      <c r="D516" s="372">
        <v>2590</v>
      </c>
      <c r="E516" s="323">
        <f t="shared" ref="E516:E523" si="40">D516/1000</f>
        <v>2.59</v>
      </c>
    </row>
    <row r="517" spans="1:5" x14ac:dyDescent="0.2">
      <c r="A517" s="326" t="s">
        <v>72</v>
      </c>
      <c r="B517" s="325">
        <v>41862</v>
      </c>
      <c r="C517" s="372">
        <v>1591</v>
      </c>
      <c r="D517" s="372">
        <v>1070</v>
      </c>
      <c r="E517" s="323">
        <f t="shared" si="40"/>
        <v>1.07</v>
      </c>
    </row>
    <row r="518" spans="1:5" x14ac:dyDescent="0.2">
      <c r="A518" s="326" t="s">
        <v>57</v>
      </c>
      <c r="B518" s="325">
        <v>41862</v>
      </c>
      <c r="C518" s="372">
        <v>67800</v>
      </c>
      <c r="D518" s="372">
        <v>55900</v>
      </c>
      <c r="E518" s="323">
        <f t="shared" si="40"/>
        <v>55.9</v>
      </c>
    </row>
    <row r="519" spans="1:5" x14ac:dyDescent="0.2">
      <c r="A519" s="326" t="s">
        <v>56</v>
      </c>
      <c r="B519" s="325">
        <v>41862</v>
      </c>
      <c r="C519" s="372">
        <v>66600</v>
      </c>
      <c r="D519" s="372">
        <v>55900</v>
      </c>
      <c r="E519" s="323">
        <f t="shared" si="40"/>
        <v>55.9</v>
      </c>
    </row>
    <row r="520" spans="1:5" x14ac:dyDescent="0.2">
      <c r="A520" s="326" t="s">
        <v>60</v>
      </c>
      <c r="B520" s="325">
        <v>41862</v>
      </c>
      <c r="C520" s="372">
        <v>67700</v>
      </c>
      <c r="D520" s="372">
        <v>56200</v>
      </c>
      <c r="E520" s="323">
        <f t="shared" si="40"/>
        <v>56.2</v>
      </c>
    </row>
    <row r="521" spans="1:5" x14ac:dyDescent="0.2">
      <c r="A521" s="326" t="s">
        <v>59</v>
      </c>
      <c r="B521" s="325">
        <v>41862</v>
      </c>
      <c r="C521" s="372">
        <v>67300</v>
      </c>
      <c r="D521" s="372">
        <v>56300</v>
      </c>
      <c r="E521" s="323">
        <f t="shared" si="40"/>
        <v>56.3</v>
      </c>
    </row>
    <row r="522" spans="1:5" x14ac:dyDescent="0.2">
      <c r="A522" s="326" t="s">
        <v>63</v>
      </c>
      <c r="B522" s="325">
        <v>41862</v>
      </c>
      <c r="C522" s="372">
        <v>67600</v>
      </c>
      <c r="D522" s="372">
        <v>56100</v>
      </c>
      <c r="E522" s="323">
        <f t="shared" si="40"/>
        <v>56.1</v>
      </c>
    </row>
    <row r="523" spans="1:5" ht="13.5" thickBot="1" x14ac:dyDescent="0.25">
      <c r="A523" s="327" t="s">
        <v>62</v>
      </c>
      <c r="B523" s="171">
        <v>41862</v>
      </c>
      <c r="C523" s="333">
        <v>67500</v>
      </c>
      <c r="D523" s="333">
        <v>55900</v>
      </c>
      <c r="E523" s="269">
        <f t="shared" si="40"/>
        <v>55.9</v>
      </c>
    </row>
    <row r="524" spans="1:5" ht="13.5" thickBot="1" x14ac:dyDescent="0.25">
      <c r="A524" s="372"/>
      <c r="B524" s="320"/>
      <c r="C524" s="373"/>
      <c r="D524" s="332"/>
    </row>
    <row r="525" spans="1:5" x14ac:dyDescent="0.2">
      <c r="A525" s="33" t="s">
        <v>79</v>
      </c>
      <c r="B525" s="321"/>
      <c r="C525" s="39" t="s">
        <v>27</v>
      </c>
      <c r="D525" s="39" t="s">
        <v>65</v>
      </c>
      <c r="E525" s="39" t="s">
        <v>340</v>
      </c>
    </row>
    <row r="526" spans="1:5" ht="13.5" thickBot="1" x14ac:dyDescent="0.25">
      <c r="A526" s="34" t="s">
        <v>49</v>
      </c>
      <c r="B526" s="220" t="s">
        <v>48</v>
      </c>
      <c r="C526" s="219" t="s">
        <v>4</v>
      </c>
      <c r="D526" s="219" t="s">
        <v>32</v>
      </c>
      <c r="E526" s="40" t="s">
        <v>341</v>
      </c>
    </row>
    <row r="527" spans="1:5" x14ac:dyDescent="0.2">
      <c r="A527" s="330" t="s">
        <v>7</v>
      </c>
      <c r="B527" s="325">
        <v>41947</v>
      </c>
      <c r="C527" s="372">
        <v>2768</v>
      </c>
      <c r="D527" s="372">
        <v>1850</v>
      </c>
      <c r="E527" s="323">
        <f>D527/1000</f>
        <v>1.85</v>
      </c>
    </row>
    <row r="528" spans="1:5" x14ac:dyDescent="0.2">
      <c r="A528" s="326" t="s">
        <v>36</v>
      </c>
      <c r="B528" s="325">
        <v>41947</v>
      </c>
      <c r="C528" s="372">
        <v>3330</v>
      </c>
      <c r="D528" s="372">
        <v>2150</v>
      </c>
      <c r="E528" s="323">
        <f t="shared" ref="E528:E535" si="41">D528/1000</f>
        <v>2.15</v>
      </c>
    </row>
    <row r="529" spans="1:5" x14ac:dyDescent="0.2">
      <c r="A529" s="326" t="s">
        <v>72</v>
      </c>
      <c r="B529" s="325">
        <v>41947</v>
      </c>
      <c r="C529" s="372">
        <v>1956</v>
      </c>
      <c r="D529" s="372">
        <v>1280</v>
      </c>
      <c r="E529" s="323">
        <f t="shared" si="41"/>
        <v>1.28</v>
      </c>
    </row>
    <row r="530" spans="1:5" x14ac:dyDescent="0.2">
      <c r="A530" s="326" t="s">
        <v>57</v>
      </c>
      <c r="B530" s="325">
        <v>41948</v>
      </c>
      <c r="C530" s="372">
        <v>70100</v>
      </c>
      <c r="D530" s="372">
        <v>57600</v>
      </c>
      <c r="E530" s="323">
        <f t="shared" si="41"/>
        <v>57.6</v>
      </c>
    </row>
    <row r="531" spans="1:5" x14ac:dyDescent="0.2">
      <c r="A531" s="326" t="s">
        <v>56</v>
      </c>
      <c r="B531" s="325">
        <v>41948</v>
      </c>
      <c r="C531" s="372">
        <v>70000</v>
      </c>
      <c r="D531" s="372">
        <v>57400</v>
      </c>
      <c r="E531" s="323">
        <f t="shared" si="41"/>
        <v>57.4</v>
      </c>
    </row>
    <row r="532" spans="1:5" x14ac:dyDescent="0.2">
      <c r="A532" s="326" t="s">
        <v>60</v>
      </c>
      <c r="B532" s="325">
        <v>41948</v>
      </c>
      <c r="C532" s="372">
        <v>69400</v>
      </c>
      <c r="D532" s="372">
        <v>57100</v>
      </c>
      <c r="E532" s="323">
        <f t="shared" si="41"/>
        <v>57.1</v>
      </c>
    </row>
    <row r="533" spans="1:5" x14ac:dyDescent="0.2">
      <c r="A533" s="326" t="s">
        <v>59</v>
      </c>
      <c r="B533" s="325">
        <v>41948</v>
      </c>
      <c r="C533" s="372">
        <v>69900</v>
      </c>
      <c r="D533" s="372">
        <v>57300</v>
      </c>
      <c r="E533" s="323">
        <f t="shared" si="41"/>
        <v>57.3</v>
      </c>
    </row>
    <row r="534" spans="1:5" x14ac:dyDescent="0.2">
      <c r="A534" s="326" t="s">
        <v>63</v>
      </c>
      <c r="B534" s="325">
        <v>41948</v>
      </c>
      <c r="C534" s="372">
        <v>69500</v>
      </c>
      <c r="D534" s="372">
        <v>57400</v>
      </c>
      <c r="E534" s="323">
        <f t="shared" si="41"/>
        <v>57.4</v>
      </c>
    </row>
    <row r="535" spans="1:5" ht="13.5" thickBot="1" x14ac:dyDescent="0.25">
      <c r="A535" s="327" t="s">
        <v>62</v>
      </c>
      <c r="B535" s="171">
        <v>41948</v>
      </c>
      <c r="C535" s="333">
        <v>70200</v>
      </c>
      <c r="D535" s="333">
        <v>57700</v>
      </c>
      <c r="E535" s="269">
        <f t="shared" si="41"/>
        <v>57.7</v>
      </c>
    </row>
    <row r="536" spans="1:5" ht="13.5" thickBot="1" x14ac:dyDescent="0.25">
      <c r="A536" s="372"/>
      <c r="B536" s="320"/>
      <c r="C536" s="373"/>
      <c r="D536" s="332"/>
    </row>
    <row r="537" spans="1:5" x14ac:dyDescent="0.2">
      <c r="A537" s="33" t="s">
        <v>79</v>
      </c>
      <c r="B537" s="321"/>
      <c r="C537" s="39" t="s">
        <v>27</v>
      </c>
      <c r="D537" s="39" t="s">
        <v>65</v>
      </c>
      <c r="E537" s="39" t="s">
        <v>340</v>
      </c>
    </row>
    <row r="538" spans="1:5" ht="13.5" thickBot="1" x14ac:dyDescent="0.25">
      <c r="A538" s="34" t="s">
        <v>49</v>
      </c>
      <c r="B538" s="220" t="s">
        <v>48</v>
      </c>
      <c r="C538" s="219" t="s">
        <v>4</v>
      </c>
      <c r="D538" s="219" t="s">
        <v>32</v>
      </c>
      <c r="E538" s="40" t="s">
        <v>341</v>
      </c>
    </row>
    <row r="539" spans="1:5" x14ac:dyDescent="0.2">
      <c r="A539" s="330" t="s">
        <v>7</v>
      </c>
      <c r="B539" s="325">
        <v>42038</v>
      </c>
      <c r="C539" s="372">
        <v>3149</v>
      </c>
      <c r="D539" s="372">
        <v>1650</v>
      </c>
      <c r="E539" s="323">
        <f>D539/1000</f>
        <v>1.65</v>
      </c>
    </row>
    <row r="540" spans="1:5" x14ac:dyDescent="0.2">
      <c r="A540" s="326" t="s">
        <v>36</v>
      </c>
      <c r="B540" s="325">
        <v>42038</v>
      </c>
      <c r="C540" s="372">
        <v>3800</v>
      </c>
      <c r="D540" s="372">
        <v>2400</v>
      </c>
      <c r="E540" s="323">
        <f t="shared" ref="E540:E547" si="42">D540/1000</f>
        <v>2.4</v>
      </c>
    </row>
    <row r="541" spans="1:5" x14ac:dyDescent="0.2">
      <c r="A541" s="326" t="s">
        <v>72</v>
      </c>
      <c r="B541" s="325">
        <v>42038</v>
      </c>
      <c r="C541" s="372">
        <v>2122</v>
      </c>
      <c r="D541" s="372">
        <v>1360</v>
      </c>
      <c r="E541" s="323">
        <f t="shared" si="42"/>
        <v>1.36</v>
      </c>
    </row>
    <row r="542" spans="1:5" x14ac:dyDescent="0.2">
      <c r="A542" s="326" t="s">
        <v>57</v>
      </c>
      <c r="B542" s="325">
        <v>42038</v>
      </c>
      <c r="C542" s="372">
        <v>68300</v>
      </c>
      <c r="D542" s="372">
        <v>56400</v>
      </c>
      <c r="E542" s="323">
        <f t="shared" si="42"/>
        <v>56.4</v>
      </c>
    </row>
    <row r="543" spans="1:5" x14ac:dyDescent="0.2">
      <c r="A543" s="326" t="s">
        <v>56</v>
      </c>
      <c r="B543" s="325">
        <v>42038</v>
      </c>
      <c r="C543" s="372">
        <v>68200</v>
      </c>
      <c r="D543" s="372">
        <v>57900</v>
      </c>
      <c r="E543" s="323">
        <f t="shared" si="42"/>
        <v>57.9</v>
      </c>
    </row>
    <row r="544" spans="1:5" x14ac:dyDescent="0.2">
      <c r="A544" s="326" t="s">
        <v>60</v>
      </c>
      <c r="B544" s="325">
        <v>42038</v>
      </c>
      <c r="C544" s="372">
        <v>67500</v>
      </c>
      <c r="D544" s="372">
        <v>54400</v>
      </c>
      <c r="E544" s="323">
        <f t="shared" si="42"/>
        <v>54.4</v>
      </c>
    </row>
    <row r="545" spans="1:5" x14ac:dyDescent="0.2">
      <c r="A545" s="326" t="s">
        <v>59</v>
      </c>
      <c r="B545" s="325">
        <v>42038</v>
      </c>
      <c r="C545" s="372">
        <v>69200</v>
      </c>
      <c r="D545" s="372">
        <v>57800</v>
      </c>
      <c r="E545" s="323">
        <f t="shared" si="42"/>
        <v>57.8</v>
      </c>
    </row>
    <row r="546" spans="1:5" x14ac:dyDescent="0.2">
      <c r="A546" s="326" t="s">
        <v>63</v>
      </c>
      <c r="B546" s="325">
        <v>42038</v>
      </c>
      <c r="C546" s="372">
        <v>68600</v>
      </c>
      <c r="D546" s="372">
        <v>56400</v>
      </c>
      <c r="E546" s="323">
        <f t="shared" si="42"/>
        <v>56.4</v>
      </c>
    </row>
    <row r="547" spans="1:5" ht="13.5" thickBot="1" x14ac:dyDescent="0.25">
      <c r="A547" s="327" t="s">
        <v>62</v>
      </c>
      <c r="B547" s="171">
        <v>42038</v>
      </c>
      <c r="C547" s="333">
        <v>69200</v>
      </c>
      <c r="D547" s="333">
        <v>57600</v>
      </c>
      <c r="E547" s="269">
        <f t="shared" si="42"/>
        <v>57.6</v>
      </c>
    </row>
    <row r="548" spans="1:5" ht="13.5" thickBot="1" x14ac:dyDescent="0.25">
      <c r="A548" s="372"/>
      <c r="B548" s="320"/>
      <c r="C548" s="373"/>
      <c r="D548" s="332"/>
    </row>
    <row r="549" spans="1:5" x14ac:dyDescent="0.2">
      <c r="A549" s="33" t="s">
        <v>79</v>
      </c>
      <c r="B549" s="321"/>
      <c r="C549" s="39" t="s">
        <v>27</v>
      </c>
      <c r="D549" s="39" t="s">
        <v>65</v>
      </c>
      <c r="E549" s="39" t="s">
        <v>340</v>
      </c>
    </row>
    <row r="550" spans="1:5" ht="13.5" thickBot="1" x14ac:dyDescent="0.25">
      <c r="A550" s="34" t="s">
        <v>49</v>
      </c>
      <c r="B550" s="220" t="s">
        <v>48</v>
      </c>
      <c r="C550" s="219" t="s">
        <v>4</v>
      </c>
      <c r="D550" s="219" t="s">
        <v>32</v>
      </c>
      <c r="E550" s="40" t="s">
        <v>341</v>
      </c>
    </row>
    <row r="551" spans="1:5" x14ac:dyDescent="0.2">
      <c r="A551" s="330" t="s">
        <v>7</v>
      </c>
      <c r="B551" s="325">
        <v>42137</v>
      </c>
      <c r="C551" s="372">
        <v>2807</v>
      </c>
      <c r="D551" s="372">
        <v>1750</v>
      </c>
      <c r="E551" s="323">
        <f>D551/1000</f>
        <v>1.75</v>
      </c>
    </row>
    <row r="552" spans="1:5" x14ac:dyDescent="0.2">
      <c r="A552" s="326" t="s">
        <v>36</v>
      </c>
      <c r="B552" s="325">
        <v>42137</v>
      </c>
      <c r="C552" s="372">
        <v>4170</v>
      </c>
      <c r="D552" s="372">
        <v>2700</v>
      </c>
      <c r="E552" s="323">
        <f t="shared" ref="E552:E559" si="43">D552/1000</f>
        <v>2.7</v>
      </c>
    </row>
    <row r="553" spans="1:5" x14ac:dyDescent="0.2">
      <c r="A553" s="326" t="s">
        <v>72</v>
      </c>
      <c r="B553" s="325">
        <v>42137</v>
      </c>
      <c r="C553" s="372">
        <v>1631</v>
      </c>
      <c r="D553" s="372">
        <v>1000</v>
      </c>
      <c r="E553" s="323">
        <f t="shared" si="43"/>
        <v>1</v>
      </c>
    </row>
    <row r="554" spans="1:5" x14ac:dyDescent="0.2">
      <c r="A554" s="326" t="s">
        <v>57</v>
      </c>
      <c r="B554" s="325">
        <v>42144</v>
      </c>
      <c r="C554" s="372">
        <v>69800</v>
      </c>
      <c r="D554" s="372">
        <v>56900</v>
      </c>
      <c r="E554" s="323">
        <f t="shared" si="43"/>
        <v>56.9</v>
      </c>
    </row>
    <row r="555" spans="1:5" x14ac:dyDescent="0.2">
      <c r="A555" s="326" t="s">
        <v>56</v>
      </c>
      <c r="B555" s="325">
        <v>42144</v>
      </c>
      <c r="C555" s="372">
        <v>69900</v>
      </c>
      <c r="D555" s="372">
        <v>56700</v>
      </c>
      <c r="E555" s="323">
        <f t="shared" si="43"/>
        <v>56.7</v>
      </c>
    </row>
    <row r="556" spans="1:5" x14ac:dyDescent="0.2">
      <c r="A556" s="326" t="s">
        <v>60</v>
      </c>
      <c r="B556" s="325">
        <v>42144</v>
      </c>
      <c r="C556" s="372">
        <v>69300</v>
      </c>
      <c r="D556" s="372">
        <v>57000</v>
      </c>
      <c r="E556" s="323">
        <f t="shared" si="43"/>
        <v>57</v>
      </c>
    </row>
    <row r="557" spans="1:5" x14ac:dyDescent="0.2">
      <c r="A557" s="326" t="s">
        <v>59</v>
      </c>
      <c r="B557" s="325">
        <v>42144</v>
      </c>
      <c r="C557" s="372">
        <v>69400</v>
      </c>
      <c r="D557" s="372">
        <v>56600</v>
      </c>
      <c r="E557" s="323">
        <f t="shared" si="43"/>
        <v>56.6</v>
      </c>
    </row>
    <row r="558" spans="1:5" x14ac:dyDescent="0.2">
      <c r="A558" s="326" t="s">
        <v>63</v>
      </c>
      <c r="B558" s="325">
        <v>42144</v>
      </c>
      <c r="C558" s="372">
        <v>69700</v>
      </c>
      <c r="D558" s="372">
        <v>56700</v>
      </c>
      <c r="E558" s="323">
        <f t="shared" si="43"/>
        <v>56.7</v>
      </c>
    </row>
    <row r="559" spans="1:5" ht="13.5" thickBot="1" x14ac:dyDescent="0.25">
      <c r="A559" s="327" t="s">
        <v>62</v>
      </c>
      <c r="B559" s="171">
        <v>42144</v>
      </c>
      <c r="C559" s="333">
        <v>69800</v>
      </c>
      <c r="D559" s="333">
        <v>55700</v>
      </c>
      <c r="E559" s="269">
        <f t="shared" si="43"/>
        <v>55.7</v>
      </c>
    </row>
    <row r="560" spans="1:5" ht="13.5" thickBot="1" x14ac:dyDescent="0.25">
      <c r="A560" s="372"/>
      <c r="B560" s="320"/>
      <c r="C560" s="373"/>
      <c r="D560" s="332"/>
    </row>
    <row r="561" spans="1:5" x14ac:dyDescent="0.2">
      <c r="A561" s="33" t="s">
        <v>79</v>
      </c>
      <c r="B561" s="321"/>
      <c r="C561" s="39" t="s">
        <v>27</v>
      </c>
      <c r="D561" s="39" t="s">
        <v>65</v>
      </c>
      <c r="E561" s="39" t="s">
        <v>340</v>
      </c>
    </row>
    <row r="562" spans="1:5" ht="13.5" thickBot="1" x14ac:dyDescent="0.25">
      <c r="A562" s="34" t="s">
        <v>49</v>
      </c>
      <c r="B562" s="220" t="s">
        <v>48</v>
      </c>
      <c r="C562" s="219" t="s">
        <v>4</v>
      </c>
      <c r="D562" s="219" t="s">
        <v>32</v>
      </c>
      <c r="E562" s="40" t="s">
        <v>341</v>
      </c>
    </row>
    <row r="563" spans="1:5" ht="15" x14ac:dyDescent="0.25">
      <c r="A563" s="330" t="s">
        <v>7</v>
      </c>
      <c r="B563" s="303">
        <v>42241</v>
      </c>
      <c r="C563" s="304">
        <v>2817</v>
      </c>
      <c r="D563" s="352">
        <v>1900</v>
      </c>
      <c r="E563" s="323">
        <f>D563/1000</f>
        <v>1.9</v>
      </c>
    </row>
    <row r="564" spans="1:5" ht="15" x14ac:dyDescent="0.25">
      <c r="A564" s="326" t="s">
        <v>36</v>
      </c>
      <c r="B564" s="303">
        <v>42241</v>
      </c>
      <c r="C564" s="304">
        <v>2985</v>
      </c>
      <c r="D564" s="352">
        <v>1860</v>
      </c>
      <c r="E564" s="323">
        <f t="shared" ref="E564:E571" si="44">D564/1000</f>
        <v>1.86</v>
      </c>
    </row>
    <row r="565" spans="1:5" ht="15" x14ac:dyDescent="0.25">
      <c r="A565" s="326" t="s">
        <v>72</v>
      </c>
      <c r="B565" s="303">
        <v>42241</v>
      </c>
      <c r="C565" s="304">
        <v>1572</v>
      </c>
      <c r="D565" s="352">
        <v>2100</v>
      </c>
      <c r="E565" s="323">
        <f t="shared" si="44"/>
        <v>2.1</v>
      </c>
    </row>
    <row r="566" spans="1:5" ht="15" x14ac:dyDescent="0.25">
      <c r="A566" s="326" t="s">
        <v>57</v>
      </c>
      <c r="B566" s="303">
        <v>42241</v>
      </c>
      <c r="C566" s="415">
        <v>70700</v>
      </c>
      <c r="D566" s="352">
        <v>57500</v>
      </c>
      <c r="E566" s="323">
        <f t="shared" si="44"/>
        <v>57.5</v>
      </c>
    </row>
    <row r="567" spans="1:5" ht="15" x14ac:dyDescent="0.25">
      <c r="A567" s="326" t="s">
        <v>56</v>
      </c>
      <c r="B567" s="303">
        <v>42241</v>
      </c>
      <c r="C567" s="304">
        <v>70800</v>
      </c>
      <c r="D567" s="352">
        <v>56600</v>
      </c>
      <c r="E567" s="323">
        <f t="shared" si="44"/>
        <v>56.6</v>
      </c>
    </row>
    <row r="568" spans="1:5" ht="15" x14ac:dyDescent="0.25">
      <c r="A568" s="326" t="s">
        <v>60</v>
      </c>
      <c r="B568" s="303">
        <v>42241</v>
      </c>
      <c r="C568" s="304">
        <v>70800</v>
      </c>
      <c r="D568" s="352">
        <v>56700</v>
      </c>
      <c r="E568" s="323">
        <f t="shared" si="44"/>
        <v>56.7</v>
      </c>
    </row>
    <row r="569" spans="1:5" ht="15" x14ac:dyDescent="0.25">
      <c r="A569" s="326" t="s">
        <v>59</v>
      </c>
      <c r="B569" s="303">
        <v>42241</v>
      </c>
      <c r="C569" s="304">
        <v>71100</v>
      </c>
      <c r="D569" s="352">
        <v>58100</v>
      </c>
      <c r="E569" s="323">
        <f t="shared" si="44"/>
        <v>58.1</v>
      </c>
    </row>
    <row r="570" spans="1:5" ht="15" x14ac:dyDescent="0.25">
      <c r="A570" s="326" t="s">
        <v>63</v>
      </c>
      <c r="B570" s="303">
        <v>42241</v>
      </c>
      <c r="C570" s="304">
        <v>71200</v>
      </c>
      <c r="D570" s="352">
        <v>57700</v>
      </c>
      <c r="E570" s="323">
        <f t="shared" si="44"/>
        <v>57.7</v>
      </c>
    </row>
    <row r="571" spans="1:5" ht="15.75" thickBot="1" x14ac:dyDescent="0.3">
      <c r="A571" s="327" t="s">
        <v>62</v>
      </c>
      <c r="B571" s="581">
        <v>42241</v>
      </c>
      <c r="C571" s="582">
        <v>71000</v>
      </c>
      <c r="D571" s="584">
        <v>57900</v>
      </c>
      <c r="E571" s="269">
        <f t="shared" si="44"/>
        <v>57.9</v>
      </c>
    </row>
    <row r="572" spans="1:5" ht="13.5" thickBot="1" x14ac:dyDescent="0.25">
      <c r="A572" s="372"/>
      <c r="B572" s="320"/>
      <c r="C572" s="373"/>
      <c r="D572" s="332"/>
    </row>
    <row r="573" spans="1:5" x14ac:dyDescent="0.2">
      <c r="A573" s="33" t="s">
        <v>79</v>
      </c>
      <c r="B573" s="321"/>
      <c r="C573" s="39" t="s">
        <v>27</v>
      </c>
      <c r="D573" s="39" t="s">
        <v>65</v>
      </c>
      <c r="E573" s="39" t="s">
        <v>340</v>
      </c>
    </row>
    <row r="574" spans="1:5" ht="13.5" thickBot="1" x14ac:dyDescent="0.25">
      <c r="A574" s="34" t="s">
        <v>49</v>
      </c>
      <c r="B574" s="220" t="s">
        <v>48</v>
      </c>
      <c r="C574" s="219" t="s">
        <v>4</v>
      </c>
      <c r="D574" s="219" t="s">
        <v>32</v>
      </c>
      <c r="E574" s="40" t="s">
        <v>341</v>
      </c>
    </row>
    <row r="575" spans="1:5" ht="15" x14ac:dyDescent="0.25">
      <c r="A575" s="330" t="s">
        <v>7</v>
      </c>
      <c r="B575" s="303">
        <v>42311</v>
      </c>
      <c r="C575" s="304">
        <v>3260</v>
      </c>
      <c r="D575" s="352">
        <v>2220</v>
      </c>
      <c r="E575" s="323">
        <f>D575/1000</f>
        <v>2.2200000000000002</v>
      </c>
    </row>
    <row r="576" spans="1:5" ht="15" x14ac:dyDescent="0.25">
      <c r="A576" s="326" t="s">
        <v>36</v>
      </c>
      <c r="B576" s="303">
        <v>42311</v>
      </c>
      <c r="C576" s="304">
        <v>3370</v>
      </c>
      <c r="D576" s="352">
        <v>2180</v>
      </c>
      <c r="E576" s="323">
        <f t="shared" ref="E576:E583" si="45">D576/1000</f>
        <v>2.1800000000000002</v>
      </c>
    </row>
    <row r="577" spans="1:5" ht="15" x14ac:dyDescent="0.25">
      <c r="A577" s="326" t="s">
        <v>72</v>
      </c>
      <c r="B577" s="303">
        <v>42311</v>
      </c>
      <c r="C577" s="304">
        <v>1486</v>
      </c>
      <c r="D577" s="352">
        <v>932</v>
      </c>
      <c r="E577" s="323">
        <f t="shared" si="45"/>
        <v>0.93200000000000005</v>
      </c>
    </row>
    <row r="578" spans="1:5" ht="15" x14ac:dyDescent="0.25">
      <c r="A578" s="326" t="s">
        <v>57</v>
      </c>
      <c r="B578" s="303">
        <v>42312</v>
      </c>
      <c r="C578" s="304">
        <v>72100</v>
      </c>
      <c r="D578" s="352">
        <v>59800</v>
      </c>
      <c r="E578" s="323">
        <f t="shared" si="45"/>
        <v>59.8</v>
      </c>
    </row>
    <row r="579" spans="1:5" ht="15" x14ac:dyDescent="0.25">
      <c r="A579" s="326" t="s">
        <v>56</v>
      </c>
      <c r="B579" s="303">
        <v>42312</v>
      </c>
      <c r="C579" s="304">
        <v>72200</v>
      </c>
      <c r="D579" s="352">
        <v>59300</v>
      </c>
      <c r="E579" s="323">
        <f t="shared" si="45"/>
        <v>59.3</v>
      </c>
    </row>
    <row r="580" spans="1:5" ht="15" x14ac:dyDescent="0.25">
      <c r="A580" s="326" t="s">
        <v>60</v>
      </c>
      <c r="B580" s="303">
        <v>42312</v>
      </c>
      <c r="C580" s="304">
        <v>72400</v>
      </c>
      <c r="D580" s="352">
        <v>59700</v>
      </c>
      <c r="E580" s="323">
        <f t="shared" si="45"/>
        <v>59.7</v>
      </c>
    </row>
    <row r="581" spans="1:5" ht="15" x14ac:dyDescent="0.25">
      <c r="A581" s="326" t="s">
        <v>59</v>
      </c>
      <c r="B581" s="303">
        <v>42312</v>
      </c>
      <c r="C581" s="304">
        <v>72300</v>
      </c>
      <c r="D581" s="352">
        <v>59600</v>
      </c>
      <c r="E581" s="323">
        <f t="shared" si="45"/>
        <v>59.6</v>
      </c>
    </row>
    <row r="582" spans="1:5" ht="15" x14ac:dyDescent="0.25">
      <c r="A582" s="326" t="s">
        <v>63</v>
      </c>
      <c r="B582" s="303">
        <v>42312</v>
      </c>
      <c r="C582" s="304">
        <v>71600</v>
      </c>
      <c r="D582" s="352">
        <v>59200</v>
      </c>
      <c r="E582" s="323">
        <f t="shared" si="45"/>
        <v>59.2</v>
      </c>
    </row>
    <row r="583" spans="1:5" ht="15.75" thickBot="1" x14ac:dyDescent="0.3">
      <c r="A583" s="327" t="s">
        <v>62</v>
      </c>
      <c r="B583" s="581">
        <v>42312</v>
      </c>
      <c r="C583" s="582">
        <v>72000</v>
      </c>
      <c r="D583" s="584">
        <v>58900</v>
      </c>
      <c r="E583" s="269">
        <f t="shared" si="45"/>
        <v>58.9</v>
      </c>
    </row>
    <row r="584" spans="1:5" ht="13.5" thickBot="1" x14ac:dyDescent="0.25">
      <c r="A584" s="372"/>
      <c r="B584" s="320"/>
      <c r="C584" s="373"/>
      <c r="D584" s="332"/>
    </row>
    <row r="585" spans="1:5" x14ac:dyDescent="0.2">
      <c r="A585" s="33" t="s">
        <v>79</v>
      </c>
      <c r="B585" s="321"/>
      <c r="C585" s="39" t="s">
        <v>27</v>
      </c>
      <c r="D585" s="39" t="s">
        <v>65</v>
      </c>
      <c r="E585" s="39" t="s">
        <v>340</v>
      </c>
    </row>
    <row r="586" spans="1:5" ht="13.5" thickBot="1" x14ac:dyDescent="0.25">
      <c r="A586" s="34" t="s">
        <v>49</v>
      </c>
      <c r="B586" s="220" t="s">
        <v>48</v>
      </c>
      <c r="C586" s="219" t="s">
        <v>4</v>
      </c>
      <c r="D586" s="219" t="s">
        <v>32</v>
      </c>
      <c r="E586" s="40" t="s">
        <v>341</v>
      </c>
    </row>
    <row r="587" spans="1:5" ht="15" x14ac:dyDescent="0.25">
      <c r="A587" s="330" t="s">
        <v>7</v>
      </c>
      <c r="B587" s="303">
        <v>42401</v>
      </c>
      <c r="C587" s="352">
        <v>2642</v>
      </c>
      <c r="D587" s="352">
        <v>1780</v>
      </c>
      <c r="E587" s="323">
        <f>D587/1000</f>
        <v>1.78</v>
      </c>
    </row>
    <row r="588" spans="1:5" ht="15" x14ac:dyDescent="0.25">
      <c r="A588" s="326" t="s">
        <v>36</v>
      </c>
      <c r="B588" s="303">
        <v>42401</v>
      </c>
      <c r="C588" s="352">
        <v>3161</v>
      </c>
      <c r="D588" s="352">
        <v>1960</v>
      </c>
      <c r="E588" s="323">
        <f t="shared" ref="E588:E595" si="46">D588/1000</f>
        <v>1.96</v>
      </c>
    </row>
    <row r="589" spans="1:5" ht="15" x14ac:dyDescent="0.25">
      <c r="A589" s="326" t="s">
        <v>72</v>
      </c>
      <c r="B589" s="303">
        <v>42401</v>
      </c>
      <c r="C589" s="352">
        <v>1643</v>
      </c>
      <c r="D589" s="352">
        <v>958</v>
      </c>
      <c r="E589" s="323">
        <f t="shared" si="46"/>
        <v>0.95799999999999996</v>
      </c>
    </row>
    <row r="590" spans="1:5" ht="15" x14ac:dyDescent="0.25">
      <c r="A590" s="326" t="s">
        <v>57</v>
      </c>
      <c r="B590" s="303">
        <v>42402</v>
      </c>
      <c r="C590" s="352">
        <v>70800</v>
      </c>
      <c r="D590" s="352">
        <v>58600</v>
      </c>
      <c r="E590" s="323">
        <f t="shared" si="46"/>
        <v>58.6</v>
      </c>
    </row>
    <row r="591" spans="1:5" ht="15" x14ac:dyDescent="0.25">
      <c r="A591" s="326" t="s">
        <v>56</v>
      </c>
      <c r="B591" s="303">
        <v>42402</v>
      </c>
      <c r="C591" s="352">
        <v>71300</v>
      </c>
      <c r="D591" s="352">
        <v>59700</v>
      </c>
      <c r="E591" s="323">
        <f t="shared" si="46"/>
        <v>59.7</v>
      </c>
    </row>
    <row r="592" spans="1:5" ht="15" x14ac:dyDescent="0.25">
      <c r="A592" s="326" t="s">
        <v>60</v>
      </c>
      <c r="B592" s="303">
        <v>42402</v>
      </c>
      <c r="C592" s="352">
        <v>71200</v>
      </c>
      <c r="D592" s="352">
        <v>59000</v>
      </c>
      <c r="E592" s="323">
        <f t="shared" si="46"/>
        <v>59</v>
      </c>
    </row>
    <row r="593" spans="1:5" ht="15" x14ac:dyDescent="0.25">
      <c r="A593" s="326" t="s">
        <v>59</v>
      </c>
      <c r="B593" s="303">
        <v>42402</v>
      </c>
      <c r="C593" s="352">
        <v>71200</v>
      </c>
      <c r="D593" s="352">
        <v>59000</v>
      </c>
      <c r="E593" s="323">
        <f t="shared" si="46"/>
        <v>59</v>
      </c>
    </row>
    <row r="594" spans="1:5" ht="15" x14ac:dyDescent="0.25">
      <c r="A594" s="326" t="s">
        <v>63</v>
      </c>
      <c r="B594" s="303">
        <v>42402</v>
      </c>
      <c r="C594" s="352">
        <v>70400</v>
      </c>
      <c r="D594" s="352">
        <v>58500</v>
      </c>
      <c r="E594" s="323">
        <f t="shared" si="46"/>
        <v>58.5</v>
      </c>
    </row>
    <row r="595" spans="1:5" ht="15.75" thickBot="1" x14ac:dyDescent="0.3">
      <c r="A595" s="327" t="s">
        <v>62</v>
      </c>
      <c r="B595" s="581">
        <v>42402</v>
      </c>
      <c r="C595" s="584">
        <v>71500</v>
      </c>
      <c r="D595" s="584">
        <v>59400</v>
      </c>
      <c r="E595" s="269">
        <f t="shared" si="46"/>
        <v>59.4</v>
      </c>
    </row>
    <row r="596" spans="1:5" ht="13.5" thickBot="1" x14ac:dyDescent="0.25">
      <c r="A596" s="372"/>
      <c r="B596" s="320"/>
      <c r="C596" s="373"/>
      <c r="D596" s="332"/>
    </row>
    <row r="597" spans="1:5" x14ac:dyDescent="0.2">
      <c r="A597" s="33" t="s">
        <v>79</v>
      </c>
      <c r="B597" s="321"/>
      <c r="C597" s="39" t="s">
        <v>27</v>
      </c>
      <c r="D597" s="39" t="s">
        <v>65</v>
      </c>
      <c r="E597" s="39" t="s">
        <v>340</v>
      </c>
    </row>
    <row r="598" spans="1:5" ht="13.5" thickBot="1" x14ac:dyDescent="0.25">
      <c r="A598" s="34" t="s">
        <v>49</v>
      </c>
      <c r="B598" s="220" t="s">
        <v>48</v>
      </c>
      <c r="C598" s="219" t="s">
        <v>4</v>
      </c>
      <c r="D598" s="219" t="s">
        <v>32</v>
      </c>
      <c r="E598" s="40" t="s">
        <v>341</v>
      </c>
    </row>
    <row r="599" spans="1:5" ht="15" x14ac:dyDescent="0.25">
      <c r="A599" s="330" t="s">
        <v>7</v>
      </c>
      <c r="B599" s="303">
        <v>42527</v>
      </c>
      <c r="C599" s="372">
        <v>2570</v>
      </c>
      <c r="D599" s="372">
        <v>1700</v>
      </c>
      <c r="E599" s="323">
        <f>D599/1000</f>
        <v>1.7</v>
      </c>
    </row>
    <row r="600" spans="1:5" ht="15" x14ac:dyDescent="0.25">
      <c r="A600" s="326" t="s">
        <v>36</v>
      </c>
      <c r="B600" s="303">
        <v>42527</v>
      </c>
      <c r="C600" s="372">
        <v>3048</v>
      </c>
      <c r="D600" s="372">
        <v>1890</v>
      </c>
      <c r="E600" s="323">
        <f t="shared" ref="E600:E607" si="47">D600/1000</f>
        <v>1.89</v>
      </c>
    </row>
    <row r="601" spans="1:5" ht="15" x14ac:dyDescent="0.25">
      <c r="A601" s="326" t="s">
        <v>72</v>
      </c>
      <c r="B601" s="303">
        <v>42527</v>
      </c>
      <c r="C601" s="372">
        <v>1458</v>
      </c>
      <c r="D601" s="372">
        <v>923</v>
      </c>
      <c r="E601" s="323">
        <f t="shared" si="47"/>
        <v>0.92300000000000004</v>
      </c>
    </row>
    <row r="602" spans="1:5" ht="15" x14ac:dyDescent="0.25">
      <c r="A602" s="326" t="s">
        <v>57</v>
      </c>
      <c r="B602" s="303">
        <v>42527</v>
      </c>
      <c r="C602" s="372">
        <v>71200</v>
      </c>
      <c r="D602" s="372">
        <v>57200</v>
      </c>
      <c r="E602" s="323">
        <f t="shared" si="47"/>
        <v>57.2</v>
      </c>
    </row>
    <row r="603" spans="1:5" ht="15" x14ac:dyDescent="0.25">
      <c r="A603" s="326" t="s">
        <v>56</v>
      </c>
      <c r="B603" s="303">
        <v>42527</v>
      </c>
      <c r="C603" s="372">
        <v>71900</v>
      </c>
      <c r="D603" s="372">
        <v>58400</v>
      </c>
      <c r="E603" s="323">
        <f t="shared" si="47"/>
        <v>58.4</v>
      </c>
    </row>
    <row r="604" spans="1:5" ht="15" x14ac:dyDescent="0.25">
      <c r="A604" s="326" t="s">
        <v>60</v>
      </c>
      <c r="B604" s="303">
        <v>42527</v>
      </c>
      <c r="C604" s="372">
        <v>72000</v>
      </c>
      <c r="D604" s="372">
        <v>56700</v>
      </c>
      <c r="E604" s="323">
        <f t="shared" si="47"/>
        <v>56.7</v>
      </c>
    </row>
    <row r="605" spans="1:5" ht="15" x14ac:dyDescent="0.25">
      <c r="A605" s="326" t="s">
        <v>59</v>
      </c>
      <c r="B605" s="303">
        <v>42527</v>
      </c>
      <c r="C605" s="372">
        <v>73000</v>
      </c>
      <c r="D605" s="372">
        <v>58700</v>
      </c>
      <c r="E605" s="323">
        <f t="shared" si="47"/>
        <v>58.7</v>
      </c>
    </row>
    <row r="606" spans="1:5" ht="15" x14ac:dyDescent="0.25">
      <c r="A606" s="326" t="s">
        <v>63</v>
      </c>
      <c r="B606" s="303">
        <v>42527</v>
      </c>
      <c r="C606" s="372">
        <v>72500</v>
      </c>
      <c r="D606" s="372">
        <v>58900</v>
      </c>
      <c r="E606" s="323">
        <f t="shared" si="47"/>
        <v>58.9</v>
      </c>
    </row>
    <row r="607" spans="1:5" ht="15.75" thickBot="1" x14ac:dyDescent="0.3">
      <c r="A607" s="327" t="s">
        <v>62</v>
      </c>
      <c r="B607" s="581">
        <v>42527</v>
      </c>
      <c r="C607" s="333">
        <v>72600</v>
      </c>
      <c r="D607" s="333">
        <v>59500</v>
      </c>
      <c r="E607" s="269">
        <f t="shared" si="47"/>
        <v>59.5</v>
      </c>
    </row>
    <row r="608" spans="1:5" ht="13.5" thickBot="1" x14ac:dyDescent="0.25">
      <c r="A608" s="372"/>
      <c r="B608" s="320"/>
      <c r="C608" s="373"/>
      <c r="D608" s="332"/>
    </row>
    <row r="609" spans="1:16" x14ac:dyDescent="0.2">
      <c r="A609" s="33" t="s">
        <v>79</v>
      </c>
      <c r="B609" s="321"/>
      <c r="C609" s="39" t="s">
        <v>27</v>
      </c>
      <c r="D609" s="39" t="s">
        <v>65</v>
      </c>
      <c r="E609" s="39" t="s">
        <v>340</v>
      </c>
    </row>
    <row r="610" spans="1:16" s="372" customFormat="1" ht="13.5" thickBot="1" x14ac:dyDescent="0.25">
      <c r="A610" s="34" t="s">
        <v>49</v>
      </c>
      <c r="B610" s="220" t="s">
        <v>48</v>
      </c>
      <c r="C610" s="219" t="s">
        <v>4</v>
      </c>
      <c r="D610" s="219" t="s">
        <v>32</v>
      </c>
      <c r="E610" s="40" t="s">
        <v>341</v>
      </c>
      <c r="P610" s="646"/>
    </row>
    <row r="611" spans="1:16" x14ac:dyDescent="0.2">
      <c r="A611" s="330" t="s">
        <v>7</v>
      </c>
      <c r="B611" s="419">
        <v>42591</v>
      </c>
      <c r="C611" s="372">
        <v>2928</v>
      </c>
      <c r="D611" s="372">
        <v>1980</v>
      </c>
      <c r="E611" s="323">
        <f>D611/1000</f>
        <v>1.98</v>
      </c>
    </row>
    <row r="612" spans="1:16" x14ac:dyDescent="0.2">
      <c r="A612" s="326" t="s">
        <v>36</v>
      </c>
      <c r="B612" s="419">
        <v>42591</v>
      </c>
      <c r="C612" s="372">
        <v>3330</v>
      </c>
      <c r="D612" s="372">
        <v>2160</v>
      </c>
      <c r="E612" s="323">
        <f>D612/1000</f>
        <v>2.16</v>
      </c>
    </row>
    <row r="613" spans="1:16" x14ac:dyDescent="0.2">
      <c r="A613" s="326" t="s">
        <v>72</v>
      </c>
      <c r="B613" s="419">
        <v>42591</v>
      </c>
      <c r="C613" s="372">
        <v>1441</v>
      </c>
      <c r="D613" s="372">
        <v>2360</v>
      </c>
      <c r="E613" s="323">
        <f>D613/1000</f>
        <v>2.36</v>
      </c>
    </row>
    <row r="614" spans="1:16" x14ac:dyDescent="0.2">
      <c r="A614" s="326" t="s">
        <v>57</v>
      </c>
      <c r="B614" s="419">
        <v>42592</v>
      </c>
      <c r="C614" s="372">
        <v>72900</v>
      </c>
      <c r="D614" s="372">
        <v>59200</v>
      </c>
      <c r="E614" s="323">
        <f>D614/1000</f>
        <v>59.2</v>
      </c>
    </row>
    <row r="615" spans="1:16" ht="13.5" thickBot="1" x14ac:dyDescent="0.25">
      <c r="A615" s="327" t="s">
        <v>56</v>
      </c>
      <c r="B615" s="591">
        <v>42592</v>
      </c>
      <c r="C615" s="333">
        <v>73300</v>
      </c>
      <c r="D615" s="333">
        <v>59200</v>
      </c>
      <c r="E615" s="269">
        <f>D615/1000</f>
        <v>59.2</v>
      </c>
    </row>
    <row r="616" spans="1:16" s="420" customFormat="1" ht="13.5" thickBot="1" x14ac:dyDescent="0.25">
      <c r="A616" s="373"/>
      <c r="B616" s="419"/>
      <c r="E616" s="323"/>
      <c r="P616" s="646"/>
    </row>
    <row r="617" spans="1:16" s="420" customFormat="1" x14ac:dyDescent="0.2">
      <c r="A617" s="33" t="s">
        <v>79</v>
      </c>
      <c r="B617" s="321"/>
      <c r="C617" s="39" t="s">
        <v>27</v>
      </c>
      <c r="D617" s="39" t="s">
        <v>65</v>
      </c>
      <c r="E617" s="39" t="s">
        <v>340</v>
      </c>
      <c r="P617" s="646"/>
    </row>
    <row r="618" spans="1:16" s="420" customFormat="1" ht="13.5" thickBot="1" x14ac:dyDescent="0.25">
      <c r="A618" s="34" t="s">
        <v>49</v>
      </c>
      <c r="B618" s="220" t="s">
        <v>48</v>
      </c>
      <c r="C618" s="219" t="s">
        <v>4</v>
      </c>
      <c r="D618" s="219" t="s">
        <v>32</v>
      </c>
      <c r="E618" s="40" t="s">
        <v>341</v>
      </c>
      <c r="P618" s="646"/>
    </row>
    <row r="619" spans="1:16" s="420" customFormat="1" x14ac:dyDescent="0.2">
      <c r="A619" s="420" t="s">
        <v>7</v>
      </c>
      <c r="B619" s="419">
        <v>42802</v>
      </c>
      <c r="C619" s="420">
        <v>2753</v>
      </c>
      <c r="D619" s="420">
        <v>1800</v>
      </c>
      <c r="E619" s="323">
        <f t="shared" ref="E619:E627" si="48">D619/1000</f>
        <v>1.8</v>
      </c>
      <c r="P619" s="646"/>
    </row>
    <row r="620" spans="1:16" s="420" customFormat="1" x14ac:dyDescent="0.2">
      <c r="A620" s="420" t="s">
        <v>36</v>
      </c>
      <c r="B620" s="419">
        <v>42802</v>
      </c>
      <c r="C620" s="420">
        <v>3400</v>
      </c>
      <c r="D620" s="420">
        <v>2200</v>
      </c>
      <c r="E620" s="323">
        <f t="shared" si="48"/>
        <v>2.2000000000000002</v>
      </c>
      <c r="P620" s="646"/>
    </row>
    <row r="621" spans="1:16" s="420" customFormat="1" x14ac:dyDescent="0.2">
      <c r="A621" s="420" t="s">
        <v>348</v>
      </c>
      <c r="B621" s="419">
        <v>42801</v>
      </c>
      <c r="C621" s="420">
        <v>1808</v>
      </c>
      <c r="D621" s="420">
        <v>1150</v>
      </c>
      <c r="E621" s="323">
        <f t="shared" si="48"/>
        <v>1.1499999999999999</v>
      </c>
      <c r="P621" s="646"/>
    </row>
    <row r="622" spans="1:16" s="420" customFormat="1" x14ac:dyDescent="0.2">
      <c r="A622" s="420" t="s">
        <v>349</v>
      </c>
      <c r="B622" s="419">
        <v>42802</v>
      </c>
      <c r="C622" s="420">
        <v>72400</v>
      </c>
      <c r="D622" s="420">
        <v>62300</v>
      </c>
      <c r="E622" s="323">
        <f t="shared" si="48"/>
        <v>62.3</v>
      </c>
      <c r="P622" s="646"/>
    </row>
    <row r="623" spans="1:16" s="420" customFormat="1" x14ac:dyDescent="0.2">
      <c r="A623" s="420" t="s">
        <v>350</v>
      </c>
      <c r="B623" s="419">
        <v>42802</v>
      </c>
      <c r="C623" s="420">
        <v>71800</v>
      </c>
      <c r="D623" s="420">
        <v>62500</v>
      </c>
      <c r="E623" s="323">
        <f t="shared" si="48"/>
        <v>62.5</v>
      </c>
      <c r="P623" s="646"/>
    </row>
    <row r="624" spans="1:16" s="420" customFormat="1" x14ac:dyDescent="0.2">
      <c r="A624" s="420" t="s">
        <v>351</v>
      </c>
      <c r="B624" s="419">
        <v>42802</v>
      </c>
      <c r="C624" s="420">
        <v>71600</v>
      </c>
      <c r="D624" s="420">
        <v>61300</v>
      </c>
      <c r="E624" s="323">
        <f t="shared" si="48"/>
        <v>61.3</v>
      </c>
      <c r="P624" s="646"/>
    </row>
    <row r="625" spans="1:16" s="420" customFormat="1" x14ac:dyDescent="0.2">
      <c r="A625" s="420" t="s">
        <v>352</v>
      </c>
      <c r="B625" s="419">
        <v>42802</v>
      </c>
      <c r="C625" s="420">
        <v>72500</v>
      </c>
      <c r="D625" s="420">
        <v>62900</v>
      </c>
      <c r="E625" s="323">
        <f t="shared" si="48"/>
        <v>62.9</v>
      </c>
      <c r="P625" s="646"/>
    </row>
    <row r="626" spans="1:16" s="420" customFormat="1" x14ac:dyDescent="0.2">
      <c r="A626" s="420" t="s">
        <v>353</v>
      </c>
      <c r="B626" s="419">
        <v>42797</v>
      </c>
      <c r="C626" s="420">
        <v>72300</v>
      </c>
      <c r="D626" s="420">
        <v>61500</v>
      </c>
      <c r="E626" s="323">
        <f t="shared" si="48"/>
        <v>61.5</v>
      </c>
      <c r="P626" s="646"/>
    </row>
    <row r="627" spans="1:16" s="420" customFormat="1" ht="13.5" thickBot="1" x14ac:dyDescent="0.25">
      <c r="A627" s="333" t="s">
        <v>354</v>
      </c>
      <c r="B627" s="591">
        <v>42802</v>
      </c>
      <c r="C627" s="333">
        <v>72700</v>
      </c>
      <c r="D627" s="333">
        <v>62100</v>
      </c>
      <c r="E627" s="269">
        <f t="shared" si="48"/>
        <v>62.1</v>
      </c>
      <c r="P627" s="646"/>
    </row>
    <row r="628" spans="1:16" s="420" customFormat="1" ht="13.5" thickBot="1" x14ac:dyDescent="0.25">
      <c r="A628" s="373"/>
      <c r="B628" s="419"/>
      <c r="C628" s="373"/>
      <c r="D628" s="332"/>
      <c r="P628" s="646"/>
    </row>
    <row r="629" spans="1:16" s="420" customFormat="1" x14ac:dyDescent="0.2">
      <c r="A629" s="33" t="s">
        <v>79</v>
      </c>
      <c r="B629" s="321"/>
      <c r="C629" s="39" t="s">
        <v>27</v>
      </c>
      <c r="D629" s="39" t="s">
        <v>65</v>
      </c>
      <c r="E629" s="39" t="s">
        <v>340</v>
      </c>
      <c r="P629" s="646"/>
    </row>
    <row r="630" spans="1:16" s="420" customFormat="1" ht="13.5" thickBot="1" x14ac:dyDescent="0.25">
      <c r="A630" s="34" t="s">
        <v>49</v>
      </c>
      <c r="B630" s="220" t="s">
        <v>48</v>
      </c>
      <c r="C630" s="219" t="s">
        <v>4</v>
      </c>
      <c r="D630" s="219" t="s">
        <v>32</v>
      </c>
      <c r="E630" s="40" t="s">
        <v>341</v>
      </c>
      <c r="P630" s="646"/>
    </row>
    <row r="631" spans="1:16" s="420" customFormat="1" x14ac:dyDescent="0.2">
      <c r="A631" s="420" t="s">
        <v>7</v>
      </c>
      <c r="B631" s="419">
        <v>42913</v>
      </c>
      <c r="C631" s="420">
        <v>2930</v>
      </c>
      <c r="D631" s="420">
        <v>1984</v>
      </c>
      <c r="E631" s="323">
        <f t="shared" ref="E631:E639" si="49">D631/1000</f>
        <v>1.984</v>
      </c>
      <c r="P631" s="646"/>
    </row>
    <row r="632" spans="1:16" s="420" customFormat="1" x14ac:dyDescent="0.2">
      <c r="A632" s="420" t="s">
        <v>36</v>
      </c>
      <c r="B632" s="419">
        <v>42913</v>
      </c>
      <c r="C632" s="420">
        <v>3400</v>
      </c>
      <c r="D632" s="420">
        <v>2180</v>
      </c>
      <c r="E632" s="323">
        <f t="shared" si="49"/>
        <v>2.1800000000000002</v>
      </c>
      <c r="P632" s="646"/>
    </row>
    <row r="633" spans="1:16" s="420" customFormat="1" x14ac:dyDescent="0.2">
      <c r="A633" s="420" t="s">
        <v>348</v>
      </c>
      <c r="B633" s="419">
        <v>42913</v>
      </c>
      <c r="C633" s="420">
        <v>1572</v>
      </c>
      <c r="D633" s="420">
        <v>1001</v>
      </c>
      <c r="E633" s="323">
        <f t="shared" si="49"/>
        <v>1.0009999999999999</v>
      </c>
      <c r="P633" s="646"/>
    </row>
    <row r="634" spans="1:16" s="420" customFormat="1" x14ac:dyDescent="0.2">
      <c r="A634" s="420" t="s">
        <v>349</v>
      </c>
      <c r="B634" s="419">
        <v>42914</v>
      </c>
      <c r="C634" s="420">
        <v>73900</v>
      </c>
      <c r="D634" s="420">
        <v>60601</v>
      </c>
      <c r="E634" s="323">
        <f t="shared" si="49"/>
        <v>60.600999999999999</v>
      </c>
      <c r="P634" s="646"/>
    </row>
    <row r="635" spans="1:16" s="420" customFormat="1" x14ac:dyDescent="0.2">
      <c r="A635" s="420" t="s">
        <v>350</v>
      </c>
      <c r="B635" s="419">
        <v>42914</v>
      </c>
      <c r="C635" s="420">
        <v>74000</v>
      </c>
      <c r="D635" s="420">
        <v>60646</v>
      </c>
      <c r="E635" s="323">
        <f t="shared" si="49"/>
        <v>60.646000000000001</v>
      </c>
      <c r="P635" s="646"/>
    </row>
    <row r="636" spans="1:16" s="420" customFormat="1" x14ac:dyDescent="0.2">
      <c r="A636" s="420" t="s">
        <v>351</v>
      </c>
      <c r="B636" s="419">
        <v>42914</v>
      </c>
      <c r="C636" s="420">
        <v>73400</v>
      </c>
      <c r="D636" s="420">
        <v>59743</v>
      </c>
      <c r="E636" s="323">
        <f t="shared" si="49"/>
        <v>59.743000000000002</v>
      </c>
      <c r="P636" s="646"/>
    </row>
    <row r="637" spans="1:16" s="420" customFormat="1" x14ac:dyDescent="0.2">
      <c r="A637" s="420" t="s">
        <v>352</v>
      </c>
      <c r="B637" s="419">
        <v>42914</v>
      </c>
      <c r="C637" s="420">
        <v>73900</v>
      </c>
      <c r="D637" s="420">
        <v>60561</v>
      </c>
      <c r="E637" s="323">
        <f t="shared" si="49"/>
        <v>60.561</v>
      </c>
      <c r="P637" s="646"/>
    </row>
    <row r="638" spans="1:16" s="420" customFormat="1" x14ac:dyDescent="0.2">
      <c r="A638" s="420" t="s">
        <v>353</v>
      </c>
      <c r="B638" s="419">
        <v>42914</v>
      </c>
      <c r="C638" s="420">
        <v>74000</v>
      </c>
      <c r="D638" s="420">
        <v>60501</v>
      </c>
      <c r="E638" s="323">
        <f t="shared" si="49"/>
        <v>60.500999999999998</v>
      </c>
      <c r="P638" s="646"/>
    </row>
    <row r="639" spans="1:16" s="420" customFormat="1" ht="13.5" thickBot="1" x14ac:dyDescent="0.25">
      <c r="A639" s="333" t="s">
        <v>354</v>
      </c>
      <c r="B639" s="591">
        <v>42914</v>
      </c>
      <c r="C639" s="333">
        <v>73700</v>
      </c>
      <c r="D639" s="333">
        <v>60659</v>
      </c>
      <c r="E639" s="269">
        <f t="shared" si="49"/>
        <v>60.658999999999999</v>
      </c>
      <c r="P639" s="646"/>
    </row>
    <row r="640" spans="1:16" s="420" customFormat="1" ht="13.5" thickBot="1" x14ac:dyDescent="0.25">
      <c r="A640" s="373"/>
      <c r="B640" s="419"/>
      <c r="C640" s="373"/>
      <c r="D640" s="332"/>
      <c r="P640" s="646"/>
    </row>
    <row r="641" spans="1:17" s="420" customFormat="1" x14ac:dyDescent="0.2">
      <c r="A641" s="485" t="s">
        <v>385</v>
      </c>
      <c r="B641" s="321"/>
      <c r="C641" s="39" t="s">
        <v>27</v>
      </c>
      <c r="D641" s="39" t="s">
        <v>65</v>
      </c>
      <c r="E641" s="39" t="s">
        <v>340</v>
      </c>
      <c r="P641" s="646"/>
    </row>
    <row r="642" spans="1:17" s="420" customFormat="1" ht="13.5" thickBot="1" x14ac:dyDescent="0.25">
      <c r="A642" s="34" t="s">
        <v>49</v>
      </c>
      <c r="B642" s="220" t="s">
        <v>48</v>
      </c>
      <c r="C642" s="219" t="s">
        <v>4</v>
      </c>
      <c r="D642" s="219" t="s">
        <v>32</v>
      </c>
      <c r="E642" s="40" t="s">
        <v>341</v>
      </c>
      <c r="P642" s="646"/>
    </row>
    <row r="643" spans="1:17" s="420" customFormat="1" x14ac:dyDescent="0.2">
      <c r="A643" s="420" t="s">
        <v>7</v>
      </c>
      <c r="B643" s="419">
        <v>43356</v>
      </c>
      <c r="C643" s="477">
        <v>3420</v>
      </c>
      <c r="D643" s="478">
        <v>2278</v>
      </c>
      <c r="E643" s="323">
        <f t="shared" ref="E643:E651" si="50">D643/1000</f>
        <v>2.278</v>
      </c>
      <c r="P643" s="646"/>
    </row>
    <row r="644" spans="1:17" s="420" customFormat="1" x14ac:dyDescent="0.2">
      <c r="A644" s="420" t="s">
        <v>36</v>
      </c>
      <c r="B644" s="419">
        <v>43356</v>
      </c>
      <c r="C644" s="477">
        <v>4570</v>
      </c>
      <c r="D644" s="478">
        <v>2916</v>
      </c>
      <c r="E644" s="323">
        <f t="shared" si="50"/>
        <v>2.9159999999999999</v>
      </c>
      <c r="P644" s="646"/>
    </row>
    <row r="645" spans="1:17" x14ac:dyDescent="0.2">
      <c r="A645" s="420" t="s">
        <v>348</v>
      </c>
      <c r="B645" s="419">
        <v>43356</v>
      </c>
      <c r="C645" s="477">
        <v>1448</v>
      </c>
      <c r="D645" s="478">
        <v>910</v>
      </c>
      <c r="E645" s="323">
        <f t="shared" si="50"/>
        <v>0.91</v>
      </c>
    </row>
    <row r="646" spans="1:17" x14ac:dyDescent="0.2">
      <c r="A646" s="420" t="s">
        <v>349</v>
      </c>
      <c r="B646" s="419">
        <v>43355</v>
      </c>
      <c r="C646" s="477">
        <v>79700</v>
      </c>
      <c r="D646" s="477">
        <v>69040</v>
      </c>
      <c r="E646" s="323">
        <f t="shared" si="50"/>
        <v>69.040000000000006</v>
      </c>
    </row>
    <row r="647" spans="1:17" x14ac:dyDescent="0.2">
      <c r="A647" s="420" t="s">
        <v>350</v>
      </c>
      <c r="B647" s="419">
        <v>43355</v>
      </c>
      <c r="C647" s="477">
        <v>79600</v>
      </c>
      <c r="D647" s="477">
        <v>68400</v>
      </c>
      <c r="E647" s="323">
        <f t="shared" si="50"/>
        <v>68.400000000000006</v>
      </c>
    </row>
    <row r="648" spans="1:17" x14ac:dyDescent="0.2">
      <c r="A648" s="420" t="s">
        <v>351</v>
      </c>
      <c r="B648" s="419">
        <v>43355</v>
      </c>
      <c r="C648" s="477">
        <v>79500</v>
      </c>
      <c r="D648" s="478">
        <v>68920</v>
      </c>
      <c r="E648" s="323">
        <f t="shared" si="50"/>
        <v>68.92</v>
      </c>
      <c r="K648" s="480"/>
      <c r="L648" s="480"/>
      <c r="M648" s="480"/>
      <c r="N648" s="480"/>
    </row>
    <row r="649" spans="1:17" x14ac:dyDescent="0.2">
      <c r="A649" s="420" t="s">
        <v>352</v>
      </c>
      <c r="B649" s="419">
        <v>43355</v>
      </c>
      <c r="C649" s="477">
        <v>79500</v>
      </c>
      <c r="D649" s="478">
        <v>68920</v>
      </c>
      <c r="E649" s="323">
        <f t="shared" si="50"/>
        <v>68.92</v>
      </c>
      <c r="K649" s="480"/>
      <c r="L649" s="480"/>
      <c r="M649" s="480"/>
      <c r="N649" s="480"/>
    </row>
    <row r="650" spans="1:17" x14ac:dyDescent="0.2">
      <c r="A650" s="420" t="s">
        <v>353</v>
      </c>
      <c r="B650" s="419">
        <v>43355</v>
      </c>
      <c r="C650" s="477">
        <v>79900</v>
      </c>
      <c r="D650" s="478">
        <v>69440</v>
      </c>
      <c r="E650" s="323">
        <f t="shared" si="50"/>
        <v>69.44</v>
      </c>
      <c r="K650" s="480"/>
      <c r="L650" s="480"/>
      <c r="M650" s="480"/>
      <c r="N650" s="480"/>
    </row>
    <row r="651" spans="1:17" ht="13.5" thickBot="1" x14ac:dyDescent="0.25">
      <c r="A651" s="333" t="s">
        <v>354</v>
      </c>
      <c r="B651" s="591">
        <v>43355</v>
      </c>
      <c r="C651" s="598">
        <v>79900</v>
      </c>
      <c r="D651" s="599">
        <v>68120</v>
      </c>
      <c r="E651" s="269">
        <f t="shared" si="50"/>
        <v>68.12</v>
      </c>
      <c r="K651" s="117"/>
      <c r="L651" s="117"/>
      <c r="M651" s="117"/>
      <c r="N651" s="117"/>
      <c r="O651" s="373"/>
      <c r="P651" s="650"/>
      <c r="Q651" s="373"/>
    </row>
    <row r="652" spans="1:17" ht="13.5" thickBot="1" x14ac:dyDescent="0.25">
      <c r="A652" s="373"/>
      <c r="B652" s="419"/>
      <c r="C652" s="373"/>
      <c r="D652" s="332"/>
      <c r="E652" s="420"/>
      <c r="K652" s="117"/>
      <c r="L652" s="117"/>
      <c r="M652" s="117"/>
      <c r="N652" s="117"/>
      <c r="O652" s="373"/>
      <c r="P652" s="650"/>
      <c r="Q652" s="373"/>
    </row>
    <row r="653" spans="1:17" x14ac:dyDescent="0.2">
      <c r="A653" s="485" t="s">
        <v>385</v>
      </c>
      <c r="B653" s="321"/>
      <c r="C653" s="39" t="s">
        <v>27</v>
      </c>
      <c r="D653" s="39" t="s">
        <v>65</v>
      </c>
      <c r="E653" s="39" t="s">
        <v>340</v>
      </c>
      <c r="K653" s="117"/>
      <c r="L653" s="663"/>
      <c r="M653" s="664"/>
      <c r="N653" s="665"/>
      <c r="O653" s="660"/>
      <c r="P653" s="650"/>
      <c r="Q653" s="373"/>
    </row>
    <row r="654" spans="1:17" ht="13.5" thickBot="1" x14ac:dyDescent="0.25">
      <c r="A654" s="34" t="s">
        <v>49</v>
      </c>
      <c r="B654" s="220" t="s">
        <v>48</v>
      </c>
      <c r="C654" s="219" t="s">
        <v>4</v>
      </c>
      <c r="D654" s="219" t="s">
        <v>32</v>
      </c>
      <c r="E654" s="40" t="s">
        <v>341</v>
      </c>
      <c r="K654" s="117"/>
      <c r="L654" s="663"/>
      <c r="M654" s="666"/>
      <c r="N654" s="667"/>
      <c r="O654" s="609"/>
      <c r="P654" s="661"/>
      <c r="Q654" s="373"/>
    </row>
    <row r="655" spans="1:17" x14ac:dyDescent="0.2">
      <c r="A655" s="420" t="s">
        <v>7</v>
      </c>
      <c r="B655" s="484">
        <v>43454</v>
      </c>
      <c r="C655" s="477">
        <v>3740</v>
      </c>
      <c r="D655" s="478">
        <v>2520</v>
      </c>
      <c r="E655" s="323">
        <f t="shared" ref="E655:E663" si="51">D655/1000</f>
        <v>2.52</v>
      </c>
      <c r="F655" s="480"/>
      <c r="K655" s="117"/>
      <c r="L655" s="117"/>
      <c r="M655" s="668"/>
      <c r="N655" s="477"/>
      <c r="O655" s="117"/>
      <c r="P655" s="662"/>
      <c r="Q655" s="373"/>
    </row>
    <row r="656" spans="1:17" x14ac:dyDescent="0.2">
      <c r="A656" s="420" t="s">
        <v>36</v>
      </c>
      <c r="B656" s="484">
        <v>43454</v>
      </c>
      <c r="C656" s="477">
        <v>4570</v>
      </c>
      <c r="D656" s="478">
        <v>2900</v>
      </c>
      <c r="E656" s="323">
        <f t="shared" si="51"/>
        <v>2.9</v>
      </c>
      <c r="F656" s="480"/>
      <c r="G656" s="420"/>
      <c r="K656" s="117"/>
      <c r="L656" s="117"/>
      <c r="M656" s="668"/>
      <c r="N656" s="477"/>
      <c r="O656" s="117"/>
      <c r="P656" s="662"/>
      <c r="Q656" s="373"/>
    </row>
    <row r="657" spans="1:17" x14ac:dyDescent="0.2">
      <c r="A657" s="420" t="s">
        <v>348</v>
      </c>
      <c r="B657" s="484">
        <v>43454</v>
      </c>
      <c r="C657" s="477">
        <v>2174</v>
      </c>
      <c r="D657" s="478">
        <v>1450</v>
      </c>
      <c r="E657" s="323">
        <f t="shared" si="51"/>
        <v>1.45</v>
      </c>
      <c r="F657" s="480"/>
      <c r="G657" s="420"/>
      <c r="K657" s="117"/>
      <c r="L657" s="117"/>
      <c r="M657" s="668"/>
      <c r="N657" s="477"/>
      <c r="O657" s="117"/>
      <c r="P657" s="662"/>
      <c r="Q657" s="373"/>
    </row>
    <row r="658" spans="1:17" s="420" customFormat="1" x14ac:dyDescent="0.2">
      <c r="A658" s="420" t="s">
        <v>349</v>
      </c>
      <c r="B658" s="484">
        <v>43453</v>
      </c>
      <c r="C658" s="477">
        <v>79200</v>
      </c>
      <c r="D658" s="477">
        <v>69400</v>
      </c>
      <c r="E658" s="323">
        <f t="shared" si="51"/>
        <v>69.400000000000006</v>
      </c>
      <c r="F658" s="480"/>
      <c r="K658" s="373"/>
      <c r="L658" s="373"/>
      <c r="M658" s="651"/>
      <c r="N658" s="477"/>
      <c r="O658" s="117"/>
      <c r="P658" s="662"/>
      <c r="Q658" s="373"/>
    </row>
    <row r="659" spans="1:17" s="420" customFormat="1" x14ac:dyDescent="0.2">
      <c r="A659" s="420" t="s">
        <v>350</v>
      </c>
      <c r="B659" s="484">
        <v>43453</v>
      </c>
      <c r="C659" s="477">
        <v>80000</v>
      </c>
      <c r="D659" s="477">
        <v>70000</v>
      </c>
      <c r="E659" s="323">
        <f t="shared" si="51"/>
        <v>70</v>
      </c>
      <c r="F659" s="480"/>
      <c r="K659" s="373"/>
      <c r="L659" s="373"/>
      <c r="M659" s="651"/>
      <c r="N659" s="477"/>
      <c r="O659" s="117"/>
      <c r="P659" s="662"/>
      <c r="Q659" s="373"/>
    </row>
    <row r="660" spans="1:17" x14ac:dyDescent="0.2">
      <c r="A660" s="420" t="s">
        <v>351</v>
      </c>
      <c r="B660" s="484">
        <v>43453</v>
      </c>
      <c r="C660" s="477">
        <v>79200</v>
      </c>
      <c r="D660" s="478">
        <v>70000</v>
      </c>
      <c r="E660" s="323">
        <f t="shared" si="51"/>
        <v>70</v>
      </c>
      <c r="F660" s="480"/>
      <c r="G660" s="420"/>
      <c r="K660" s="373"/>
      <c r="L660" s="373"/>
      <c r="M660" s="651"/>
      <c r="N660" s="477"/>
      <c r="O660" s="117"/>
      <c r="P660" s="662"/>
      <c r="Q660" s="373"/>
    </row>
    <row r="661" spans="1:17" x14ac:dyDescent="0.2">
      <c r="A661" s="420" t="s">
        <v>352</v>
      </c>
      <c r="B661" s="484">
        <v>43453</v>
      </c>
      <c r="C661" s="477">
        <v>79600</v>
      </c>
      <c r="D661" s="478">
        <v>69600</v>
      </c>
      <c r="E661" s="323">
        <f t="shared" si="51"/>
        <v>69.599999999999994</v>
      </c>
      <c r="F661" s="480"/>
      <c r="G661" s="420"/>
      <c r="K661" s="373"/>
      <c r="L661" s="373"/>
      <c r="M661" s="651"/>
      <c r="N661" s="477"/>
      <c r="O661" s="117"/>
      <c r="P661" s="662"/>
      <c r="Q661" s="373"/>
    </row>
    <row r="662" spans="1:17" x14ac:dyDescent="0.2">
      <c r="A662" s="420" t="s">
        <v>353</v>
      </c>
      <c r="B662" s="484">
        <v>43453</v>
      </c>
      <c r="C662" s="477">
        <v>79600</v>
      </c>
      <c r="D662" s="478">
        <v>69400</v>
      </c>
      <c r="E662" s="323">
        <f t="shared" si="51"/>
        <v>69.400000000000006</v>
      </c>
      <c r="F662" s="480"/>
      <c r="G662" s="420"/>
      <c r="K662" s="373"/>
      <c r="L662" s="373"/>
      <c r="M662" s="651"/>
      <c r="N662" s="477"/>
      <c r="O662" s="117"/>
      <c r="P662" s="662"/>
      <c r="Q662" s="373"/>
    </row>
    <row r="663" spans="1:17" ht="13.5" thickBot="1" x14ac:dyDescent="0.25">
      <c r="A663" s="333" t="s">
        <v>354</v>
      </c>
      <c r="B663" s="619">
        <v>43453</v>
      </c>
      <c r="C663" s="598">
        <v>79800</v>
      </c>
      <c r="D663" s="599">
        <v>69500</v>
      </c>
      <c r="E663" s="269">
        <f t="shared" si="51"/>
        <v>69.5</v>
      </c>
      <c r="F663" s="480"/>
      <c r="G663" s="420"/>
      <c r="K663" s="373"/>
      <c r="L663" s="373"/>
      <c r="M663" s="651"/>
      <c r="N663" s="477"/>
      <c r="O663" s="117"/>
      <c r="P663" s="662"/>
      <c r="Q663" s="373"/>
    </row>
    <row r="664" spans="1:17" ht="13.5" thickBot="1" x14ac:dyDescent="0.25">
      <c r="A664" s="373"/>
      <c r="B664" s="419"/>
      <c r="C664" s="373"/>
      <c r="D664" s="332"/>
      <c r="E664" s="420"/>
      <c r="K664" s="373"/>
      <c r="L664" s="373"/>
      <c r="M664" s="373"/>
      <c r="N664" s="373"/>
      <c r="O664" s="373"/>
      <c r="P664" s="650"/>
      <c r="Q664" s="373"/>
    </row>
    <row r="665" spans="1:17" ht="13.5" thickBot="1" x14ac:dyDescent="0.25">
      <c r="A665" s="620"/>
      <c r="B665" s="621"/>
      <c r="C665" s="622"/>
      <c r="D665" s="623"/>
      <c r="E665" s="624"/>
      <c r="K665" s="373"/>
      <c r="L665" s="373"/>
      <c r="M665" s="373"/>
      <c r="N665" s="373"/>
      <c r="O665" s="373"/>
      <c r="P665" s="650"/>
      <c r="Q665" s="373"/>
    </row>
    <row r="666" spans="1:17" ht="13.5" thickBot="1" x14ac:dyDescent="0.25">
      <c r="A666" s="433"/>
      <c r="B666" s="320"/>
      <c r="C666" s="373"/>
      <c r="D666" s="332"/>
      <c r="K666" s="373"/>
      <c r="L666" s="373"/>
      <c r="M666" s="373"/>
      <c r="N666" s="373"/>
      <c r="O666" s="373"/>
      <c r="P666" s="650"/>
      <c r="Q666" s="373"/>
    </row>
    <row r="667" spans="1:17" x14ac:dyDescent="0.2">
      <c r="A667" s="33" t="s">
        <v>342</v>
      </c>
      <c r="B667" s="432" t="s">
        <v>133</v>
      </c>
      <c r="C667" s="39" t="s">
        <v>27</v>
      </c>
      <c r="D667" s="39" t="s">
        <v>65</v>
      </c>
      <c r="E667" s="39" t="s">
        <v>340</v>
      </c>
    </row>
    <row r="668" spans="1:17" ht="13.5" thickBot="1" x14ac:dyDescent="0.25">
      <c r="A668" s="34" t="s">
        <v>49</v>
      </c>
      <c r="B668" s="431">
        <v>2004</v>
      </c>
      <c r="C668" s="219" t="s">
        <v>4</v>
      </c>
      <c r="D668" s="219" t="s">
        <v>32</v>
      </c>
      <c r="E668" s="40" t="s">
        <v>341</v>
      </c>
    </row>
    <row r="669" spans="1:17" x14ac:dyDescent="0.2">
      <c r="A669" s="328" t="s">
        <v>7</v>
      </c>
      <c r="B669" s="43"/>
      <c r="C669" s="319">
        <f t="shared" ref="C669:D677" si="52">AVERAGE(C5,C17,C29)</f>
        <v>2880</v>
      </c>
      <c r="D669" s="319">
        <f t="shared" si="52"/>
        <v>1830.6666666666667</v>
      </c>
      <c r="E669" s="323">
        <f>D669/1000</f>
        <v>1.8306666666666667</v>
      </c>
    </row>
    <row r="670" spans="1:17" x14ac:dyDescent="0.2">
      <c r="A670" s="328" t="s">
        <v>36</v>
      </c>
      <c r="B670" s="320"/>
      <c r="C670" s="319">
        <f t="shared" si="52"/>
        <v>3863.3333333333335</v>
      </c>
      <c r="D670" s="319">
        <f t="shared" si="52"/>
        <v>2475.3333333333335</v>
      </c>
      <c r="E670" s="323">
        <f t="shared" ref="E670:E678" si="53">D670/1000</f>
        <v>2.4753333333333334</v>
      </c>
    </row>
    <row r="671" spans="1:17" s="420" customFormat="1" x14ac:dyDescent="0.2">
      <c r="A671" s="328" t="s">
        <v>72</v>
      </c>
      <c r="B671" s="320"/>
      <c r="C671" s="319">
        <f t="shared" si="52"/>
        <v>1916.6666666666667</v>
      </c>
      <c r="D671" s="319">
        <f t="shared" si="52"/>
        <v>1218</v>
      </c>
      <c r="E671" s="323">
        <f t="shared" si="53"/>
        <v>1.218</v>
      </c>
      <c r="P671" s="646"/>
    </row>
    <row r="672" spans="1:17" s="420" customFormat="1" x14ac:dyDescent="0.2">
      <c r="A672" s="328" t="s">
        <v>73</v>
      </c>
      <c r="B672" s="320"/>
      <c r="C672" s="319">
        <f t="shared" si="52"/>
        <v>57000</v>
      </c>
      <c r="D672" s="319">
        <f t="shared" si="52"/>
        <v>44539.333333333336</v>
      </c>
      <c r="E672" s="323">
        <f t="shared" si="53"/>
        <v>44.539333333333339</v>
      </c>
      <c r="P672" s="646"/>
    </row>
    <row r="673" spans="1:16" x14ac:dyDescent="0.2">
      <c r="A673" s="328" t="s">
        <v>74</v>
      </c>
      <c r="B673" s="320"/>
      <c r="C673" s="319">
        <f t="shared" si="52"/>
        <v>58100</v>
      </c>
      <c r="D673" s="319">
        <f t="shared" si="52"/>
        <v>45972.666666666664</v>
      </c>
      <c r="E673" s="323">
        <f t="shared" si="53"/>
        <v>45.972666666666662</v>
      </c>
    </row>
    <row r="674" spans="1:16" x14ac:dyDescent="0.2">
      <c r="A674" s="328" t="s">
        <v>75</v>
      </c>
      <c r="B674" s="320"/>
      <c r="C674" s="319">
        <f t="shared" si="52"/>
        <v>58033.333333333336</v>
      </c>
      <c r="D674" s="319">
        <f t="shared" si="52"/>
        <v>45842</v>
      </c>
      <c r="E674" s="323">
        <f t="shared" si="53"/>
        <v>45.841999999999999</v>
      </c>
    </row>
    <row r="675" spans="1:16" x14ac:dyDescent="0.2">
      <c r="A675" s="328" t="s">
        <v>76</v>
      </c>
      <c r="B675" s="320"/>
      <c r="C675" s="319">
        <f t="shared" si="52"/>
        <v>58166.666666666664</v>
      </c>
      <c r="D675" s="319">
        <f t="shared" si="52"/>
        <v>46057.333333333336</v>
      </c>
      <c r="E675" s="323">
        <f t="shared" si="53"/>
        <v>46.057333333333332</v>
      </c>
    </row>
    <row r="676" spans="1:16" x14ac:dyDescent="0.2">
      <c r="A676" s="328" t="s">
        <v>77</v>
      </c>
      <c r="B676" s="320"/>
      <c r="C676" s="319">
        <f t="shared" si="52"/>
        <v>58200</v>
      </c>
      <c r="D676" s="319">
        <f t="shared" si="52"/>
        <v>45944</v>
      </c>
      <c r="E676" s="323">
        <f t="shared" si="53"/>
        <v>45.944000000000003</v>
      </c>
    </row>
    <row r="677" spans="1:16" x14ac:dyDescent="0.2">
      <c r="A677" s="328" t="s">
        <v>78</v>
      </c>
      <c r="B677" s="325"/>
      <c r="C677" s="319">
        <f t="shared" si="52"/>
        <v>58400</v>
      </c>
      <c r="D677" s="319">
        <f t="shared" si="52"/>
        <v>46466.666666666664</v>
      </c>
      <c r="E677" s="418">
        <f t="shared" si="53"/>
        <v>46.466666666666661</v>
      </c>
    </row>
    <row r="678" spans="1:16" x14ac:dyDescent="0.2">
      <c r="A678" s="417" t="s">
        <v>376</v>
      </c>
      <c r="B678" s="367"/>
      <c r="C678" s="368">
        <f>AVERAGE(C672:C677)</f>
        <v>57983.333333333336</v>
      </c>
      <c r="D678" s="368">
        <f>AVERAGE(D672:D677)</f>
        <v>45803.666666666664</v>
      </c>
      <c r="E678" s="323">
        <f t="shared" si="53"/>
        <v>45.803666666666665</v>
      </c>
    </row>
    <row r="679" spans="1:16" ht="13.5" thickBot="1" x14ac:dyDescent="0.25">
      <c r="A679" s="372"/>
      <c r="B679" s="320"/>
      <c r="C679" s="372"/>
      <c r="D679" s="372"/>
    </row>
    <row r="680" spans="1:16" x14ac:dyDescent="0.2">
      <c r="A680" s="33" t="s">
        <v>342</v>
      </c>
      <c r="B680" s="432" t="s">
        <v>133</v>
      </c>
      <c r="C680" s="39" t="s">
        <v>27</v>
      </c>
      <c r="D680" s="39" t="s">
        <v>65</v>
      </c>
      <c r="E680" s="39" t="s">
        <v>340</v>
      </c>
    </row>
    <row r="681" spans="1:16" ht="13.5" thickBot="1" x14ac:dyDescent="0.25">
      <c r="A681" s="34" t="s">
        <v>49</v>
      </c>
      <c r="B681" s="431" t="s">
        <v>365</v>
      </c>
      <c r="C681" s="219" t="s">
        <v>4</v>
      </c>
      <c r="D681" s="219" t="s">
        <v>32</v>
      </c>
      <c r="E681" s="40" t="s">
        <v>341</v>
      </c>
    </row>
    <row r="682" spans="1:16" x14ac:dyDescent="0.2">
      <c r="A682" s="328" t="s">
        <v>7</v>
      </c>
      <c r="B682" s="434"/>
      <c r="C682" s="319">
        <f>AVERAGE(C41,C53,C67,C80)</f>
        <v>2950</v>
      </c>
      <c r="D682" s="319">
        <f>AVERAGE(D41,D53,D67,D80)</f>
        <v>1962.5</v>
      </c>
      <c r="E682" s="323">
        <f>D682/1000</f>
        <v>1.9624999999999999</v>
      </c>
    </row>
    <row r="683" spans="1:16" x14ac:dyDescent="0.2">
      <c r="A683" s="328" t="s">
        <v>36</v>
      </c>
      <c r="B683" s="435"/>
      <c r="C683" s="319">
        <f>AVERAGE(C42,C54,C68,C81)</f>
        <v>3957.5</v>
      </c>
      <c r="D683" s="319">
        <f>AVERAGE(D42,D54,D68,D81)</f>
        <v>2540</v>
      </c>
      <c r="E683" s="323">
        <f>D683/1000</f>
        <v>2.54</v>
      </c>
    </row>
    <row r="684" spans="1:16" x14ac:dyDescent="0.2">
      <c r="A684" s="326" t="s">
        <v>100</v>
      </c>
      <c r="B684" s="435"/>
      <c r="C684" s="319">
        <f>AVERAGE(C55,C69,C82)</f>
        <v>4396.666666666667</v>
      </c>
      <c r="D684" s="319">
        <f>AVERAGE(D55,D69,D82)</f>
        <v>2793.3333333333335</v>
      </c>
      <c r="E684" s="323">
        <f t="shared" ref="E684:E692" si="54">D684/1000</f>
        <v>2.7933333333333334</v>
      </c>
    </row>
    <row r="685" spans="1:16" s="420" customFormat="1" x14ac:dyDescent="0.2">
      <c r="A685" s="328" t="s">
        <v>72</v>
      </c>
      <c r="B685" s="435"/>
      <c r="C685" s="319">
        <f t="shared" ref="C685:D688" si="55">AVERAGE(C43,C56,C70,C83)</f>
        <v>2267.5</v>
      </c>
      <c r="D685" s="319">
        <f t="shared" si="55"/>
        <v>1460</v>
      </c>
      <c r="E685" s="323">
        <f t="shared" si="54"/>
        <v>1.46</v>
      </c>
      <c r="P685" s="646"/>
    </row>
    <row r="686" spans="1:16" s="420" customFormat="1" x14ac:dyDescent="0.2">
      <c r="A686" s="328" t="s">
        <v>73</v>
      </c>
      <c r="B686" s="435"/>
      <c r="C686" s="319">
        <f t="shared" si="55"/>
        <v>57612.5</v>
      </c>
      <c r="D686" s="319">
        <f t="shared" si="55"/>
        <v>46825</v>
      </c>
      <c r="E686" s="323">
        <f t="shared" si="54"/>
        <v>46.825000000000003</v>
      </c>
      <c r="P686" s="646"/>
    </row>
    <row r="687" spans="1:16" x14ac:dyDescent="0.2">
      <c r="A687" s="328" t="s">
        <v>74</v>
      </c>
      <c r="B687" s="435"/>
      <c r="C687" s="319">
        <f t="shared" si="55"/>
        <v>57637.5</v>
      </c>
      <c r="D687" s="319">
        <f t="shared" si="55"/>
        <v>46475</v>
      </c>
      <c r="E687" s="323">
        <f t="shared" si="54"/>
        <v>46.475000000000001</v>
      </c>
    </row>
    <row r="688" spans="1:16" x14ac:dyDescent="0.2">
      <c r="A688" s="328" t="s">
        <v>75</v>
      </c>
      <c r="B688" s="435"/>
      <c r="C688" s="319">
        <f t="shared" si="55"/>
        <v>57000</v>
      </c>
      <c r="D688" s="319">
        <f t="shared" si="55"/>
        <v>45825</v>
      </c>
      <c r="E688" s="323">
        <f t="shared" si="54"/>
        <v>45.825000000000003</v>
      </c>
    </row>
    <row r="689" spans="1:16" x14ac:dyDescent="0.2">
      <c r="A689" s="328" t="s">
        <v>76</v>
      </c>
      <c r="B689" s="435"/>
      <c r="C689" s="319">
        <f>AVERAGE(C47,C60,C61,C74,C87)</f>
        <v>57300</v>
      </c>
      <c r="D689" s="319">
        <f>AVERAGE(D47,D60,D61,D74,D87)</f>
        <v>46220</v>
      </c>
      <c r="E689" s="323">
        <f t="shared" si="54"/>
        <v>46.22</v>
      </c>
    </row>
    <row r="690" spans="1:16" x14ac:dyDescent="0.2">
      <c r="A690" s="328" t="s">
        <v>77</v>
      </c>
      <c r="B690" s="435"/>
      <c r="C690" s="319">
        <f>AVERAGE(C48,C62,C75,C88)</f>
        <v>57600</v>
      </c>
      <c r="D690" s="319">
        <f>AVERAGE(D48,D62,D75,D88)</f>
        <v>46200</v>
      </c>
      <c r="E690" s="323">
        <f t="shared" si="54"/>
        <v>46.2</v>
      </c>
    </row>
    <row r="691" spans="1:16" x14ac:dyDescent="0.2">
      <c r="A691" s="328" t="s">
        <v>78</v>
      </c>
      <c r="B691" s="435"/>
      <c r="C691" s="319">
        <f>AVERAGE(C49,C63,C76,C89)</f>
        <v>57732.5</v>
      </c>
      <c r="D691" s="319">
        <f>AVERAGE(D49,D63,D76,D89)</f>
        <v>46300</v>
      </c>
      <c r="E691" s="418">
        <f t="shared" si="54"/>
        <v>46.3</v>
      </c>
    </row>
    <row r="692" spans="1:16" x14ac:dyDescent="0.2">
      <c r="A692" s="417" t="s">
        <v>376</v>
      </c>
      <c r="B692" s="436"/>
      <c r="C692" s="368">
        <f>AVERAGE(C686:C691)</f>
        <v>57480.416666666664</v>
      </c>
      <c r="D692" s="368">
        <f>AVERAGE(D686:D691)</f>
        <v>46307.5</v>
      </c>
      <c r="E692" s="323">
        <f t="shared" si="54"/>
        <v>46.307499999999997</v>
      </c>
    </row>
    <row r="693" spans="1:16" ht="13.5" thickBot="1" x14ac:dyDescent="0.25">
      <c r="A693" s="91"/>
      <c r="B693" s="437"/>
      <c r="C693" s="332"/>
      <c r="D693" s="332"/>
      <c r="E693" s="323"/>
    </row>
    <row r="694" spans="1:16" x14ac:dyDescent="0.2">
      <c r="A694" s="33" t="s">
        <v>342</v>
      </c>
      <c r="B694" s="438" t="s">
        <v>133</v>
      </c>
      <c r="C694" s="39" t="s">
        <v>27</v>
      </c>
      <c r="D694" s="39" t="s">
        <v>65</v>
      </c>
      <c r="E694" s="39" t="s">
        <v>340</v>
      </c>
    </row>
    <row r="695" spans="1:16" ht="13.5" thickBot="1" x14ac:dyDescent="0.25">
      <c r="A695" s="34" t="s">
        <v>49</v>
      </c>
      <c r="B695" s="431" t="s">
        <v>364</v>
      </c>
      <c r="C695" s="219" t="s">
        <v>4</v>
      </c>
      <c r="D695" s="219" t="s">
        <v>32</v>
      </c>
      <c r="E695" s="40" t="s">
        <v>341</v>
      </c>
    </row>
    <row r="696" spans="1:16" x14ac:dyDescent="0.2">
      <c r="A696" s="328" t="s">
        <v>7</v>
      </c>
      <c r="B696" s="434"/>
      <c r="C696" s="319">
        <f>AVERAGE(C93,C106,C120,C133)</f>
        <v>3017.5</v>
      </c>
      <c r="D696" s="319">
        <f>AVERAGE(D93,D106,D120,D133)</f>
        <v>2162.5</v>
      </c>
      <c r="E696" s="323">
        <f>D696/1000</f>
        <v>2.1625000000000001</v>
      </c>
    </row>
    <row r="697" spans="1:16" x14ac:dyDescent="0.2">
      <c r="A697" s="328" t="s">
        <v>36</v>
      </c>
      <c r="B697" s="435"/>
      <c r="C697" s="319">
        <f>AVERAGE(C94,C107,C121,C134)</f>
        <v>4540</v>
      </c>
      <c r="D697" s="319">
        <f>AVERAGE(D94,D107,D121,D134)</f>
        <v>2950</v>
      </c>
      <c r="E697" s="323">
        <f>D697/1000</f>
        <v>2.95</v>
      </c>
    </row>
    <row r="698" spans="1:16" x14ac:dyDescent="0.2">
      <c r="A698" s="326" t="s">
        <v>100</v>
      </c>
      <c r="B698" s="435"/>
      <c r="C698" s="319">
        <f>AVERAGE(C95,C108,C122)</f>
        <v>4926.666666666667</v>
      </c>
      <c r="D698" s="319">
        <f>AVERAGE(D95,D108,D122)</f>
        <v>3150</v>
      </c>
      <c r="E698" s="323">
        <f t="shared" ref="E698:E706" si="56">D698/1000</f>
        <v>3.15</v>
      </c>
    </row>
    <row r="699" spans="1:16" s="420" customFormat="1" x14ac:dyDescent="0.2">
      <c r="A699" s="328" t="s">
        <v>72</v>
      </c>
      <c r="B699" s="435"/>
      <c r="C699" s="319">
        <f t="shared" ref="C699:D705" si="57">AVERAGE(C96,C109,C123,C135)</f>
        <v>1813.25</v>
      </c>
      <c r="D699" s="319">
        <f t="shared" si="57"/>
        <v>1185</v>
      </c>
      <c r="E699" s="323">
        <f t="shared" si="56"/>
        <v>1.1850000000000001</v>
      </c>
      <c r="P699" s="646"/>
    </row>
    <row r="700" spans="1:16" s="420" customFormat="1" x14ac:dyDescent="0.2">
      <c r="A700" s="328" t="s">
        <v>73</v>
      </c>
      <c r="B700" s="435"/>
      <c r="C700" s="319">
        <f t="shared" si="57"/>
        <v>58500</v>
      </c>
      <c r="D700" s="319">
        <f t="shared" si="57"/>
        <v>47275</v>
      </c>
      <c r="E700" s="323">
        <f t="shared" si="56"/>
        <v>47.274999999999999</v>
      </c>
      <c r="P700" s="646"/>
    </row>
    <row r="701" spans="1:16" x14ac:dyDescent="0.2">
      <c r="A701" s="328" t="s">
        <v>74</v>
      </c>
      <c r="B701" s="435"/>
      <c r="C701" s="319">
        <f t="shared" si="57"/>
        <v>58350</v>
      </c>
      <c r="D701" s="319">
        <f t="shared" si="57"/>
        <v>47125</v>
      </c>
      <c r="E701" s="323">
        <f t="shared" si="56"/>
        <v>47.125</v>
      </c>
    </row>
    <row r="702" spans="1:16" x14ac:dyDescent="0.2">
      <c r="A702" s="328" t="s">
        <v>75</v>
      </c>
      <c r="B702" s="435"/>
      <c r="C702" s="319">
        <f t="shared" si="57"/>
        <v>58150</v>
      </c>
      <c r="D702" s="319">
        <f t="shared" si="57"/>
        <v>46850</v>
      </c>
      <c r="E702" s="323">
        <f t="shared" si="56"/>
        <v>46.85</v>
      </c>
    </row>
    <row r="703" spans="1:16" x14ac:dyDescent="0.2">
      <c r="A703" s="328" t="s">
        <v>76</v>
      </c>
      <c r="B703" s="435"/>
      <c r="C703" s="319">
        <f t="shared" si="57"/>
        <v>58250</v>
      </c>
      <c r="D703" s="319">
        <f t="shared" si="57"/>
        <v>47025</v>
      </c>
      <c r="E703" s="323">
        <f t="shared" si="56"/>
        <v>47.024999999999999</v>
      </c>
    </row>
    <row r="704" spans="1:16" x14ac:dyDescent="0.2">
      <c r="A704" s="328" t="s">
        <v>77</v>
      </c>
      <c r="B704" s="435"/>
      <c r="C704" s="319">
        <f t="shared" si="57"/>
        <v>58400</v>
      </c>
      <c r="D704" s="319">
        <f t="shared" si="57"/>
        <v>46725</v>
      </c>
      <c r="E704" s="323">
        <f t="shared" si="56"/>
        <v>46.725000000000001</v>
      </c>
    </row>
    <row r="705" spans="1:16" x14ac:dyDescent="0.2">
      <c r="A705" s="328" t="s">
        <v>78</v>
      </c>
      <c r="B705" s="435"/>
      <c r="C705" s="319">
        <f t="shared" si="57"/>
        <v>58450</v>
      </c>
      <c r="D705" s="319">
        <f t="shared" si="57"/>
        <v>46950</v>
      </c>
      <c r="E705" s="418">
        <f t="shared" si="56"/>
        <v>46.95</v>
      </c>
    </row>
    <row r="706" spans="1:16" x14ac:dyDescent="0.2">
      <c r="A706" s="417" t="s">
        <v>376</v>
      </c>
      <c r="B706" s="436"/>
      <c r="C706" s="368">
        <f>AVERAGE(C700:C705)</f>
        <v>58350</v>
      </c>
      <c r="D706" s="368">
        <f>AVERAGE(D700:D705)</f>
        <v>46991.666666666664</v>
      </c>
      <c r="E706" s="323">
        <f t="shared" si="56"/>
        <v>46.991666666666667</v>
      </c>
    </row>
    <row r="707" spans="1:16" ht="13.5" thickBot="1" x14ac:dyDescent="0.25">
      <c r="A707" s="91"/>
      <c r="B707" s="437"/>
      <c r="C707" s="332"/>
      <c r="D707" s="332"/>
      <c r="E707" s="323"/>
    </row>
    <row r="708" spans="1:16" x14ac:dyDescent="0.2">
      <c r="A708" s="33" t="s">
        <v>342</v>
      </c>
      <c r="B708" s="438" t="s">
        <v>133</v>
      </c>
      <c r="C708" s="39" t="s">
        <v>27</v>
      </c>
      <c r="D708" s="39" t="s">
        <v>65</v>
      </c>
      <c r="E708" s="39" t="s">
        <v>340</v>
      </c>
    </row>
    <row r="709" spans="1:16" ht="13.5" thickBot="1" x14ac:dyDescent="0.25">
      <c r="A709" s="34" t="s">
        <v>49</v>
      </c>
      <c r="B709" s="431" t="s">
        <v>363</v>
      </c>
      <c r="C709" s="219" t="s">
        <v>4</v>
      </c>
      <c r="D709" s="219" t="s">
        <v>32</v>
      </c>
      <c r="E709" s="40" t="s">
        <v>341</v>
      </c>
    </row>
    <row r="710" spans="1:16" x14ac:dyDescent="0.2">
      <c r="A710" s="328" t="s">
        <v>7</v>
      </c>
      <c r="B710" s="434"/>
      <c r="C710" s="319">
        <f>AVERAGE(C145,C157,C170,C183)</f>
        <v>3126.75</v>
      </c>
      <c r="D710" s="319">
        <f>AVERAGE(D145,D157,D170,D183)</f>
        <v>2132.5</v>
      </c>
      <c r="E710" s="323">
        <f>D710/1000</f>
        <v>2.1324999999999998</v>
      </c>
    </row>
    <row r="711" spans="1:16" x14ac:dyDescent="0.2">
      <c r="A711" s="328" t="s">
        <v>36</v>
      </c>
      <c r="B711" s="435"/>
      <c r="C711" s="319">
        <f>AVERAGE(C146,C158,C171,C184)</f>
        <v>4283.25</v>
      </c>
      <c r="D711" s="319">
        <f>AVERAGE(D146,D158,D171,D184)</f>
        <v>2747.5</v>
      </c>
      <c r="E711" s="323">
        <f>D711/1000</f>
        <v>2.7475000000000001</v>
      </c>
    </row>
    <row r="712" spans="1:16" x14ac:dyDescent="0.2">
      <c r="A712" s="326" t="s">
        <v>100</v>
      </c>
      <c r="B712" s="435"/>
      <c r="C712" s="319">
        <f>AVERAGE(C159,C185)</f>
        <v>4253</v>
      </c>
      <c r="D712" s="319">
        <f>AVERAGE(D159,D185)</f>
        <v>2730</v>
      </c>
      <c r="E712" s="323">
        <f t="shared" ref="E712:E720" si="58">D712/1000</f>
        <v>2.73</v>
      </c>
    </row>
    <row r="713" spans="1:16" s="420" customFormat="1" x14ac:dyDescent="0.2">
      <c r="A713" s="328" t="s">
        <v>72</v>
      </c>
      <c r="B713" s="435"/>
      <c r="C713" s="319">
        <f t="shared" ref="C713:D719" si="59">AVERAGE(C147,C160,C173,C186)</f>
        <v>1600.5</v>
      </c>
      <c r="D713" s="319">
        <f t="shared" si="59"/>
        <v>1077.5</v>
      </c>
      <c r="E713" s="323">
        <f t="shared" si="58"/>
        <v>1.0774999999999999</v>
      </c>
      <c r="P713" s="646"/>
    </row>
    <row r="714" spans="1:16" s="420" customFormat="1" x14ac:dyDescent="0.2">
      <c r="A714" s="328" t="s">
        <v>73</v>
      </c>
      <c r="B714" s="435"/>
      <c r="C714" s="319">
        <f t="shared" si="59"/>
        <v>59192.5</v>
      </c>
      <c r="D714" s="319">
        <f t="shared" si="59"/>
        <v>47925</v>
      </c>
      <c r="E714" s="323">
        <f t="shared" si="58"/>
        <v>47.924999999999997</v>
      </c>
      <c r="P714" s="646"/>
    </row>
    <row r="715" spans="1:16" x14ac:dyDescent="0.2">
      <c r="A715" s="328" t="s">
        <v>74</v>
      </c>
      <c r="B715" s="435"/>
      <c r="C715" s="319">
        <f t="shared" si="59"/>
        <v>59295.5</v>
      </c>
      <c r="D715" s="319">
        <f t="shared" si="59"/>
        <v>48025</v>
      </c>
      <c r="E715" s="323">
        <f t="shared" si="58"/>
        <v>48.024999999999999</v>
      </c>
    </row>
    <row r="716" spans="1:16" x14ac:dyDescent="0.2">
      <c r="A716" s="328" t="s">
        <v>75</v>
      </c>
      <c r="B716" s="435"/>
      <c r="C716" s="319">
        <f t="shared" si="59"/>
        <v>58942.5</v>
      </c>
      <c r="D716" s="319">
        <f t="shared" si="59"/>
        <v>47950</v>
      </c>
      <c r="E716" s="323">
        <f t="shared" si="58"/>
        <v>47.95</v>
      </c>
    </row>
    <row r="717" spans="1:16" x14ac:dyDescent="0.2">
      <c r="A717" s="328" t="s">
        <v>76</v>
      </c>
      <c r="B717" s="435"/>
      <c r="C717" s="319">
        <f t="shared" si="59"/>
        <v>59220.5</v>
      </c>
      <c r="D717" s="319">
        <f t="shared" si="59"/>
        <v>48200</v>
      </c>
      <c r="E717" s="323">
        <f t="shared" si="58"/>
        <v>48.2</v>
      </c>
    </row>
    <row r="718" spans="1:16" x14ac:dyDescent="0.2">
      <c r="A718" s="328" t="s">
        <v>77</v>
      </c>
      <c r="B718" s="435"/>
      <c r="C718" s="319">
        <f t="shared" si="59"/>
        <v>59117.5</v>
      </c>
      <c r="D718" s="319">
        <f t="shared" si="59"/>
        <v>48025</v>
      </c>
      <c r="E718" s="323">
        <f t="shared" si="58"/>
        <v>48.024999999999999</v>
      </c>
    </row>
    <row r="719" spans="1:16" x14ac:dyDescent="0.2">
      <c r="A719" s="328" t="s">
        <v>78</v>
      </c>
      <c r="B719" s="435"/>
      <c r="C719" s="319">
        <f t="shared" si="59"/>
        <v>59270.5</v>
      </c>
      <c r="D719" s="319">
        <f t="shared" si="59"/>
        <v>48275</v>
      </c>
      <c r="E719" s="418">
        <f t="shared" si="58"/>
        <v>48.274999999999999</v>
      </c>
    </row>
    <row r="720" spans="1:16" x14ac:dyDescent="0.2">
      <c r="A720" s="417" t="s">
        <v>376</v>
      </c>
      <c r="B720" s="436"/>
      <c r="C720" s="368">
        <f>AVERAGE(C714:C719)</f>
        <v>59173.166666666664</v>
      </c>
      <c r="D720" s="368">
        <f>AVERAGE(D714:D719)</f>
        <v>48066.666666666664</v>
      </c>
      <c r="E720" s="323">
        <f t="shared" si="58"/>
        <v>48.066666666666663</v>
      </c>
    </row>
    <row r="721" spans="1:16" ht="13.5" thickBot="1" x14ac:dyDescent="0.25">
      <c r="A721" s="91"/>
      <c r="B721" s="437"/>
      <c r="C721" s="332"/>
      <c r="D721" s="332"/>
      <c r="E721" s="323"/>
    </row>
    <row r="722" spans="1:16" x14ac:dyDescent="0.2">
      <c r="A722" s="33" t="s">
        <v>342</v>
      </c>
      <c r="B722" s="438" t="s">
        <v>133</v>
      </c>
      <c r="C722" s="39" t="s">
        <v>27</v>
      </c>
      <c r="D722" s="39" t="s">
        <v>65</v>
      </c>
      <c r="E722" s="39" t="s">
        <v>340</v>
      </c>
    </row>
    <row r="723" spans="1:16" ht="13.5" thickBot="1" x14ac:dyDescent="0.25">
      <c r="A723" s="34" t="s">
        <v>49</v>
      </c>
      <c r="B723" s="431" t="s">
        <v>362</v>
      </c>
      <c r="C723" s="219" t="s">
        <v>4</v>
      </c>
      <c r="D723" s="219" t="s">
        <v>32</v>
      </c>
      <c r="E723" s="40" t="s">
        <v>341</v>
      </c>
    </row>
    <row r="724" spans="1:16" x14ac:dyDescent="0.2">
      <c r="A724" s="328" t="s">
        <v>7</v>
      </c>
      <c r="B724" s="434"/>
      <c r="C724" s="319">
        <f>AVERAGE(C196,C209,C222,C235)</f>
        <v>3154.5</v>
      </c>
      <c r="D724" s="319">
        <f>AVERAGE(D196,D209,D222,D235)</f>
        <v>2145</v>
      </c>
      <c r="E724" s="323">
        <f>D724/1000</f>
        <v>2.145</v>
      </c>
    </row>
    <row r="725" spans="1:16" x14ac:dyDescent="0.2">
      <c r="A725" s="328" t="s">
        <v>36</v>
      </c>
      <c r="B725" s="435"/>
      <c r="C725" s="319">
        <f>AVERAGE(C197,C210,C223,C236)</f>
        <v>4071.25</v>
      </c>
      <c r="D725" s="319">
        <f>AVERAGE(D197,D210,D223,D236)</f>
        <v>2647.5</v>
      </c>
      <c r="E725" s="323">
        <f>D725/1000</f>
        <v>2.6475</v>
      </c>
    </row>
    <row r="726" spans="1:16" s="420" customFormat="1" x14ac:dyDescent="0.2">
      <c r="A726" s="326" t="s">
        <v>100</v>
      </c>
      <c r="B726" s="435"/>
      <c r="C726" s="319">
        <f>AVERAGE(C198,C211)</f>
        <v>4664</v>
      </c>
      <c r="D726" s="319">
        <f>AVERAGE(D198,D211)</f>
        <v>3025</v>
      </c>
      <c r="E726" s="323">
        <f t="shared" ref="E726:E734" si="60">D726/1000</f>
        <v>3.0249999999999999</v>
      </c>
      <c r="P726" s="646"/>
    </row>
    <row r="727" spans="1:16" s="420" customFormat="1" x14ac:dyDescent="0.2">
      <c r="A727" s="328" t="s">
        <v>72</v>
      </c>
      <c r="B727" s="435"/>
      <c r="C727" s="319">
        <f t="shared" ref="C727:D733" si="61">AVERAGE(C199,C212,C224,C237)</f>
        <v>1606.75</v>
      </c>
      <c r="D727" s="319">
        <f t="shared" si="61"/>
        <v>1032.25</v>
      </c>
      <c r="E727" s="323">
        <f t="shared" si="60"/>
        <v>1.0322499999999999</v>
      </c>
      <c r="P727" s="646"/>
    </row>
    <row r="728" spans="1:16" x14ac:dyDescent="0.2">
      <c r="A728" s="328" t="s">
        <v>73</v>
      </c>
      <c r="B728" s="435"/>
      <c r="C728" s="319">
        <f t="shared" si="61"/>
        <v>59800</v>
      </c>
      <c r="D728" s="319">
        <f t="shared" si="61"/>
        <v>49200</v>
      </c>
      <c r="E728" s="323">
        <f t="shared" si="60"/>
        <v>49.2</v>
      </c>
    </row>
    <row r="729" spans="1:16" x14ac:dyDescent="0.2">
      <c r="A729" s="328" t="s">
        <v>74</v>
      </c>
      <c r="B729" s="435"/>
      <c r="C729" s="319">
        <f t="shared" si="61"/>
        <v>59650</v>
      </c>
      <c r="D729" s="319">
        <f t="shared" si="61"/>
        <v>49125</v>
      </c>
      <c r="E729" s="323">
        <f t="shared" si="60"/>
        <v>49.125</v>
      </c>
    </row>
    <row r="730" spans="1:16" x14ac:dyDescent="0.2">
      <c r="A730" s="328" t="s">
        <v>75</v>
      </c>
      <c r="B730" s="435"/>
      <c r="C730" s="319">
        <f t="shared" si="61"/>
        <v>59500</v>
      </c>
      <c r="D730" s="319">
        <f t="shared" si="61"/>
        <v>48700</v>
      </c>
      <c r="E730" s="323">
        <f t="shared" si="60"/>
        <v>48.7</v>
      </c>
    </row>
    <row r="731" spans="1:16" x14ac:dyDescent="0.2">
      <c r="A731" s="328" t="s">
        <v>76</v>
      </c>
      <c r="B731" s="435"/>
      <c r="C731" s="319">
        <f t="shared" si="61"/>
        <v>59450</v>
      </c>
      <c r="D731" s="319">
        <f t="shared" si="61"/>
        <v>49125</v>
      </c>
      <c r="E731" s="323">
        <f t="shared" si="60"/>
        <v>49.125</v>
      </c>
    </row>
    <row r="732" spans="1:16" x14ac:dyDescent="0.2">
      <c r="A732" s="328" t="s">
        <v>77</v>
      </c>
      <c r="B732" s="435"/>
      <c r="C732" s="319">
        <f t="shared" si="61"/>
        <v>59550</v>
      </c>
      <c r="D732" s="319">
        <f t="shared" si="61"/>
        <v>49200</v>
      </c>
      <c r="E732" s="323">
        <f t="shared" si="60"/>
        <v>49.2</v>
      </c>
    </row>
    <row r="733" spans="1:16" x14ac:dyDescent="0.2">
      <c r="A733" s="328" t="s">
        <v>78</v>
      </c>
      <c r="B733" s="435"/>
      <c r="C733" s="319">
        <f t="shared" si="61"/>
        <v>59725</v>
      </c>
      <c r="D733" s="319">
        <f t="shared" si="61"/>
        <v>49350</v>
      </c>
      <c r="E733" s="418">
        <f t="shared" si="60"/>
        <v>49.35</v>
      </c>
    </row>
    <row r="734" spans="1:16" x14ac:dyDescent="0.2">
      <c r="A734" s="417" t="s">
        <v>376</v>
      </c>
      <c r="B734" s="436"/>
      <c r="C734" s="368">
        <f>AVERAGE(C728:C733)</f>
        <v>59612.5</v>
      </c>
      <c r="D734" s="368">
        <f>AVERAGE(D728:D733)</f>
        <v>49116.666666666664</v>
      </c>
      <c r="E734" s="323">
        <f t="shared" si="60"/>
        <v>49.116666666666667</v>
      </c>
    </row>
    <row r="735" spans="1:16" ht="13.5" thickBot="1" x14ac:dyDescent="0.25">
      <c r="A735" s="91"/>
      <c r="B735" s="437"/>
      <c r="C735" s="332"/>
      <c r="D735" s="332"/>
      <c r="E735" s="323"/>
    </row>
    <row r="736" spans="1:16" x14ac:dyDescent="0.2">
      <c r="A736" s="33" t="s">
        <v>342</v>
      </c>
      <c r="B736" s="438" t="s">
        <v>133</v>
      </c>
      <c r="C736" s="39" t="s">
        <v>27</v>
      </c>
      <c r="D736" s="39" t="s">
        <v>65</v>
      </c>
      <c r="E736" s="39" t="s">
        <v>340</v>
      </c>
    </row>
    <row r="737" spans="1:16" ht="13.5" thickBot="1" x14ac:dyDescent="0.25">
      <c r="A737" s="34" t="s">
        <v>49</v>
      </c>
      <c r="B737" s="431" t="s">
        <v>361</v>
      </c>
      <c r="C737" s="219" t="s">
        <v>4</v>
      </c>
      <c r="D737" s="219" t="s">
        <v>32</v>
      </c>
      <c r="E737" s="40" t="s">
        <v>341</v>
      </c>
    </row>
    <row r="738" spans="1:16" x14ac:dyDescent="0.2">
      <c r="A738" s="328" t="s">
        <v>7</v>
      </c>
      <c r="B738" s="434"/>
      <c r="C738" s="319">
        <f t="shared" ref="C738:D746" si="62">AVERAGE(C248,C260,C272,C284)</f>
        <v>3310</v>
      </c>
      <c r="D738" s="319">
        <f t="shared" si="62"/>
        <v>2245</v>
      </c>
      <c r="E738" s="323">
        <f>D738/1000</f>
        <v>2.2450000000000001</v>
      </c>
    </row>
    <row r="739" spans="1:16" s="420" customFormat="1" x14ac:dyDescent="0.2">
      <c r="A739" s="328" t="s">
        <v>36</v>
      </c>
      <c r="B739" s="435"/>
      <c r="C739" s="319">
        <f t="shared" si="62"/>
        <v>4477.5</v>
      </c>
      <c r="D739" s="319">
        <f t="shared" si="62"/>
        <v>2885</v>
      </c>
      <c r="E739" s="323">
        <f t="shared" ref="E739:E747" si="63">D739/1000</f>
        <v>2.8849999999999998</v>
      </c>
      <c r="P739" s="646"/>
    </row>
    <row r="740" spans="1:16" s="420" customFormat="1" x14ac:dyDescent="0.2">
      <c r="A740" s="328" t="s">
        <v>72</v>
      </c>
      <c r="B740" s="435"/>
      <c r="C740" s="319">
        <f t="shared" si="62"/>
        <v>1876.75</v>
      </c>
      <c r="D740" s="319">
        <f t="shared" si="62"/>
        <v>1325</v>
      </c>
      <c r="E740" s="323">
        <f t="shared" si="63"/>
        <v>1.325</v>
      </c>
      <c r="P740" s="646"/>
    </row>
    <row r="741" spans="1:16" x14ac:dyDescent="0.2">
      <c r="A741" s="328" t="s">
        <v>73</v>
      </c>
      <c r="B741" s="435"/>
      <c r="C741" s="319">
        <f t="shared" si="62"/>
        <v>62800</v>
      </c>
      <c r="D741" s="319">
        <f t="shared" si="62"/>
        <v>50600</v>
      </c>
      <c r="E741" s="323">
        <f t="shared" si="63"/>
        <v>50.6</v>
      </c>
    </row>
    <row r="742" spans="1:16" x14ac:dyDescent="0.2">
      <c r="A742" s="328" t="s">
        <v>74</v>
      </c>
      <c r="B742" s="435"/>
      <c r="C742" s="319">
        <f t="shared" si="62"/>
        <v>62725</v>
      </c>
      <c r="D742" s="319">
        <f t="shared" si="62"/>
        <v>50950</v>
      </c>
      <c r="E742" s="323">
        <f t="shared" si="63"/>
        <v>50.95</v>
      </c>
    </row>
    <row r="743" spans="1:16" x14ac:dyDescent="0.2">
      <c r="A743" s="328" t="s">
        <v>75</v>
      </c>
      <c r="B743" s="435"/>
      <c r="C743" s="319">
        <f t="shared" si="62"/>
        <v>62075</v>
      </c>
      <c r="D743" s="319">
        <f t="shared" si="62"/>
        <v>50000</v>
      </c>
      <c r="E743" s="323">
        <f t="shared" si="63"/>
        <v>50</v>
      </c>
    </row>
    <row r="744" spans="1:16" x14ac:dyDescent="0.2">
      <c r="A744" s="328" t="s">
        <v>76</v>
      </c>
      <c r="B744" s="435"/>
      <c r="C744" s="319">
        <f t="shared" si="62"/>
        <v>62475</v>
      </c>
      <c r="D744" s="319">
        <f t="shared" si="62"/>
        <v>50550</v>
      </c>
      <c r="E744" s="323">
        <f t="shared" si="63"/>
        <v>50.55</v>
      </c>
    </row>
    <row r="745" spans="1:16" x14ac:dyDescent="0.2">
      <c r="A745" s="328" t="s">
        <v>77</v>
      </c>
      <c r="B745" s="435"/>
      <c r="C745" s="319">
        <f t="shared" si="62"/>
        <v>62500</v>
      </c>
      <c r="D745" s="319">
        <f t="shared" si="62"/>
        <v>50650</v>
      </c>
      <c r="E745" s="323">
        <f t="shared" si="63"/>
        <v>50.65</v>
      </c>
    </row>
    <row r="746" spans="1:16" x14ac:dyDescent="0.2">
      <c r="A746" s="328" t="s">
        <v>78</v>
      </c>
      <c r="B746" s="435"/>
      <c r="C746" s="319">
        <f t="shared" si="62"/>
        <v>62625</v>
      </c>
      <c r="D746" s="319">
        <f t="shared" si="62"/>
        <v>50575</v>
      </c>
      <c r="E746" s="418">
        <f t="shared" si="63"/>
        <v>50.575000000000003</v>
      </c>
    </row>
    <row r="747" spans="1:16" x14ac:dyDescent="0.2">
      <c r="A747" s="417" t="s">
        <v>376</v>
      </c>
      <c r="B747" s="436"/>
      <c r="C747" s="368">
        <f>AVERAGE(C741:C746)</f>
        <v>62533.333333333336</v>
      </c>
      <c r="D747" s="368">
        <f>AVERAGE(D741:D746)</f>
        <v>50554.166666666664</v>
      </c>
      <c r="E747" s="323">
        <f t="shared" si="63"/>
        <v>50.554166666666667</v>
      </c>
    </row>
    <row r="748" spans="1:16" ht="13.5" thickBot="1" x14ac:dyDescent="0.25">
      <c r="A748" s="91"/>
      <c r="B748" s="437"/>
      <c r="C748" s="332"/>
      <c r="D748" s="332"/>
      <c r="E748" s="323"/>
    </row>
    <row r="749" spans="1:16" x14ac:dyDescent="0.2">
      <c r="A749" s="33" t="s">
        <v>342</v>
      </c>
      <c r="B749" s="438" t="s">
        <v>133</v>
      </c>
      <c r="C749" s="39" t="s">
        <v>27</v>
      </c>
      <c r="D749" s="39" t="s">
        <v>65</v>
      </c>
      <c r="E749" s="39" t="s">
        <v>340</v>
      </c>
    </row>
    <row r="750" spans="1:16" ht="13.5" thickBot="1" x14ac:dyDescent="0.25">
      <c r="A750" s="34" t="s">
        <v>49</v>
      </c>
      <c r="B750" s="431" t="s">
        <v>360</v>
      </c>
      <c r="C750" s="219" t="s">
        <v>4</v>
      </c>
      <c r="D750" s="219" t="s">
        <v>32</v>
      </c>
      <c r="E750" s="40" t="s">
        <v>341</v>
      </c>
    </row>
    <row r="751" spans="1:16" x14ac:dyDescent="0.2">
      <c r="A751" s="328" t="s">
        <v>7</v>
      </c>
      <c r="B751" s="434"/>
      <c r="C751" s="319">
        <f t="shared" ref="C751:D759" si="64">AVERAGE(C296,C308,C320,C332)</f>
        <v>3124</v>
      </c>
      <c r="D751" s="319">
        <f t="shared" si="64"/>
        <v>2092.5</v>
      </c>
      <c r="E751" s="323">
        <f>D751/1000</f>
        <v>2.0924999999999998</v>
      </c>
    </row>
    <row r="752" spans="1:16" s="420" customFormat="1" x14ac:dyDescent="0.2">
      <c r="A752" s="328" t="s">
        <v>36</v>
      </c>
      <c r="B752" s="435"/>
      <c r="C752" s="319">
        <f t="shared" si="64"/>
        <v>4440</v>
      </c>
      <c r="D752" s="319">
        <f t="shared" si="64"/>
        <v>2842.5</v>
      </c>
      <c r="E752" s="323">
        <f t="shared" ref="E752:E760" si="65">D752/1000</f>
        <v>2.8424999999999998</v>
      </c>
      <c r="P752" s="646"/>
    </row>
    <row r="753" spans="1:16" s="420" customFormat="1" x14ac:dyDescent="0.2">
      <c r="A753" s="328" t="s">
        <v>72</v>
      </c>
      <c r="B753" s="435"/>
      <c r="C753" s="319">
        <f t="shared" si="64"/>
        <v>1782.25</v>
      </c>
      <c r="D753" s="319">
        <f t="shared" si="64"/>
        <v>1159.5</v>
      </c>
      <c r="E753" s="323">
        <f t="shared" si="65"/>
        <v>1.1595</v>
      </c>
      <c r="P753" s="646"/>
    </row>
    <row r="754" spans="1:16" x14ac:dyDescent="0.2">
      <c r="A754" s="328" t="s">
        <v>73</v>
      </c>
      <c r="B754" s="435"/>
      <c r="C754" s="319">
        <f t="shared" si="64"/>
        <v>63875</v>
      </c>
      <c r="D754" s="319">
        <f t="shared" si="64"/>
        <v>51525</v>
      </c>
      <c r="E754" s="323">
        <f t="shared" si="65"/>
        <v>51.524999999999999</v>
      </c>
    </row>
    <row r="755" spans="1:16" x14ac:dyDescent="0.2">
      <c r="A755" s="328" t="s">
        <v>74</v>
      </c>
      <c r="B755" s="435"/>
      <c r="C755" s="319">
        <f t="shared" si="64"/>
        <v>63775</v>
      </c>
      <c r="D755" s="319">
        <f t="shared" si="64"/>
        <v>51675</v>
      </c>
      <c r="E755" s="323">
        <f t="shared" si="65"/>
        <v>51.674999999999997</v>
      </c>
    </row>
    <row r="756" spans="1:16" x14ac:dyDescent="0.2">
      <c r="A756" s="328" t="s">
        <v>75</v>
      </c>
      <c r="B756" s="435"/>
      <c r="C756" s="319">
        <f t="shared" si="64"/>
        <v>63600</v>
      </c>
      <c r="D756" s="319">
        <f t="shared" si="64"/>
        <v>51325</v>
      </c>
      <c r="E756" s="323">
        <f t="shared" si="65"/>
        <v>51.325000000000003</v>
      </c>
    </row>
    <row r="757" spans="1:16" x14ac:dyDescent="0.2">
      <c r="A757" s="328" t="s">
        <v>76</v>
      </c>
      <c r="B757" s="435"/>
      <c r="C757" s="319">
        <f t="shared" si="64"/>
        <v>63800</v>
      </c>
      <c r="D757" s="319">
        <f t="shared" si="64"/>
        <v>51500</v>
      </c>
      <c r="E757" s="323">
        <f t="shared" si="65"/>
        <v>51.5</v>
      </c>
    </row>
    <row r="758" spans="1:16" x14ac:dyDescent="0.2">
      <c r="A758" s="328" t="s">
        <v>77</v>
      </c>
      <c r="B758" s="435"/>
      <c r="C758" s="319">
        <f t="shared" si="64"/>
        <v>62525</v>
      </c>
      <c r="D758" s="319">
        <f t="shared" si="64"/>
        <v>49800</v>
      </c>
      <c r="E758" s="323">
        <f t="shared" si="65"/>
        <v>49.8</v>
      </c>
    </row>
    <row r="759" spans="1:16" x14ac:dyDescent="0.2">
      <c r="A759" s="328" t="s">
        <v>78</v>
      </c>
      <c r="B759" s="435"/>
      <c r="C759" s="319">
        <f t="shared" si="64"/>
        <v>63900</v>
      </c>
      <c r="D759" s="319">
        <f t="shared" si="64"/>
        <v>51250</v>
      </c>
      <c r="E759" s="418">
        <f t="shared" si="65"/>
        <v>51.25</v>
      </c>
    </row>
    <row r="760" spans="1:16" x14ac:dyDescent="0.2">
      <c r="A760" s="417" t="s">
        <v>376</v>
      </c>
      <c r="B760" s="436"/>
      <c r="C760" s="368">
        <f>AVERAGE(C754:C759)</f>
        <v>63579.166666666664</v>
      </c>
      <c r="D760" s="368">
        <f>AVERAGE(D754:D759)</f>
        <v>51179.166666666664</v>
      </c>
      <c r="E760" s="323">
        <f t="shared" si="65"/>
        <v>51.179166666666667</v>
      </c>
    </row>
    <row r="761" spans="1:16" ht="13.5" thickBot="1" x14ac:dyDescent="0.25">
      <c r="A761" s="91"/>
      <c r="B761" s="437"/>
      <c r="C761" s="332"/>
      <c r="D761" s="332"/>
      <c r="E761" s="323"/>
      <c r="F761" s="373"/>
    </row>
    <row r="762" spans="1:16" x14ac:dyDescent="0.2">
      <c r="A762" s="33" t="s">
        <v>342</v>
      </c>
      <c r="B762" s="438" t="s">
        <v>133</v>
      </c>
      <c r="C762" s="39" t="s">
        <v>27</v>
      </c>
      <c r="D762" s="39" t="s">
        <v>65</v>
      </c>
      <c r="E762" s="39" t="s">
        <v>340</v>
      </c>
    </row>
    <row r="763" spans="1:16" ht="13.5" thickBot="1" x14ac:dyDescent="0.25">
      <c r="A763" s="34" t="s">
        <v>49</v>
      </c>
      <c r="B763" s="431" t="s">
        <v>359</v>
      </c>
      <c r="C763" s="219" t="s">
        <v>4</v>
      </c>
      <c r="D763" s="219" t="s">
        <v>32</v>
      </c>
      <c r="E763" s="40" t="s">
        <v>341</v>
      </c>
    </row>
    <row r="764" spans="1:16" x14ac:dyDescent="0.2">
      <c r="A764" s="328" t="s">
        <v>7</v>
      </c>
      <c r="B764" s="434"/>
      <c r="C764" s="319">
        <f t="shared" ref="C764:D772" si="66">AVERAGE(C344,C356,C368,C380)</f>
        <v>3118.5</v>
      </c>
      <c r="D764" s="319">
        <f t="shared" si="66"/>
        <v>2185</v>
      </c>
      <c r="E764" s="323">
        <f>D764/1000</f>
        <v>2.1850000000000001</v>
      </c>
    </row>
    <row r="765" spans="1:16" s="420" customFormat="1" x14ac:dyDescent="0.2">
      <c r="A765" s="328" t="s">
        <v>36</v>
      </c>
      <c r="B765" s="435"/>
      <c r="C765" s="319">
        <f t="shared" si="66"/>
        <v>4245</v>
      </c>
      <c r="D765" s="319">
        <f t="shared" si="66"/>
        <v>2742.5</v>
      </c>
      <c r="E765" s="323">
        <f t="shared" ref="E765:E773" si="67">D765/1000</f>
        <v>2.7425000000000002</v>
      </c>
      <c r="P765" s="646"/>
    </row>
    <row r="766" spans="1:16" s="420" customFormat="1" x14ac:dyDescent="0.2">
      <c r="A766" s="328" t="s">
        <v>72</v>
      </c>
      <c r="B766" s="435"/>
      <c r="C766" s="319">
        <f t="shared" si="66"/>
        <v>1755.25</v>
      </c>
      <c r="D766" s="319">
        <f t="shared" si="66"/>
        <v>1135</v>
      </c>
      <c r="E766" s="323">
        <f t="shared" si="67"/>
        <v>1.135</v>
      </c>
      <c r="P766" s="646"/>
    </row>
    <row r="767" spans="1:16" x14ac:dyDescent="0.2">
      <c r="A767" s="328" t="s">
        <v>73</v>
      </c>
      <c r="B767" s="435"/>
      <c r="C767" s="319">
        <f t="shared" si="66"/>
        <v>65100</v>
      </c>
      <c r="D767" s="319">
        <f t="shared" si="66"/>
        <v>52775</v>
      </c>
      <c r="E767" s="323">
        <f t="shared" si="67"/>
        <v>52.774999999999999</v>
      </c>
    </row>
    <row r="768" spans="1:16" x14ac:dyDescent="0.2">
      <c r="A768" s="328" t="s">
        <v>74</v>
      </c>
      <c r="B768" s="435"/>
      <c r="C768" s="319">
        <f t="shared" si="66"/>
        <v>65225</v>
      </c>
      <c r="D768" s="319">
        <f t="shared" si="66"/>
        <v>52675</v>
      </c>
      <c r="E768" s="323">
        <f t="shared" si="67"/>
        <v>52.674999999999997</v>
      </c>
    </row>
    <row r="769" spans="1:16" x14ac:dyDescent="0.2">
      <c r="A769" s="328" t="s">
        <v>75</v>
      </c>
      <c r="B769" s="435"/>
      <c r="C769" s="319">
        <f t="shared" si="66"/>
        <v>64300</v>
      </c>
      <c r="D769" s="319">
        <f t="shared" si="66"/>
        <v>51775</v>
      </c>
      <c r="E769" s="323">
        <f t="shared" si="67"/>
        <v>51.774999999999999</v>
      </c>
    </row>
    <row r="770" spans="1:16" x14ac:dyDescent="0.2">
      <c r="A770" s="328" t="s">
        <v>76</v>
      </c>
      <c r="B770" s="435"/>
      <c r="C770" s="319">
        <f t="shared" si="66"/>
        <v>65400</v>
      </c>
      <c r="D770" s="319">
        <f t="shared" si="66"/>
        <v>52675</v>
      </c>
      <c r="E770" s="323">
        <f t="shared" si="67"/>
        <v>52.674999999999997</v>
      </c>
    </row>
    <row r="771" spans="1:16" x14ac:dyDescent="0.2">
      <c r="A771" s="328" t="s">
        <v>77</v>
      </c>
      <c r="B771" s="435"/>
      <c r="C771" s="319">
        <f t="shared" si="66"/>
        <v>65250</v>
      </c>
      <c r="D771" s="319">
        <f t="shared" si="66"/>
        <v>52600</v>
      </c>
      <c r="E771" s="323">
        <f t="shared" si="67"/>
        <v>52.6</v>
      </c>
    </row>
    <row r="772" spans="1:16" x14ac:dyDescent="0.2">
      <c r="A772" s="328" t="s">
        <v>78</v>
      </c>
      <c r="B772" s="435"/>
      <c r="C772" s="319">
        <f t="shared" si="66"/>
        <v>65325</v>
      </c>
      <c r="D772" s="319">
        <f t="shared" si="66"/>
        <v>52650</v>
      </c>
      <c r="E772" s="418">
        <f t="shared" si="67"/>
        <v>52.65</v>
      </c>
    </row>
    <row r="773" spans="1:16" x14ac:dyDescent="0.2">
      <c r="A773" s="417" t="s">
        <v>376</v>
      </c>
      <c r="B773" s="436"/>
      <c r="C773" s="368">
        <f>AVERAGE(C767:C772)</f>
        <v>65100</v>
      </c>
      <c r="D773" s="368">
        <f>AVERAGE(D767:D772)</f>
        <v>52525</v>
      </c>
      <c r="E773" s="323">
        <f t="shared" si="67"/>
        <v>52.524999999999999</v>
      </c>
    </row>
    <row r="774" spans="1:16" ht="13.5" thickBot="1" x14ac:dyDescent="0.25">
      <c r="A774" s="91"/>
      <c r="B774" s="437"/>
      <c r="C774" s="332"/>
      <c r="D774" s="332"/>
      <c r="E774" s="323"/>
    </row>
    <row r="775" spans="1:16" x14ac:dyDescent="0.2">
      <c r="A775" s="33" t="s">
        <v>342</v>
      </c>
      <c r="B775" s="438" t="s">
        <v>133</v>
      </c>
      <c r="C775" s="39" t="s">
        <v>27</v>
      </c>
      <c r="D775" s="39" t="s">
        <v>65</v>
      </c>
      <c r="E775" s="39" t="s">
        <v>340</v>
      </c>
    </row>
    <row r="776" spans="1:16" ht="13.5" thickBot="1" x14ac:dyDescent="0.25">
      <c r="A776" s="34" t="s">
        <v>49</v>
      </c>
      <c r="B776" s="431" t="s">
        <v>358</v>
      </c>
      <c r="C776" s="219" t="s">
        <v>4</v>
      </c>
      <c r="D776" s="219" t="s">
        <v>32</v>
      </c>
      <c r="E776" s="40" t="s">
        <v>341</v>
      </c>
    </row>
    <row r="777" spans="1:16" x14ac:dyDescent="0.2">
      <c r="A777" s="328" t="s">
        <v>7</v>
      </c>
      <c r="B777" s="434"/>
      <c r="C777" s="319">
        <f t="shared" ref="C777:D785" si="68">AVERAGE(C392,C404,C416,C428)</f>
        <v>2904</v>
      </c>
      <c r="D777" s="319">
        <f t="shared" si="68"/>
        <v>2245</v>
      </c>
      <c r="E777" s="323">
        <f>D777/1000</f>
        <v>2.2450000000000001</v>
      </c>
    </row>
    <row r="778" spans="1:16" s="420" customFormat="1" x14ac:dyDescent="0.2">
      <c r="A778" s="328" t="s">
        <v>36</v>
      </c>
      <c r="B778" s="435"/>
      <c r="C778" s="319">
        <f t="shared" si="68"/>
        <v>3727.25</v>
      </c>
      <c r="D778" s="319">
        <f t="shared" si="68"/>
        <v>2320</v>
      </c>
      <c r="E778" s="323">
        <f t="shared" ref="E778:E786" si="69">D778/1000</f>
        <v>2.3199999999999998</v>
      </c>
      <c r="P778" s="646"/>
    </row>
    <row r="779" spans="1:16" s="420" customFormat="1" x14ac:dyDescent="0.2">
      <c r="A779" s="328" t="s">
        <v>72</v>
      </c>
      <c r="B779" s="435"/>
      <c r="C779" s="319">
        <f t="shared" si="68"/>
        <v>1844.25</v>
      </c>
      <c r="D779" s="319">
        <f t="shared" si="68"/>
        <v>1243.3333333333333</v>
      </c>
      <c r="E779" s="323">
        <f t="shared" si="69"/>
        <v>1.2433333333333332</v>
      </c>
      <c r="P779" s="646"/>
    </row>
    <row r="780" spans="1:16" x14ac:dyDescent="0.2">
      <c r="A780" s="328" t="s">
        <v>73</v>
      </c>
      <c r="B780" s="435"/>
      <c r="C780" s="319">
        <f t="shared" si="68"/>
        <v>65800</v>
      </c>
      <c r="D780" s="319">
        <f t="shared" si="68"/>
        <v>52866.666666666664</v>
      </c>
      <c r="E780" s="323">
        <f t="shared" si="69"/>
        <v>52.866666666666667</v>
      </c>
    </row>
    <row r="781" spans="1:16" x14ac:dyDescent="0.2">
      <c r="A781" s="328" t="s">
        <v>74</v>
      </c>
      <c r="B781" s="435"/>
      <c r="C781" s="319">
        <f t="shared" si="68"/>
        <v>65900</v>
      </c>
      <c r="D781" s="319">
        <f t="shared" si="68"/>
        <v>52833.333333333336</v>
      </c>
      <c r="E781" s="323">
        <f t="shared" si="69"/>
        <v>52.833333333333336</v>
      </c>
    </row>
    <row r="782" spans="1:16" x14ac:dyDescent="0.2">
      <c r="A782" s="328" t="s">
        <v>75</v>
      </c>
      <c r="B782" s="435"/>
      <c r="C782" s="319">
        <f t="shared" si="68"/>
        <v>65825</v>
      </c>
      <c r="D782" s="319">
        <f t="shared" si="68"/>
        <v>53300</v>
      </c>
      <c r="E782" s="323">
        <f t="shared" si="69"/>
        <v>53.3</v>
      </c>
    </row>
    <row r="783" spans="1:16" x14ac:dyDescent="0.2">
      <c r="A783" s="328" t="s">
        <v>76</v>
      </c>
      <c r="B783" s="435"/>
      <c r="C783" s="319">
        <f t="shared" si="68"/>
        <v>65975</v>
      </c>
      <c r="D783" s="319">
        <f t="shared" si="68"/>
        <v>53425</v>
      </c>
      <c r="E783" s="323">
        <f t="shared" si="69"/>
        <v>53.424999999999997</v>
      </c>
    </row>
    <row r="784" spans="1:16" x14ac:dyDescent="0.2">
      <c r="A784" s="328" t="s">
        <v>77</v>
      </c>
      <c r="B784" s="435"/>
      <c r="C784" s="319">
        <f t="shared" si="68"/>
        <v>65975</v>
      </c>
      <c r="D784" s="319">
        <f t="shared" si="68"/>
        <v>53525</v>
      </c>
      <c r="E784" s="323">
        <f t="shared" si="69"/>
        <v>53.524999999999999</v>
      </c>
    </row>
    <row r="785" spans="1:16" x14ac:dyDescent="0.2">
      <c r="A785" s="328" t="s">
        <v>78</v>
      </c>
      <c r="B785" s="435"/>
      <c r="C785" s="319">
        <f t="shared" si="68"/>
        <v>66075</v>
      </c>
      <c r="D785" s="319">
        <f t="shared" si="68"/>
        <v>53425</v>
      </c>
      <c r="E785" s="418">
        <f t="shared" si="69"/>
        <v>53.424999999999997</v>
      </c>
    </row>
    <row r="786" spans="1:16" x14ac:dyDescent="0.2">
      <c r="A786" s="417" t="s">
        <v>376</v>
      </c>
      <c r="B786" s="436"/>
      <c r="C786" s="368">
        <f>AVERAGE(C780:C785)</f>
        <v>65925</v>
      </c>
      <c r="D786" s="368">
        <f>AVERAGE(D780:D785)</f>
        <v>53229.166666666664</v>
      </c>
      <c r="E786" s="323">
        <f t="shared" si="69"/>
        <v>53.229166666666664</v>
      </c>
    </row>
    <row r="787" spans="1:16" ht="13.5" thickBot="1" x14ac:dyDescent="0.25">
      <c r="A787" s="91"/>
      <c r="B787" s="437"/>
      <c r="C787" s="332"/>
      <c r="D787" s="332"/>
      <c r="E787" s="323"/>
    </row>
    <row r="788" spans="1:16" x14ac:dyDescent="0.2">
      <c r="A788" s="33" t="s">
        <v>342</v>
      </c>
      <c r="B788" s="438" t="s">
        <v>133</v>
      </c>
      <c r="C788" s="39" t="s">
        <v>27</v>
      </c>
      <c r="D788" s="39" t="s">
        <v>65</v>
      </c>
      <c r="E788" s="39" t="s">
        <v>340</v>
      </c>
    </row>
    <row r="789" spans="1:16" ht="13.5" thickBot="1" x14ac:dyDescent="0.25">
      <c r="A789" s="34" t="s">
        <v>49</v>
      </c>
      <c r="B789" s="431" t="s">
        <v>357</v>
      </c>
      <c r="C789" s="219" t="s">
        <v>4</v>
      </c>
      <c r="D789" s="219" t="s">
        <v>32</v>
      </c>
      <c r="E789" s="40" t="s">
        <v>341</v>
      </c>
    </row>
    <row r="790" spans="1:16" x14ac:dyDescent="0.2">
      <c r="A790" s="328" t="s">
        <v>7</v>
      </c>
      <c r="B790" s="434"/>
      <c r="C790" s="319">
        <f t="shared" ref="C790:D798" si="70">AVERAGE(C440,C452,C464,C479)</f>
        <v>3009.25</v>
      </c>
      <c r="D790" s="319">
        <f t="shared" si="70"/>
        <v>1955</v>
      </c>
      <c r="E790" s="323">
        <f>D790/1000</f>
        <v>1.9550000000000001</v>
      </c>
    </row>
    <row r="791" spans="1:16" s="420" customFormat="1" x14ac:dyDescent="0.2">
      <c r="A791" s="328" t="s">
        <v>36</v>
      </c>
      <c r="B791" s="435"/>
      <c r="C791" s="319">
        <f t="shared" si="70"/>
        <v>3727.25</v>
      </c>
      <c r="D791" s="319">
        <f t="shared" si="70"/>
        <v>2460</v>
      </c>
      <c r="E791" s="323">
        <f t="shared" ref="E791:E799" si="71">D791/1000</f>
        <v>2.46</v>
      </c>
      <c r="P791" s="646"/>
    </row>
    <row r="792" spans="1:16" s="420" customFormat="1" x14ac:dyDescent="0.2">
      <c r="A792" s="328" t="s">
        <v>72</v>
      </c>
      <c r="B792" s="435"/>
      <c r="C792" s="319">
        <f t="shared" si="70"/>
        <v>1849</v>
      </c>
      <c r="D792" s="319">
        <f t="shared" si="70"/>
        <v>1188.25</v>
      </c>
      <c r="E792" s="323">
        <f t="shared" si="71"/>
        <v>1.18825</v>
      </c>
      <c r="P792" s="646"/>
    </row>
    <row r="793" spans="1:16" x14ac:dyDescent="0.2">
      <c r="A793" s="328" t="s">
        <v>73</v>
      </c>
      <c r="B793" s="435"/>
      <c r="C793" s="319">
        <f t="shared" si="70"/>
        <v>66500</v>
      </c>
      <c r="D793" s="319">
        <f t="shared" si="70"/>
        <v>54100</v>
      </c>
      <c r="E793" s="323">
        <f t="shared" si="71"/>
        <v>54.1</v>
      </c>
    </row>
    <row r="794" spans="1:16" x14ac:dyDescent="0.2">
      <c r="A794" s="328" t="s">
        <v>74</v>
      </c>
      <c r="B794" s="435"/>
      <c r="C794" s="319">
        <f t="shared" si="70"/>
        <v>66725</v>
      </c>
      <c r="D794" s="319">
        <f t="shared" si="70"/>
        <v>54475</v>
      </c>
      <c r="E794" s="323">
        <f t="shared" si="71"/>
        <v>54.475000000000001</v>
      </c>
    </row>
    <row r="795" spans="1:16" x14ac:dyDescent="0.2">
      <c r="A795" s="328" t="s">
        <v>75</v>
      </c>
      <c r="B795" s="435"/>
      <c r="C795" s="319">
        <f t="shared" si="70"/>
        <v>65450</v>
      </c>
      <c r="D795" s="319">
        <f t="shared" si="70"/>
        <v>52975</v>
      </c>
      <c r="E795" s="323">
        <f t="shared" si="71"/>
        <v>52.975000000000001</v>
      </c>
    </row>
    <row r="796" spans="1:16" x14ac:dyDescent="0.2">
      <c r="A796" s="328" t="s">
        <v>76</v>
      </c>
      <c r="B796" s="435"/>
      <c r="C796" s="319">
        <f t="shared" si="70"/>
        <v>66600</v>
      </c>
      <c r="D796" s="319">
        <f t="shared" si="70"/>
        <v>54175</v>
      </c>
      <c r="E796" s="323">
        <f t="shared" si="71"/>
        <v>54.174999999999997</v>
      </c>
    </row>
    <row r="797" spans="1:16" x14ac:dyDescent="0.2">
      <c r="A797" s="328" t="s">
        <v>77</v>
      </c>
      <c r="B797" s="435"/>
      <c r="C797" s="319">
        <f t="shared" si="70"/>
        <v>66500</v>
      </c>
      <c r="D797" s="319">
        <f t="shared" si="70"/>
        <v>55150</v>
      </c>
      <c r="E797" s="323">
        <f t="shared" si="71"/>
        <v>55.15</v>
      </c>
    </row>
    <row r="798" spans="1:16" x14ac:dyDescent="0.2">
      <c r="A798" s="328" t="s">
        <v>78</v>
      </c>
      <c r="B798" s="435"/>
      <c r="C798" s="319">
        <f t="shared" si="70"/>
        <v>66600</v>
      </c>
      <c r="D798" s="319">
        <f t="shared" si="70"/>
        <v>53825</v>
      </c>
      <c r="E798" s="418">
        <f t="shared" si="71"/>
        <v>53.825000000000003</v>
      </c>
    </row>
    <row r="799" spans="1:16" x14ac:dyDescent="0.2">
      <c r="A799" s="417" t="s">
        <v>376</v>
      </c>
      <c r="B799" s="436"/>
      <c r="C799" s="368">
        <f>AVERAGE(C793:C798)</f>
        <v>66395.833333333328</v>
      </c>
      <c r="D799" s="368">
        <f>AVERAGE(D793:D798)</f>
        <v>54116.666666666664</v>
      </c>
      <c r="E799" s="323">
        <f t="shared" si="71"/>
        <v>54.116666666666667</v>
      </c>
    </row>
    <row r="800" spans="1:16" ht="13.5" thickBot="1" x14ac:dyDescent="0.25">
      <c r="A800" s="91"/>
      <c r="B800" s="437"/>
      <c r="C800" s="332"/>
      <c r="D800" s="332"/>
      <c r="E800" s="323"/>
    </row>
    <row r="801" spans="1:16" x14ac:dyDescent="0.2">
      <c r="A801" s="33" t="s">
        <v>342</v>
      </c>
      <c r="B801" s="438" t="s">
        <v>133</v>
      </c>
      <c r="C801" s="39" t="s">
        <v>27</v>
      </c>
      <c r="D801" s="39" t="s">
        <v>65</v>
      </c>
      <c r="E801" s="39" t="s">
        <v>340</v>
      </c>
    </row>
    <row r="802" spans="1:16" ht="13.5" thickBot="1" x14ac:dyDescent="0.25">
      <c r="A802" s="34" t="s">
        <v>49</v>
      </c>
      <c r="B802" s="431" t="s">
        <v>356</v>
      </c>
      <c r="C802" s="219" t="s">
        <v>4</v>
      </c>
      <c r="D802" s="219" t="s">
        <v>32</v>
      </c>
      <c r="E802" s="40" t="s">
        <v>341</v>
      </c>
    </row>
    <row r="803" spans="1:16" x14ac:dyDescent="0.2">
      <c r="A803" s="328" t="s">
        <v>7</v>
      </c>
      <c r="B803" s="434"/>
      <c r="C803" s="319">
        <f t="shared" ref="C803:D811" si="72">AVERAGE(C491,C503,C515,C527)</f>
        <v>2772.75</v>
      </c>
      <c r="D803" s="319">
        <f t="shared" si="72"/>
        <v>1867.5</v>
      </c>
      <c r="E803" s="323">
        <f>D803/1000</f>
        <v>1.8674999999999999</v>
      </c>
    </row>
    <row r="804" spans="1:16" s="420" customFormat="1" x14ac:dyDescent="0.2">
      <c r="A804" s="328" t="s">
        <v>36</v>
      </c>
      <c r="B804" s="435"/>
      <c r="C804" s="319">
        <f t="shared" si="72"/>
        <v>3802.5</v>
      </c>
      <c r="D804" s="319">
        <f t="shared" si="72"/>
        <v>2445</v>
      </c>
      <c r="E804" s="323">
        <f t="shared" ref="E804:E812" si="73">D804/1000</f>
        <v>2.4449999999999998</v>
      </c>
      <c r="P804" s="646"/>
    </row>
    <row r="805" spans="1:16" s="420" customFormat="1" x14ac:dyDescent="0.2">
      <c r="A805" s="328" t="s">
        <v>72</v>
      </c>
      <c r="B805" s="435"/>
      <c r="C805" s="319">
        <f t="shared" si="72"/>
        <v>1670.75</v>
      </c>
      <c r="D805" s="319">
        <f t="shared" si="72"/>
        <v>1088.75</v>
      </c>
      <c r="E805" s="323">
        <f t="shared" si="73"/>
        <v>1.0887500000000001</v>
      </c>
      <c r="P805" s="646"/>
    </row>
    <row r="806" spans="1:16" x14ac:dyDescent="0.2">
      <c r="A806" s="328" t="s">
        <v>73</v>
      </c>
      <c r="B806" s="435"/>
      <c r="C806" s="319">
        <f t="shared" si="72"/>
        <v>68100</v>
      </c>
      <c r="D806" s="319">
        <f t="shared" si="72"/>
        <v>55800</v>
      </c>
      <c r="E806" s="323">
        <f t="shared" si="73"/>
        <v>55.8</v>
      </c>
    </row>
    <row r="807" spans="1:16" x14ac:dyDescent="0.2">
      <c r="A807" s="328" t="s">
        <v>74</v>
      </c>
      <c r="B807" s="435"/>
      <c r="C807" s="319">
        <f t="shared" si="72"/>
        <v>68050</v>
      </c>
      <c r="D807" s="319">
        <f t="shared" si="72"/>
        <v>56000</v>
      </c>
      <c r="E807" s="323">
        <f t="shared" si="73"/>
        <v>56</v>
      </c>
    </row>
    <row r="808" spans="1:16" x14ac:dyDescent="0.2">
      <c r="A808" s="328" t="s">
        <v>75</v>
      </c>
      <c r="B808" s="435"/>
      <c r="C808" s="319">
        <f t="shared" si="72"/>
        <v>68150</v>
      </c>
      <c r="D808" s="319">
        <f t="shared" si="72"/>
        <v>55725</v>
      </c>
      <c r="E808" s="323">
        <f t="shared" si="73"/>
        <v>55.725000000000001</v>
      </c>
    </row>
    <row r="809" spans="1:16" x14ac:dyDescent="0.2">
      <c r="A809" s="328" t="s">
        <v>76</v>
      </c>
      <c r="B809" s="435"/>
      <c r="C809" s="319">
        <f t="shared" si="72"/>
        <v>68125</v>
      </c>
      <c r="D809" s="319">
        <f t="shared" si="72"/>
        <v>55750</v>
      </c>
      <c r="E809" s="323">
        <f t="shared" si="73"/>
        <v>55.75</v>
      </c>
    </row>
    <row r="810" spans="1:16" x14ac:dyDescent="0.2">
      <c r="A810" s="328" t="s">
        <v>77</v>
      </c>
      <c r="B810" s="435"/>
      <c r="C810" s="319">
        <f t="shared" si="72"/>
        <v>68000</v>
      </c>
      <c r="D810" s="319">
        <f t="shared" si="72"/>
        <v>55600</v>
      </c>
      <c r="E810" s="323">
        <f t="shared" si="73"/>
        <v>55.6</v>
      </c>
    </row>
    <row r="811" spans="1:16" x14ac:dyDescent="0.2">
      <c r="A811" s="328" t="s">
        <v>78</v>
      </c>
      <c r="B811" s="435"/>
      <c r="C811" s="319">
        <f t="shared" si="72"/>
        <v>68450</v>
      </c>
      <c r="D811" s="319">
        <f t="shared" si="72"/>
        <v>55825</v>
      </c>
      <c r="E811" s="418">
        <f t="shared" si="73"/>
        <v>55.825000000000003</v>
      </c>
    </row>
    <row r="812" spans="1:16" x14ac:dyDescent="0.2">
      <c r="A812" s="417" t="s">
        <v>376</v>
      </c>
      <c r="B812" s="436"/>
      <c r="C812" s="368">
        <f>AVERAGE(C806:C811)</f>
        <v>68145.833333333328</v>
      </c>
      <c r="D812" s="368">
        <f>AVERAGE(D806:D811)</f>
        <v>55783.333333333336</v>
      </c>
      <c r="E812" s="323">
        <f t="shared" si="73"/>
        <v>55.783333333333339</v>
      </c>
    </row>
    <row r="813" spans="1:16" ht="13.5" thickBot="1" x14ac:dyDescent="0.25">
      <c r="A813" s="91"/>
      <c r="B813" s="437"/>
      <c r="C813" s="332"/>
      <c r="D813" s="332"/>
      <c r="E813" s="323"/>
    </row>
    <row r="814" spans="1:16" x14ac:dyDescent="0.2">
      <c r="A814" s="33" t="s">
        <v>342</v>
      </c>
      <c r="B814" s="438" t="s">
        <v>133</v>
      </c>
      <c r="C814" s="39" t="s">
        <v>27</v>
      </c>
      <c r="D814" s="39" t="s">
        <v>65</v>
      </c>
      <c r="E814" s="39" t="s">
        <v>340</v>
      </c>
    </row>
    <row r="815" spans="1:16" ht="13.5" thickBot="1" x14ac:dyDescent="0.25">
      <c r="A815" s="34" t="s">
        <v>49</v>
      </c>
      <c r="B815" s="431" t="s">
        <v>355</v>
      </c>
      <c r="C815" s="219" t="s">
        <v>4</v>
      </c>
      <c r="D815" s="219" t="s">
        <v>32</v>
      </c>
      <c r="E815" s="40" t="s">
        <v>341</v>
      </c>
    </row>
    <row r="816" spans="1:16" x14ac:dyDescent="0.2">
      <c r="A816" s="328" t="s">
        <v>7</v>
      </c>
      <c r="B816" s="434"/>
      <c r="C816" s="319">
        <f t="shared" ref="C816:D824" si="74">AVERAGE(C539,C551,C563,C575)</f>
        <v>3008.25</v>
      </c>
      <c r="D816" s="319">
        <f t="shared" si="74"/>
        <v>1880</v>
      </c>
      <c r="E816" s="323">
        <f>D816/1000</f>
        <v>1.88</v>
      </c>
    </row>
    <row r="817" spans="1:5" x14ac:dyDescent="0.2">
      <c r="A817" s="328" t="s">
        <v>36</v>
      </c>
      <c r="B817" s="435"/>
      <c r="C817" s="319">
        <f t="shared" si="74"/>
        <v>3581.25</v>
      </c>
      <c r="D817" s="319">
        <f t="shared" si="74"/>
        <v>2285</v>
      </c>
      <c r="E817" s="323">
        <f t="shared" ref="E817:E825" si="75">D817/1000</f>
        <v>2.2850000000000001</v>
      </c>
    </row>
    <row r="818" spans="1:5" x14ac:dyDescent="0.2">
      <c r="A818" s="328" t="s">
        <v>72</v>
      </c>
      <c r="B818" s="435"/>
      <c r="C818" s="319">
        <f t="shared" si="74"/>
        <v>1702.75</v>
      </c>
      <c r="D818" s="319">
        <f t="shared" si="74"/>
        <v>1348</v>
      </c>
      <c r="E818" s="323">
        <f t="shared" si="75"/>
        <v>1.3480000000000001</v>
      </c>
    </row>
    <row r="819" spans="1:5" x14ac:dyDescent="0.2">
      <c r="A819" s="328" t="s">
        <v>73</v>
      </c>
      <c r="B819" s="435"/>
      <c r="C819" s="319">
        <f t="shared" si="74"/>
        <v>70225</v>
      </c>
      <c r="D819" s="319">
        <f t="shared" si="74"/>
        <v>57650</v>
      </c>
      <c r="E819" s="323">
        <f t="shared" si="75"/>
        <v>57.65</v>
      </c>
    </row>
    <row r="820" spans="1:5" x14ac:dyDescent="0.2">
      <c r="A820" s="328" t="s">
        <v>74</v>
      </c>
      <c r="B820" s="435"/>
      <c r="C820" s="319">
        <f t="shared" si="74"/>
        <v>70275</v>
      </c>
      <c r="D820" s="319">
        <f t="shared" si="74"/>
        <v>57625</v>
      </c>
      <c r="E820" s="323">
        <f t="shared" si="75"/>
        <v>57.625</v>
      </c>
    </row>
    <row r="821" spans="1:5" x14ac:dyDescent="0.2">
      <c r="A821" s="328" t="s">
        <v>75</v>
      </c>
      <c r="B821" s="435"/>
      <c r="C821" s="319">
        <f t="shared" si="74"/>
        <v>70000</v>
      </c>
      <c r="D821" s="319">
        <f t="shared" si="74"/>
        <v>56950</v>
      </c>
      <c r="E821" s="323">
        <f t="shared" si="75"/>
        <v>56.95</v>
      </c>
    </row>
    <row r="822" spans="1:5" x14ac:dyDescent="0.2">
      <c r="A822" s="328" t="s">
        <v>76</v>
      </c>
      <c r="B822" s="435"/>
      <c r="C822" s="319">
        <f t="shared" si="74"/>
        <v>70500</v>
      </c>
      <c r="D822" s="319">
        <f t="shared" si="74"/>
        <v>58025</v>
      </c>
      <c r="E822" s="323">
        <f t="shared" si="75"/>
        <v>58.024999999999999</v>
      </c>
    </row>
    <row r="823" spans="1:5" x14ac:dyDescent="0.2">
      <c r="A823" s="328" t="s">
        <v>77</v>
      </c>
      <c r="B823" s="435"/>
      <c r="C823" s="319">
        <f t="shared" si="74"/>
        <v>70275</v>
      </c>
      <c r="D823" s="319">
        <f t="shared" si="74"/>
        <v>57500</v>
      </c>
      <c r="E823" s="323">
        <f t="shared" si="75"/>
        <v>57.5</v>
      </c>
    </row>
    <row r="824" spans="1:5" x14ac:dyDescent="0.2">
      <c r="A824" s="328" t="s">
        <v>78</v>
      </c>
      <c r="B824" s="435"/>
      <c r="C824" s="319">
        <f t="shared" si="74"/>
        <v>70500</v>
      </c>
      <c r="D824" s="319">
        <f t="shared" si="74"/>
        <v>57525</v>
      </c>
      <c r="E824" s="418">
        <f t="shared" si="75"/>
        <v>57.524999999999999</v>
      </c>
    </row>
    <row r="825" spans="1:5" x14ac:dyDescent="0.2">
      <c r="A825" s="417" t="s">
        <v>376</v>
      </c>
      <c r="B825" s="436"/>
      <c r="C825" s="368">
        <f>AVERAGE(C819:C824)</f>
        <v>70295.833333333328</v>
      </c>
      <c r="D825" s="368">
        <f>AVERAGE(D819:D824)</f>
        <v>57545.833333333336</v>
      </c>
      <c r="E825" s="323">
        <f t="shared" si="75"/>
        <v>57.545833333333334</v>
      </c>
    </row>
    <row r="826" spans="1:5" ht="13.5" thickBot="1" x14ac:dyDescent="0.25">
      <c r="A826" s="91"/>
      <c r="B826" s="437"/>
      <c r="C826" s="332"/>
      <c r="D826" s="332"/>
      <c r="E826" s="323"/>
    </row>
    <row r="827" spans="1:5" x14ac:dyDescent="0.2">
      <c r="A827" s="33" t="s">
        <v>342</v>
      </c>
      <c r="B827" s="438" t="s">
        <v>133</v>
      </c>
      <c r="C827" s="39" t="s">
        <v>27</v>
      </c>
      <c r="D827" s="39" t="s">
        <v>65</v>
      </c>
      <c r="E827" s="39" t="s">
        <v>340</v>
      </c>
    </row>
    <row r="828" spans="1:5" ht="13.5" thickBot="1" x14ac:dyDescent="0.25">
      <c r="A828" s="34" t="s">
        <v>49</v>
      </c>
      <c r="B828" s="431">
        <v>2016</v>
      </c>
      <c r="C828" s="219" t="s">
        <v>4</v>
      </c>
      <c r="D828" s="219" t="s">
        <v>32</v>
      </c>
      <c r="E828" s="40" t="s">
        <v>341</v>
      </c>
    </row>
    <row r="829" spans="1:5" x14ac:dyDescent="0.2">
      <c r="A829" s="328" t="s">
        <v>7</v>
      </c>
      <c r="B829" s="43"/>
      <c r="C829" s="319">
        <f t="shared" ref="C829:D833" si="76">AVERAGE(C587,C599,C611)</f>
        <v>2713.3333333333335</v>
      </c>
      <c r="D829" s="319">
        <f t="shared" si="76"/>
        <v>1820</v>
      </c>
      <c r="E829" s="323">
        <f>D829/1000</f>
        <v>1.82</v>
      </c>
    </row>
    <row r="830" spans="1:5" x14ac:dyDescent="0.2">
      <c r="A830" s="328" t="s">
        <v>36</v>
      </c>
      <c r="B830" s="320"/>
      <c r="C830" s="319">
        <f t="shared" si="76"/>
        <v>3179.6666666666665</v>
      </c>
      <c r="D830" s="319">
        <f t="shared" si="76"/>
        <v>2003.3333333333333</v>
      </c>
      <c r="E830" s="323">
        <f t="shared" ref="E830:E838" si="77">D830/1000</f>
        <v>2.0033333333333334</v>
      </c>
    </row>
    <row r="831" spans="1:5" x14ac:dyDescent="0.2">
      <c r="A831" s="328" t="s">
        <v>72</v>
      </c>
      <c r="B831" s="320"/>
      <c r="C831" s="319">
        <f t="shared" si="76"/>
        <v>1514</v>
      </c>
      <c r="D831" s="319">
        <f t="shared" si="76"/>
        <v>1413.6666666666667</v>
      </c>
      <c r="E831" s="323">
        <f t="shared" si="77"/>
        <v>1.4136666666666668</v>
      </c>
    </row>
    <row r="832" spans="1:5" x14ac:dyDescent="0.2">
      <c r="A832" s="328" t="s">
        <v>73</v>
      </c>
      <c r="B832" s="320"/>
      <c r="C832" s="319">
        <f t="shared" si="76"/>
        <v>71633.333333333328</v>
      </c>
      <c r="D832" s="319">
        <f t="shared" si="76"/>
        <v>58333.333333333336</v>
      </c>
      <c r="E832" s="323">
        <f t="shared" si="77"/>
        <v>58.333333333333336</v>
      </c>
    </row>
    <row r="833" spans="1:5" x14ac:dyDescent="0.2">
      <c r="A833" s="328" t="s">
        <v>74</v>
      </c>
      <c r="B833" s="320"/>
      <c r="C833" s="319">
        <f t="shared" si="76"/>
        <v>72166.666666666672</v>
      </c>
      <c r="D833" s="319">
        <f t="shared" si="76"/>
        <v>59100</v>
      </c>
      <c r="E833" s="323">
        <f t="shared" si="77"/>
        <v>59.1</v>
      </c>
    </row>
    <row r="834" spans="1:5" x14ac:dyDescent="0.2">
      <c r="A834" s="328" t="s">
        <v>75</v>
      </c>
      <c r="B834" s="320"/>
      <c r="C834" s="319">
        <f t="shared" ref="C834:D837" si="78">AVERAGE(C592,C604)</f>
        <v>71600</v>
      </c>
      <c r="D834" s="319">
        <f t="shared" si="78"/>
        <v>57850</v>
      </c>
      <c r="E834" s="323">
        <f t="shared" si="77"/>
        <v>57.85</v>
      </c>
    </row>
    <row r="835" spans="1:5" x14ac:dyDescent="0.2">
      <c r="A835" s="328" t="s">
        <v>76</v>
      </c>
      <c r="B835" s="320"/>
      <c r="C835" s="319">
        <f t="shared" si="78"/>
        <v>72100</v>
      </c>
      <c r="D835" s="319">
        <f t="shared" si="78"/>
        <v>58850</v>
      </c>
      <c r="E835" s="323">
        <f t="shared" si="77"/>
        <v>58.85</v>
      </c>
    </row>
    <row r="836" spans="1:5" x14ac:dyDescent="0.2">
      <c r="A836" s="328" t="s">
        <v>77</v>
      </c>
      <c r="B836" s="320"/>
      <c r="C836" s="319">
        <f t="shared" si="78"/>
        <v>71450</v>
      </c>
      <c r="D836" s="319">
        <f t="shared" si="78"/>
        <v>58700</v>
      </c>
      <c r="E836" s="323">
        <f t="shared" si="77"/>
        <v>58.7</v>
      </c>
    </row>
    <row r="837" spans="1:5" x14ac:dyDescent="0.2">
      <c r="A837" s="328" t="s">
        <v>78</v>
      </c>
      <c r="B837" s="429"/>
      <c r="C837" s="319">
        <f t="shared" si="78"/>
        <v>72050</v>
      </c>
      <c r="D837" s="319">
        <f t="shared" si="78"/>
        <v>59450</v>
      </c>
      <c r="E837" s="418">
        <f t="shared" si="77"/>
        <v>59.45</v>
      </c>
    </row>
    <row r="838" spans="1:5" x14ac:dyDescent="0.2">
      <c r="A838" s="417" t="s">
        <v>376</v>
      </c>
      <c r="B838" s="325"/>
      <c r="C838" s="368">
        <f>AVERAGE(C832:C837)</f>
        <v>71833.333333333328</v>
      </c>
      <c r="D838" s="368">
        <f>AVERAGE(D832:D837)</f>
        <v>58713.888888888898</v>
      </c>
      <c r="E838" s="323">
        <f t="shared" si="77"/>
        <v>58.713888888888896</v>
      </c>
    </row>
    <row r="839" spans="1:5" ht="13.5" thickBot="1" x14ac:dyDescent="0.25"/>
    <row r="840" spans="1:5" x14ac:dyDescent="0.2">
      <c r="A840" s="33" t="s">
        <v>342</v>
      </c>
      <c r="B840" s="438" t="s">
        <v>133</v>
      </c>
      <c r="C840" s="39" t="s">
        <v>27</v>
      </c>
      <c r="D840" s="39" t="s">
        <v>65</v>
      </c>
      <c r="E840" s="39" t="s">
        <v>340</v>
      </c>
    </row>
    <row r="841" spans="1:5" ht="13.5" thickBot="1" x14ac:dyDescent="0.25">
      <c r="A841" s="34" t="s">
        <v>49</v>
      </c>
      <c r="B841" s="431" t="s">
        <v>378</v>
      </c>
      <c r="C841" s="219" t="s">
        <v>4</v>
      </c>
      <c r="D841" s="219" t="s">
        <v>32</v>
      </c>
      <c r="E841" s="40" t="s">
        <v>341</v>
      </c>
    </row>
    <row r="842" spans="1:5" x14ac:dyDescent="0.2">
      <c r="A842" s="420" t="s">
        <v>7</v>
      </c>
      <c r="B842" s="419"/>
      <c r="C842" s="319">
        <f t="shared" ref="C842:E850" si="79">AVERAGE(C619,C631)</f>
        <v>2841.5</v>
      </c>
      <c r="D842" s="319">
        <f t="shared" si="79"/>
        <v>1892</v>
      </c>
      <c r="E842" s="323">
        <f t="shared" si="79"/>
        <v>1.8919999999999999</v>
      </c>
    </row>
    <row r="843" spans="1:5" x14ac:dyDescent="0.2">
      <c r="A843" s="420" t="s">
        <v>36</v>
      </c>
      <c r="B843" s="419"/>
      <c r="C843" s="319">
        <f t="shared" si="79"/>
        <v>3400</v>
      </c>
      <c r="D843" s="319">
        <f t="shared" si="79"/>
        <v>2190</v>
      </c>
      <c r="E843" s="323">
        <f t="shared" si="79"/>
        <v>2.1900000000000004</v>
      </c>
    </row>
    <row r="844" spans="1:5" x14ac:dyDescent="0.2">
      <c r="A844" s="420" t="s">
        <v>348</v>
      </c>
      <c r="B844" s="419"/>
      <c r="C844" s="319">
        <f t="shared" si="79"/>
        <v>1690</v>
      </c>
      <c r="D844" s="319">
        <f t="shared" si="79"/>
        <v>1075.5</v>
      </c>
      <c r="E844" s="323">
        <f t="shared" si="79"/>
        <v>1.0754999999999999</v>
      </c>
    </row>
    <row r="845" spans="1:5" x14ac:dyDescent="0.2">
      <c r="A845" s="328" t="s">
        <v>73</v>
      </c>
      <c r="B845" s="419"/>
      <c r="C845" s="319">
        <f t="shared" si="79"/>
        <v>73150</v>
      </c>
      <c r="D845" s="319">
        <f t="shared" si="79"/>
        <v>61450.5</v>
      </c>
      <c r="E845" s="323">
        <f t="shared" si="79"/>
        <v>61.450499999999998</v>
      </c>
    </row>
    <row r="846" spans="1:5" x14ac:dyDescent="0.2">
      <c r="A846" s="328" t="s">
        <v>74</v>
      </c>
      <c r="B846" s="419"/>
      <c r="C846" s="319">
        <f t="shared" si="79"/>
        <v>72900</v>
      </c>
      <c r="D846" s="319">
        <f t="shared" si="79"/>
        <v>61573</v>
      </c>
      <c r="E846" s="323">
        <f t="shared" si="79"/>
        <v>61.573</v>
      </c>
    </row>
    <row r="847" spans="1:5" x14ac:dyDescent="0.2">
      <c r="A847" s="328" t="s">
        <v>75</v>
      </c>
      <c r="B847" s="419"/>
      <c r="C847" s="319">
        <f t="shared" si="79"/>
        <v>72500</v>
      </c>
      <c r="D847" s="319">
        <f t="shared" si="79"/>
        <v>60521.5</v>
      </c>
      <c r="E847" s="323">
        <f t="shared" si="79"/>
        <v>60.521500000000003</v>
      </c>
    </row>
    <row r="848" spans="1:5" x14ac:dyDescent="0.2">
      <c r="A848" s="328" t="s">
        <v>76</v>
      </c>
      <c r="B848" s="419"/>
      <c r="C848" s="319">
        <f t="shared" si="79"/>
        <v>73200</v>
      </c>
      <c r="D848" s="319">
        <f t="shared" si="79"/>
        <v>61730.5</v>
      </c>
      <c r="E848" s="323">
        <f t="shared" si="79"/>
        <v>61.730499999999999</v>
      </c>
    </row>
    <row r="849" spans="1:5" x14ac:dyDescent="0.2">
      <c r="A849" s="328" t="s">
        <v>77</v>
      </c>
      <c r="B849" s="419"/>
      <c r="C849" s="319">
        <f t="shared" si="79"/>
        <v>73150</v>
      </c>
      <c r="D849" s="319">
        <f t="shared" si="79"/>
        <v>61000.5</v>
      </c>
      <c r="E849" s="323">
        <f t="shared" si="79"/>
        <v>61.000500000000002</v>
      </c>
    </row>
    <row r="850" spans="1:5" x14ac:dyDescent="0.2">
      <c r="A850" s="328" t="s">
        <v>78</v>
      </c>
      <c r="B850" s="439"/>
      <c r="C850" s="319">
        <f t="shared" si="79"/>
        <v>73200</v>
      </c>
      <c r="D850" s="319">
        <f t="shared" si="79"/>
        <v>61379.5</v>
      </c>
      <c r="E850" s="418">
        <f t="shared" si="79"/>
        <v>61.3795</v>
      </c>
    </row>
    <row r="851" spans="1:5" x14ac:dyDescent="0.2">
      <c r="A851" s="417" t="s">
        <v>376</v>
      </c>
      <c r="B851" s="325"/>
      <c r="C851" s="368">
        <f>AVERAGE(C845:C850)</f>
        <v>73016.666666666672</v>
      </c>
      <c r="D851" s="368">
        <f>AVERAGE(D845:D850)</f>
        <v>61275.916666666664</v>
      </c>
      <c r="E851" s="323">
        <f t="shared" ref="E851" si="80">D851/1000</f>
        <v>61.275916666666667</v>
      </c>
    </row>
    <row r="852" spans="1:5" ht="13.5" thickBot="1" x14ac:dyDescent="0.25"/>
    <row r="853" spans="1:5" x14ac:dyDescent="0.2">
      <c r="A853" s="33" t="s">
        <v>342</v>
      </c>
      <c r="B853" s="438" t="s">
        <v>133</v>
      </c>
      <c r="C853" s="39" t="s">
        <v>27</v>
      </c>
      <c r="D853" s="39" t="s">
        <v>65</v>
      </c>
      <c r="E853" s="39" t="s">
        <v>340</v>
      </c>
    </row>
    <row r="854" spans="1:5" ht="13.5" thickBot="1" x14ac:dyDescent="0.25">
      <c r="A854" s="34" t="s">
        <v>49</v>
      </c>
      <c r="B854" s="431" t="s">
        <v>393</v>
      </c>
      <c r="C854" s="219" t="s">
        <v>4</v>
      </c>
      <c r="D854" s="219" t="s">
        <v>32</v>
      </c>
      <c r="E854" s="40" t="s">
        <v>341</v>
      </c>
    </row>
    <row r="855" spans="1:5" x14ac:dyDescent="0.2">
      <c r="A855" s="420" t="s">
        <v>7</v>
      </c>
      <c r="B855" s="419"/>
      <c r="C855" s="319">
        <f t="shared" ref="C855:E863" si="81">AVERAGE(C655,C643)</f>
        <v>3580</v>
      </c>
      <c r="D855" s="319">
        <f t="shared" si="81"/>
        <v>2399</v>
      </c>
      <c r="E855" s="323">
        <f t="shared" si="81"/>
        <v>2.399</v>
      </c>
    </row>
    <row r="856" spans="1:5" x14ac:dyDescent="0.2">
      <c r="A856" s="420" t="s">
        <v>36</v>
      </c>
      <c r="B856" s="419"/>
      <c r="C856" s="319">
        <f t="shared" si="81"/>
        <v>4570</v>
      </c>
      <c r="D856" s="319">
        <f t="shared" si="81"/>
        <v>2908</v>
      </c>
      <c r="E856" s="323">
        <f t="shared" si="81"/>
        <v>2.9079999999999999</v>
      </c>
    </row>
    <row r="857" spans="1:5" x14ac:dyDescent="0.2">
      <c r="A857" s="420" t="s">
        <v>348</v>
      </c>
      <c r="B857" s="419"/>
      <c r="C857" s="319">
        <f t="shared" si="81"/>
        <v>1811</v>
      </c>
      <c r="D857" s="319">
        <f t="shared" si="81"/>
        <v>1180</v>
      </c>
      <c r="E857" s="323">
        <f t="shared" si="81"/>
        <v>1.18</v>
      </c>
    </row>
    <row r="858" spans="1:5" x14ac:dyDescent="0.2">
      <c r="A858" s="328" t="s">
        <v>73</v>
      </c>
      <c r="B858" s="419"/>
      <c r="C858" s="319">
        <f t="shared" si="81"/>
        <v>79450</v>
      </c>
      <c r="D858" s="319">
        <f t="shared" si="81"/>
        <v>69220</v>
      </c>
      <c r="E858" s="323">
        <f t="shared" si="81"/>
        <v>69.22</v>
      </c>
    </row>
    <row r="859" spans="1:5" x14ac:dyDescent="0.2">
      <c r="A859" s="328" t="s">
        <v>74</v>
      </c>
      <c r="B859" s="419"/>
      <c r="C859" s="319">
        <f t="shared" si="81"/>
        <v>79800</v>
      </c>
      <c r="D859" s="319">
        <f t="shared" si="81"/>
        <v>69200</v>
      </c>
      <c r="E859" s="323">
        <f t="shared" si="81"/>
        <v>69.2</v>
      </c>
    </row>
    <row r="860" spans="1:5" x14ac:dyDescent="0.2">
      <c r="A860" s="328" t="s">
        <v>75</v>
      </c>
      <c r="B860" s="419"/>
      <c r="C860" s="319">
        <f t="shared" si="81"/>
        <v>79350</v>
      </c>
      <c r="D860" s="319">
        <f t="shared" si="81"/>
        <v>69460</v>
      </c>
      <c r="E860" s="323">
        <f t="shared" si="81"/>
        <v>69.460000000000008</v>
      </c>
    </row>
    <row r="861" spans="1:5" x14ac:dyDescent="0.2">
      <c r="A861" s="328" t="s">
        <v>76</v>
      </c>
      <c r="B861" s="419"/>
      <c r="C861" s="319">
        <f t="shared" si="81"/>
        <v>79550</v>
      </c>
      <c r="D861" s="319">
        <f t="shared" si="81"/>
        <v>69260</v>
      </c>
      <c r="E861" s="323">
        <f t="shared" si="81"/>
        <v>69.259999999999991</v>
      </c>
    </row>
    <row r="862" spans="1:5" x14ac:dyDescent="0.2">
      <c r="A862" s="328" t="s">
        <v>77</v>
      </c>
      <c r="B862" s="419"/>
      <c r="C862" s="319">
        <f t="shared" si="81"/>
        <v>79750</v>
      </c>
      <c r="D862" s="319">
        <f t="shared" si="81"/>
        <v>69420</v>
      </c>
      <c r="E862" s="323">
        <f t="shared" si="81"/>
        <v>69.42</v>
      </c>
    </row>
    <row r="863" spans="1:5" x14ac:dyDescent="0.2">
      <c r="A863" s="328" t="s">
        <v>78</v>
      </c>
      <c r="B863" s="439"/>
      <c r="C863" s="319">
        <f t="shared" si="81"/>
        <v>79850</v>
      </c>
      <c r="D863" s="319">
        <f t="shared" si="81"/>
        <v>68810</v>
      </c>
      <c r="E863" s="418">
        <f t="shared" si="81"/>
        <v>68.81</v>
      </c>
    </row>
    <row r="864" spans="1:5" x14ac:dyDescent="0.2">
      <c r="A864" s="417" t="s">
        <v>376</v>
      </c>
      <c r="B864" s="325"/>
      <c r="C864" s="368">
        <f>AVERAGE(C858:C863)</f>
        <v>79625</v>
      </c>
      <c r="D864" s="368">
        <f>AVERAGE(D858:D863)</f>
        <v>69228.333333333328</v>
      </c>
      <c r="E864" s="323">
        <f t="shared" ref="E864" si="82">D864/1000</f>
        <v>69.228333333333325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898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K887" sqref="K887"/>
    </sheetView>
  </sheetViews>
  <sheetFormatPr defaultRowHeight="12.75" x14ac:dyDescent="0.2"/>
  <cols>
    <col min="1" max="1" width="21.5703125" customWidth="1"/>
    <col min="2" max="2" width="14.5703125" style="45" customWidth="1"/>
    <col min="3" max="3" width="11.7109375" customWidth="1"/>
    <col min="4" max="4" width="10.28515625" customWidth="1"/>
    <col min="5" max="5" width="13.7109375" customWidth="1"/>
    <col min="7" max="7" width="9" customWidth="1"/>
  </cols>
  <sheetData>
    <row r="1" spans="1:9" x14ac:dyDescent="0.2">
      <c r="A1" s="5" t="s">
        <v>154</v>
      </c>
    </row>
    <row r="2" spans="1:9" ht="13.5" thickBot="1" x14ac:dyDescent="0.25">
      <c r="A2" s="9"/>
      <c r="B2" s="56"/>
      <c r="C2" s="35"/>
      <c r="D2" s="35"/>
      <c r="F2" s="38"/>
      <c r="G2" s="35"/>
    </row>
    <row r="3" spans="1:9" x14ac:dyDescent="0.2">
      <c r="A3" s="33"/>
      <c r="B3" s="47"/>
      <c r="C3" s="36" t="s">
        <v>41</v>
      </c>
      <c r="D3" s="36" t="s">
        <v>67</v>
      </c>
      <c r="E3" s="36" t="s">
        <v>38</v>
      </c>
      <c r="F3" s="36" t="s">
        <v>37</v>
      </c>
      <c r="G3" s="114" t="s">
        <v>112</v>
      </c>
    </row>
    <row r="4" spans="1:9" ht="13.5" thickBot="1" x14ac:dyDescent="0.25">
      <c r="A4" s="34" t="s">
        <v>49</v>
      </c>
      <c r="B4" s="48" t="s">
        <v>48</v>
      </c>
      <c r="C4" s="37" t="s">
        <v>109</v>
      </c>
      <c r="D4" s="37" t="s">
        <v>109</v>
      </c>
      <c r="E4" s="37" t="s">
        <v>109</v>
      </c>
      <c r="F4" s="37" t="s">
        <v>109</v>
      </c>
      <c r="G4" s="57" t="s">
        <v>109</v>
      </c>
      <c r="I4" s="54"/>
    </row>
    <row r="5" spans="1:9" x14ac:dyDescent="0.2">
      <c r="A5" s="30" t="s">
        <v>7</v>
      </c>
      <c r="B5" s="45">
        <v>38076</v>
      </c>
      <c r="C5" s="11">
        <v>0.56599999999999995</v>
      </c>
      <c r="D5" s="133">
        <v>1.151</v>
      </c>
      <c r="E5" s="141">
        <v>6.19</v>
      </c>
      <c r="F5" s="230">
        <v>2.91</v>
      </c>
      <c r="G5" s="146">
        <v>6.03</v>
      </c>
    </row>
    <row r="6" spans="1:9" x14ac:dyDescent="0.2">
      <c r="A6" s="30" t="s">
        <v>36</v>
      </c>
      <c r="B6" s="45">
        <v>38076</v>
      </c>
      <c r="C6" s="11">
        <v>0.38400000000000001</v>
      </c>
      <c r="D6" s="133">
        <v>1.254</v>
      </c>
      <c r="E6" s="142">
        <v>4.05</v>
      </c>
      <c r="F6" s="230">
        <v>3.82</v>
      </c>
      <c r="G6" s="146">
        <v>8.6</v>
      </c>
    </row>
    <row r="7" spans="1:9" x14ac:dyDescent="0.2">
      <c r="A7" s="30" t="s">
        <v>72</v>
      </c>
      <c r="B7" s="45">
        <v>38076</v>
      </c>
      <c r="C7" s="11">
        <v>0.878</v>
      </c>
      <c r="D7" s="133">
        <v>1.306</v>
      </c>
      <c r="E7" s="143">
        <v>12.9</v>
      </c>
      <c r="F7" s="230">
        <v>2.09</v>
      </c>
      <c r="G7" s="145">
        <v>5.03</v>
      </c>
    </row>
    <row r="8" spans="1:9" x14ac:dyDescent="0.2">
      <c r="A8" s="30" t="s">
        <v>57</v>
      </c>
      <c r="B8" s="45">
        <v>38076</v>
      </c>
      <c r="C8" s="11">
        <v>0.01</v>
      </c>
      <c r="D8" s="133">
        <v>0.14399999999999999</v>
      </c>
      <c r="E8" s="134" t="s">
        <v>2</v>
      </c>
      <c r="F8" s="133">
        <v>0.12</v>
      </c>
      <c r="G8" s="24">
        <v>7.23</v>
      </c>
    </row>
    <row r="9" spans="1:9" x14ac:dyDescent="0.2">
      <c r="A9" s="30" t="s">
        <v>56</v>
      </c>
      <c r="B9" s="45">
        <v>38076</v>
      </c>
      <c r="C9" s="11">
        <v>0.01</v>
      </c>
      <c r="D9" s="133">
        <v>7.3999999999999996E-2</v>
      </c>
      <c r="E9" s="134" t="s">
        <v>2</v>
      </c>
      <c r="F9" s="230">
        <v>1.4390000000000001</v>
      </c>
      <c r="G9" s="24">
        <v>5.9</v>
      </c>
    </row>
    <row r="10" spans="1:9" x14ac:dyDescent="0.2">
      <c r="A10" s="30" t="s">
        <v>60</v>
      </c>
      <c r="B10" s="45">
        <v>38076</v>
      </c>
      <c r="C10" s="11">
        <v>0.01</v>
      </c>
      <c r="D10" s="133">
        <v>0.16</v>
      </c>
      <c r="E10" s="134">
        <v>5.0999999999999997E-2</v>
      </c>
      <c r="F10" s="133">
        <v>0.16</v>
      </c>
      <c r="G10" s="24">
        <v>6.81</v>
      </c>
    </row>
    <row r="11" spans="1:9" x14ac:dyDescent="0.2">
      <c r="A11" s="30" t="s">
        <v>59</v>
      </c>
      <c r="B11" s="45">
        <v>38076</v>
      </c>
      <c r="C11" s="11">
        <v>0.01</v>
      </c>
      <c r="D11" s="133">
        <v>0.09</v>
      </c>
      <c r="E11" s="134">
        <v>3.7999999999999999E-2</v>
      </c>
      <c r="F11" s="133">
        <v>0.51</v>
      </c>
      <c r="G11" s="24">
        <v>5.38</v>
      </c>
    </row>
    <row r="12" spans="1:9" x14ac:dyDescent="0.2">
      <c r="A12" s="30" t="s">
        <v>63</v>
      </c>
      <c r="B12" s="45">
        <v>38076</v>
      </c>
      <c r="C12" s="11">
        <v>8.9999999999999993E-3</v>
      </c>
      <c r="D12" s="133">
        <v>9.1999999999999998E-2</v>
      </c>
      <c r="E12" s="134">
        <v>2.5000000000000001E-2</v>
      </c>
      <c r="F12" s="133">
        <v>0.128</v>
      </c>
      <c r="G12" s="24">
        <v>5.53</v>
      </c>
    </row>
    <row r="13" spans="1:9" x14ac:dyDescent="0.2">
      <c r="A13" s="30" t="s">
        <v>62</v>
      </c>
      <c r="B13" s="45">
        <v>38076</v>
      </c>
      <c r="C13" s="11">
        <v>1.4999999999999999E-2</v>
      </c>
      <c r="D13" s="133">
        <v>8.8999999999999996E-2</v>
      </c>
      <c r="E13" s="134">
        <v>1.7000000000000001E-2</v>
      </c>
      <c r="F13" s="230">
        <v>1.44</v>
      </c>
      <c r="G13" s="24">
        <v>5.52</v>
      </c>
    </row>
    <row r="14" spans="1:9" x14ac:dyDescent="0.2">
      <c r="A14" s="30"/>
      <c r="C14" s="11"/>
      <c r="D14" s="133"/>
      <c r="E14" s="134"/>
      <c r="F14" s="133"/>
      <c r="G14" s="24"/>
    </row>
    <row r="15" spans="1:9" ht="13.5" thickBot="1" x14ac:dyDescent="0.25">
      <c r="A15" s="31" t="s">
        <v>20</v>
      </c>
      <c r="C15" s="11">
        <v>1E-3</v>
      </c>
      <c r="D15" s="133">
        <v>3.0000000000000001E-3</v>
      </c>
      <c r="E15" s="135">
        <v>3.0000000000000001E-3</v>
      </c>
      <c r="F15" s="133">
        <v>3.0000000000000001E-3</v>
      </c>
      <c r="G15" s="24">
        <v>0.05</v>
      </c>
    </row>
    <row r="16" spans="1:9" x14ac:dyDescent="0.2">
      <c r="A16" s="25" t="s">
        <v>18</v>
      </c>
      <c r="B16" s="49"/>
      <c r="C16" s="13">
        <v>38084</v>
      </c>
      <c r="D16" s="13">
        <v>38084</v>
      </c>
      <c r="E16" s="136">
        <v>38083</v>
      </c>
      <c r="F16" s="13">
        <v>38082</v>
      </c>
      <c r="G16" s="32">
        <v>38090</v>
      </c>
    </row>
    <row r="17" spans="1:7" x14ac:dyDescent="0.2">
      <c r="A17" s="26" t="s">
        <v>10</v>
      </c>
      <c r="B17" s="50"/>
      <c r="C17" s="14" t="s">
        <v>6</v>
      </c>
      <c r="D17" s="14" t="s">
        <v>6</v>
      </c>
      <c r="E17" s="137" t="s">
        <v>6</v>
      </c>
      <c r="F17" s="14" t="s">
        <v>6</v>
      </c>
      <c r="G17" s="15" t="s">
        <v>6</v>
      </c>
    </row>
    <row r="18" spans="1:7" ht="13.5" thickBot="1" x14ac:dyDescent="0.25">
      <c r="A18" s="27" t="s">
        <v>23</v>
      </c>
      <c r="B18" s="51"/>
      <c r="C18" s="16">
        <v>365.1</v>
      </c>
      <c r="D18" s="16">
        <v>365.1</v>
      </c>
      <c r="E18" s="138">
        <v>353.2</v>
      </c>
      <c r="F18" s="16">
        <v>350.1</v>
      </c>
      <c r="G18" s="23">
        <v>351.2</v>
      </c>
    </row>
    <row r="19" spans="1:7" s="420" customFormat="1" x14ac:dyDescent="0.2">
      <c r="A19" s="625"/>
      <c r="B19" s="626"/>
      <c r="C19" s="143"/>
      <c r="D19" s="143"/>
      <c r="E19" s="143"/>
      <c r="F19" s="143"/>
      <c r="G19" s="143"/>
    </row>
    <row r="20" spans="1:7" ht="13.5" thickBot="1" x14ac:dyDescent="0.25">
      <c r="B20" s="46"/>
      <c r="D20" s="3"/>
      <c r="F20" s="4"/>
      <c r="G20" s="12"/>
    </row>
    <row r="21" spans="1:7" x14ac:dyDescent="0.2">
      <c r="A21" s="33"/>
      <c r="B21" s="47"/>
      <c r="C21" s="36" t="s">
        <v>41</v>
      </c>
      <c r="D21" s="36" t="s">
        <v>67</v>
      </c>
      <c r="E21" s="36" t="s">
        <v>38</v>
      </c>
      <c r="F21" s="36" t="s">
        <v>37</v>
      </c>
      <c r="G21" s="114" t="s">
        <v>112</v>
      </c>
    </row>
    <row r="22" spans="1:7" ht="13.5" thickBot="1" x14ac:dyDescent="0.25">
      <c r="A22" s="34" t="s">
        <v>49</v>
      </c>
      <c r="B22" s="48" t="s">
        <v>48</v>
      </c>
      <c r="C22" s="37" t="s">
        <v>109</v>
      </c>
      <c r="D22" s="37" t="s">
        <v>109</v>
      </c>
      <c r="E22" s="37" t="s">
        <v>109</v>
      </c>
      <c r="F22" s="37" t="s">
        <v>109</v>
      </c>
      <c r="G22" s="57" t="s">
        <v>109</v>
      </c>
    </row>
    <row r="23" spans="1:7" x14ac:dyDescent="0.2">
      <c r="A23" s="30" t="s">
        <v>7</v>
      </c>
      <c r="B23" s="45">
        <v>38153</v>
      </c>
      <c r="C23" s="11">
        <v>0.214</v>
      </c>
      <c r="D23" s="11">
        <v>0.63900000000000001</v>
      </c>
      <c r="E23" s="141">
        <v>4.05</v>
      </c>
      <c r="F23" s="4">
        <v>8.17</v>
      </c>
      <c r="G23" s="146">
        <v>8.08</v>
      </c>
    </row>
    <row r="24" spans="1:7" x14ac:dyDescent="0.2">
      <c r="A24" s="30" t="s">
        <v>36</v>
      </c>
      <c r="B24" s="45">
        <v>38153</v>
      </c>
      <c r="C24" s="11">
        <v>0.40300000000000002</v>
      </c>
      <c r="D24" s="11">
        <v>0.92200000000000004</v>
      </c>
      <c r="E24" s="142">
        <v>1.99</v>
      </c>
      <c r="F24" s="4">
        <v>1.77</v>
      </c>
      <c r="G24" s="146">
        <v>3.23</v>
      </c>
    </row>
    <row r="25" spans="1:7" x14ac:dyDescent="0.2">
      <c r="A25" s="30" t="s">
        <v>72</v>
      </c>
      <c r="B25" s="45">
        <v>38153</v>
      </c>
      <c r="C25" s="11">
        <v>0.83199999999999996</v>
      </c>
      <c r="D25" s="11">
        <v>1.1539999999999999</v>
      </c>
      <c r="E25" s="143">
        <v>14.4</v>
      </c>
      <c r="F25" s="4">
        <v>1.62</v>
      </c>
      <c r="G25" s="145">
        <v>2.13</v>
      </c>
    </row>
    <row r="26" spans="1:7" x14ac:dyDescent="0.2">
      <c r="A26" s="30" t="s">
        <v>57</v>
      </c>
      <c r="B26" s="45">
        <v>38153</v>
      </c>
      <c r="C26" s="11">
        <v>2.5000000000000001E-2</v>
      </c>
      <c r="D26" s="11">
        <v>7.0000000000000007E-2</v>
      </c>
      <c r="E26" s="134">
        <v>0.21299999999999999</v>
      </c>
      <c r="F26" s="4">
        <v>1.79</v>
      </c>
      <c r="G26" s="24">
        <v>5.55</v>
      </c>
    </row>
    <row r="27" spans="1:7" x14ac:dyDescent="0.2">
      <c r="A27" s="30" t="s">
        <v>56</v>
      </c>
      <c r="B27" s="45">
        <v>38153</v>
      </c>
      <c r="C27" s="11">
        <v>0.03</v>
      </c>
      <c r="D27" s="11">
        <v>8.7999999999999995E-2</v>
      </c>
      <c r="E27" s="134">
        <v>1.4999999999999999E-2</v>
      </c>
      <c r="F27" s="4">
        <v>1.42</v>
      </c>
      <c r="G27" s="24">
        <v>4.9400000000000004</v>
      </c>
    </row>
    <row r="28" spans="1:7" x14ac:dyDescent="0.2">
      <c r="A28" s="30" t="s">
        <v>60</v>
      </c>
      <c r="B28" s="45">
        <v>38153</v>
      </c>
      <c r="C28" s="11">
        <v>1.9E-2</v>
      </c>
      <c r="D28" s="11">
        <v>8.3000000000000004E-2</v>
      </c>
      <c r="E28" s="134">
        <v>4.5999999999999999E-2</v>
      </c>
      <c r="F28" s="11">
        <v>0.155</v>
      </c>
      <c r="G28" s="24">
        <v>4.8600000000000003</v>
      </c>
    </row>
    <row r="29" spans="1:7" x14ac:dyDescent="0.2">
      <c r="A29" s="30" t="s">
        <v>59</v>
      </c>
      <c r="B29" s="45">
        <v>38153</v>
      </c>
      <c r="C29" s="11">
        <v>1.4E-2</v>
      </c>
      <c r="D29" s="11">
        <v>5.1999999999999998E-2</v>
      </c>
      <c r="E29" s="134">
        <v>5.0000000000000001E-3</v>
      </c>
      <c r="F29" s="11">
        <v>0.75600000000000001</v>
      </c>
      <c r="G29" s="24">
        <v>4.3</v>
      </c>
    </row>
    <row r="30" spans="1:7" x14ac:dyDescent="0.2">
      <c r="A30" s="30" t="s">
        <v>63</v>
      </c>
      <c r="B30" s="45">
        <v>38153</v>
      </c>
      <c r="C30" s="11">
        <v>8.9999999999999993E-3</v>
      </c>
      <c r="D30" s="11">
        <v>6.5000000000000002E-2</v>
      </c>
      <c r="E30" s="134">
        <v>7.0000000000000001E-3</v>
      </c>
      <c r="F30" s="11">
        <v>0.19600000000000001</v>
      </c>
      <c r="G30" s="24">
        <v>5.04</v>
      </c>
    </row>
    <row r="31" spans="1:7" x14ac:dyDescent="0.2">
      <c r="A31" s="30" t="s">
        <v>62</v>
      </c>
      <c r="B31" s="45">
        <v>38153</v>
      </c>
      <c r="C31" s="11">
        <v>0.02</v>
      </c>
      <c r="D31" s="11">
        <v>6.5000000000000002E-2</v>
      </c>
      <c r="E31" s="134">
        <v>8.9999999999999993E-3</v>
      </c>
      <c r="F31" s="4">
        <v>1.0189999999999999</v>
      </c>
      <c r="G31" s="24">
        <v>4.8</v>
      </c>
    </row>
    <row r="32" spans="1:7" x14ac:dyDescent="0.2">
      <c r="A32" s="30"/>
      <c r="C32" s="11"/>
      <c r="D32" s="11"/>
      <c r="E32" s="134"/>
      <c r="F32" s="4"/>
      <c r="G32" s="24"/>
    </row>
    <row r="33" spans="1:7" ht="13.5" thickBot="1" x14ac:dyDescent="0.25">
      <c r="A33" s="31" t="s">
        <v>20</v>
      </c>
      <c r="C33" s="11">
        <v>1E-3</v>
      </c>
      <c r="D33" s="11">
        <v>3.0000000000000001E-3</v>
      </c>
      <c r="E33" s="135">
        <v>3.0000000000000001E-3</v>
      </c>
      <c r="F33" s="11">
        <v>3.0000000000000001E-3</v>
      </c>
      <c r="G33" s="24">
        <v>0.05</v>
      </c>
    </row>
    <row r="34" spans="1:7" x14ac:dyDescent="0.2">
      <c r="A34" s="25" t="s">
        <v>18</v>
      </c>
      <c r="B34" s="49"/>
      <c r="C34" s="13">
        <v>38166</v>
      </c>
      <c r="D34" s="13">
        <v>38166</v>
      </c>
      <c r="E34" s="136">
        <v>38162</v>
      </c>
      <c r="F34" s="13">
        <v>38169</v>
      </c>
      <c r="G34" s="32">
        <v>38170</v>
      </c>
    </row>
    <row r="35" spans="1:7" x14ac:dyDescent="0.2">
      <c r="A35" s="26" t="s">
        <v>10</v>
      </c>
      <c r="B35" s="50"/>
      <c r="C35" s="14" t="s">
        <v>6</v>
      </c>
      <c r="D35" s="14" t="s">
        <v>6</v>
      </c>
      <c r="E35" s="137" t="s">
        <v>6</v>
      </c>
      <c r="F35" s="14" t="s">
        <v>6</v>
      </c>
      <c r="G35" s="15" t="s">
        <v>6</v>
      </c>
    </row>
    <row r="36" spans="1:7" ht="13.5" thickBot="1" x14ac:dyDescent="0.25">
      <c r="A36" s="27" t="s">
        <v>23</v>
      </c>
      <c r="B36" s="51"/>
      <c r="C36" s="16">
        <v>365.1</v>
      </c>
      <c r="D36" s="16">
        <v>365.1</v>
      </c>
      <c r="E36" s="138">
        <v>353.2</v>
      </c>
      <c r="F36" s="16">
        <v>350.1</v>
      </c>
      <c r="G36" s="23">
        <v>351.2</v>
      </c>
    </row>
    <row r="37" spans="1:7" x14ac:dyDescent="0.2">
      <c r="B37"/>
    </row>
    <row r="38" spans="1:7" ht="13.5" thickBot="1" x14ac:dyDescent="0.25"/>
    <row r="39" spans="1:7" x14ac:dyDescent="0.2">
      <c r="A39" s="33"/>
      <c r="B39" s="47"/>
      <c r="C39" s="36" t="s">
        <v>41</v>
      </c>
      <c r="D39" s="36" t="s">
        <v>67</v>
      </c>
      <c r="E39" s="36" t="s">
        <v>38</v>
      </c>
      <c r="F39" s="36" t="s">
        <v>37</v>
      </c>
      <c r="G39" s="114" t="s">
        <v>112</v>
      </c>
    </row>
    <row r="40" spans="1:7" ht="13.5" thickBot="1" x14ac:dyDescent="0.25">
      <c r="A40" s="34" t="s">
        <v>49</v>
      </c>
      <c r="B40" s="48" t="s">
        <v>48</v>
      </c>
      <c r="C40" s="37" t="s">
        <v>109</v>
      </c>
      <c r="D40" s="37" t="s">
        <v>109</v>
      </c>
      <c r="E40" s="37" t="s">
        <v>109</v>
      </c>
      <c r="F40" s="37" t="s">
        <v>109</v>
      </c>
      <c r="G40" s="57" t="s">
        <v>109</v>
      </c>
    </row>
    <row r="41" spans="1:7" x14ac:dyDescent="0.2">
      <c r="A41" s="30" t="s">
        <v>7</v>
      </c>
      <c r="B41" s="45">
        <v>38250</v>
      </c>
      <c r="C41" s="11">
        <v>0.32600000000000001</v>
      </c>
      <c r="D41" s="11">
        <v>0.67300000000000004</v>
      </c>
      <c r="E41" s="141">
        <v>5.46</v>
      </c>
      <c r="F41" s="11">
        <v>0.44900000000000001</v>
      </c>
      <c r="G41" s="146">
        <v>1.91</v>
      </c>
    </row>
    <row r="42" spans="1:7" x14ac:dyDescent="0.2">
      <c r="A42" s="30" t="s">
        <v>36</v>
      </c>
      <c r="B42" s="45">
        <v>38250</v>
      </c>
      <c r="C42" s="11">
        <v>0.88300000000000001</v>
      </c>
      <c r="D42" s="11">
        <v>1.252</v>
      </c>
      <c r="E42" s="142">
        <v>3.28</v>
      </c>
      <c r="F42" s="4">
        <v>1.82</v>
      </c>
      <c r="G42" s="146">
        <v>6.14</v>
      </c>
    </row>
    <row r="43" spans="1:7" x14ac:dyDescent="0.2">
      <c r="A43" s="30" t="s">
        <v>72</v>
      </c>
      <c r="B43" s="45">
        <v>38250</v>
      </c>
      <c r="C43" s="11">
        <v>0.78100000000000003</v>
      </c>
      <c r="D43" s="11">
        <v>1.093</v>
      </c>
      <c r="E43" s="143">
        <v>17</v>
      </c>
      <c r="F43" s="11">
        <v>0.40899999999999997</v>
      </c>
      <c r="G43" s="145">
        <v>7.46</v>
      </c>
    </row>
    <row r="44" spans="1:7" x14ac:dyDescent="0.2">
      <c r="A44" s="30" t="s">
        <v>57</v>
      </c>
      <c r="B44" s="45">
        <v>38250</v>
      </c>
      <c r="C44" s="11">
        <v>7.6999999999999999E-2</v>
      </c>
      <c r="D44" s="11">
        <v>0.52</v>
      </c>
      <c r="E44" s="134">
        <v>0.01</v>
      </c>
      <c r="F44" s="11">
        <v>0.442</v>
      </c>
      <c r="G44" s="24">
        <v>10.4</v>
      </c>
    </row>
    <row r="45" spans="1:7" x14ac:dyDescent="0.2">
      <c r="A45" s="30" t="s">
        <v>56</v>
      </c>
      <c r="B45" s="45">
        <v>38250</v>
      </c>
      <c r="C45" s="11">
        <v>2.1999999999999999E-2</v>
      </c>
      <c r="D45" s="11">
        <v>0.113</v>
      </c>
      <c r="E45" s="134">
        <v>5.0000000000000001E-3</v>
      </c>
      <c r="F45" s="11">
        <v>0.79300000000000004</v>
      </c>
      <c r="G45" s="24">
        <v>7.2</v>
      </c>
    </row>
    <row r="46" spans="1:7" x14ac:dyDescent="0.2">
      <c r="A46" s="30" t="s">
        <v>60</v>
      </c>
      <c r="B46" s="45">
        <v>38250</v>
      </c>
      <c r="C46" s="11">
        <v>9.4E-2</v>
      </c>
      <c r="D46" s="11">
        <v>0.26400000000000001</v>
      </c>
      <c r="E46" s="134">
        <v>1.9E-2</v>
      </c>
      <c r="F46" s="11">
        <v>0.64600000000000002</v>
      </c>
      <c r="G46" s="24">
        <v>9.1300000000000008</v>
      </c>
    </row>
    <row r="47" spans="1:7" x14ac:dyDescent="0.2">
      <c r="A47" s="30" t="s">
        <v>59</v>
      </c>
      <c r="B47" s="45">
        <v>38250</v>
      </c>
      <c r="C47" s="11">
        <v>1.6E-2</v>
      </c>
      <c r="D47" s="11">
        <v>0.125</v>
      </c>
      <c r="E47" s="134">
        <v>1.0999999999999999E-2</v>
      </c>
      <c r="F47" s="11">
        <v>0.66500000000000004</v>
      </c>
      <c r="G47" s="24">
        <v>7.88</v>
      </c>
    </row>
    <row r="48" spans="1:7" x14ac:dyDescent="0.2">
      <c r="A48" s="30" t="s">
        <v>63</v>
      </c>
      <c r="B48" s="45">
        <v>38250</v>
      </c>
      <c r="C48" s="11">
        <v>5.8000000000000003E-2</v>
      </c>
      <c r="D48" s="11">
        <v>0.25800000000000001</v>
      </c>
      <c r="E48" s="134">
        <v>0.03</v>
      </c>
      <c r="F48" s="11">
        <v>0.20100000000000001</v>
      </c>
      <c r="G48" s="24">
        <v>9.77</v>
      </c>
    </row>
    <row r="49" spans="1:9" x14ac:dyDescent="0.2">
      <c r="A49" s="30" t="s">
        <v>62</v>
      </c>
      <c r="B49" s="45">
        <v>38250</v>
      </c>
      <c r="C49" s="11">
        <v>1.4E-2</v>
      </c>
      <c r="D49" s="11">
        <v>0.10299999999999999</v>
      </c>
      <c r="E49" s="134">
        <v>0.01</v>
      </c>
      <c r="F49" s="11">
        <v>0.67900000000000005</v>
      </c>
      <c r="G49" s="24">
        <v>6.71</v>
      </c>
    </row>
    <row r="50" spans="1:9" x14ac:dyDescent="0.2">
      <c r="A50" s="30"/>
      <c r="C50" s="11"/>
      <c r="D50" s="11"/>
      <c r="E50" s="134"/>
      <c r="F50" s="22"/>
      <c r="G50" s="24"/>
    </row>
    <row r="51" spans="1:9" ht="13.5" thickBot="1" x14ac:dyDescent="0.25">
      <c r="A51" s="31" t="s">
        <v>20</v>
      </c>
      <c r="C51" s="11">
        <v>1E-3</v>
      </c>
      <c r="D51" s="11">
        <v>3.0000000000000001E-3</v>
      </c>
      <c r="E51" s="135">
        <v>3.0000000000000001E-3</v>
      </c>
      <c r="F51" s="11">
        <v>3.0000000000000001E-3</v>
      </c>
      <c r="G51" s="24">
        <v>0.05</v>
      </c>
    </row>
    <row r="52" spans="1:9" x14ac:dyDescent="0.2">
      <c r="A52" s="25" t="s">
        <v>18</v>
      </c>
      <c r="B52" s="49"/>
      <c r="C52" s="13">
        <v>38264</v>
      </c>
      <c r="D52" s="13">
        <v>38274</v>
      </c>
      <c r="E52" s="136">
        <v>38265</v>
      </c>
      <c r="F52" s="13">
        <v>38265</v>
      </c>
      <c r="G52" s="32">
        <v>38268</v>
      </c>
    </row>
    <row r="53" spans="1:9" x14ac:dyDescent="0.2">
      <c r="A53" s="26" t="s">
        <v>10</v>
      </c>
      <c r="B53" s="50"/>
      <c r="C53" s="14" t="s">
        <v>6</v>
      </c>
      <c r="D53" s="14" t="s">
        <v>6</v>
      </c>
      <c r="E53" s="137" t="s">
        <v>6</v>
      </c>
      <c r="F53" s="14" t="s">
        <v>6</v>
      </c>
      <c r="G53" s="15" t="s">
        <v>6</v>
      </c>
    </row>
    <row r="54" spans="1:9" ht="13.5" thickBot="1" x14ac:dyDescent="0.25">
      <c r="A54" s="27" t="s">
        <v>23</v>
      </c>
      <c r="B54" s="51"/>
      <c r="C54" s="16">
        <v>365.1</v>
      </c>
      <c r="D54" s="16">
        <v>365.1</v>
      </c>
      <c r="E54" s="138">
        <v>353.2</v>
      </c>
      <c r="F54" s="16">
        <v>350.1</v>
      </c>
      <c r="G54" s="23">
        <v>351.2</v>
      </c>
    </row>
    <row r="56" spans="1:9" ht="13.5" thickBot="1" x14ac:dyDescent="0.25"/>
    <row r="57" spans="1:9" x14ac:dyDescent="0.2">
      <c r="A57" s="33"/>
      <c r="B57" s="47"/>
      <c r="C57" s="36" t="s">
        <v>41</v>
      </c>
      <c r="D57" s="36" t="s">
        <v>67</v>
      </c>
      <c r="E57" s="36" t="s">
        <v>38</v>
      </c>
      <c r="F57" s="36" t="s">
        <v>37</v>
      </c>
      <c r="G57" s="114" t="s">
        <v>112</v>
      </c>
    </row>
    <row r="58" spans="1:9" ht="13.5" thickBot="1" x14ac:dyDescent="0.25">
      <c r="A58" s="34" t="s">
        <v>49</v>
      </c>
      <c r="B58" s="48" t="s">
        <v>48</v>
      </c>
      <c r="C58" s="37" t="s">
        <v>109</v>
      </c>
      <c r="D58" s="37" t="s">
        <v>109</v>
      </c>
      <c r="E58" s="37" t="s">
        <v>109</v>
      </c>
      <c r="F58" s="37" t="s">
        <v>109</v>
      </c>
      <c r="G58" s="57" t="s">
        <v>109</v>
      </c>
      <c r="I58" s="54"/>
    </row>
    <row r="59" spans="1:9" x14ac:dyDescent="0.2">
      <c r="A59" s="85" t="s">
        <v>7</v>
      </c>
      <c r="B59" s="82">
        <v>38392</v>
      </c>
      <c r="C59" s="115">
        <v>0.47299999999999998</v>
      </c>
      <c r="D59" s="115">
        <v>0.63900000000000001</v>
      </c>
      <c r="E59" s="141">
        <v>7.1383503314413348</v>
      </c>
      <c r="F59" s="142">
        <v>1.0116103169831174</v>
      </c>
      <c r="G59" s="146">
        <v>4.8499999999999996</v>
      </c>
      <c r="I59" s="54"/>
    </row>
    <row r="60" spans="1:9" x14ac:dyDescent="0.2">
      <c r="A60" s="85" t="s">
        <v>36</v>
      </c>
      <c r="B60" s="82">
        <v>38392</v>
      </c>
      <c r="C60" s="127">
        <v>1.2490000000000001</v>
      </c>
      <c r="D60" s="127">
        <v>1.6080000000000001</v>
      </c>
      <c r="E60" s="142">
        <v>4.0367822918625524</v>
      </c>
      <c r="F60" s="142">
        <v>4.1780328538814935</v>
      </c>
      <c r="G60" s="146">
        <v>5.34</v>
      </c>
      <c r="I60" s="54"/>
    </row>
    <row r="61" spans="1:9" x14ac:dyDescent="0.2">
      <c r="A61" s="85" t="s">
        <v>72</v>
      </c>
      <c r="B61" s="82">
        <v>38392</v>
      </c>
      <c r="C61" s="115">
        <v>0.82499999999999996</v>
      </c>
      <c r="D61" s="127">
        <v>1.3149999999999999</v>
      </c>
      <c r="E61" s="142">
        <v>11.791831876621446</v>
      </c>
      <c r="F61" s="142">
        <v>3.0266064768275385</v>
      </c>
      <c r="G61" s="145">
        <v>4.5199999999999996</v>
      </c>
      <c r="I61" s="54"/>
    </row>
    <row r="62" spans="1:9" x14ac:dyDescent="0.2">
      <c r="A62" s="85" t="s">
        <v>57</v>
      </c>
      <c r="B62" s="82">
        <v>38392</v>
      </c>
      <c r="C62" s="115">
        <v>7.0000000000000001E-3</v>
      </c>
      <c r="D62" s="115">
        <v>6.3E-2</v>
      </c>
      <c r="E62" s="142">
        <v>1.7235953490157399</v>
      </c>
      <c r="F62" s="142">
        <v>0.12172221700284665</v>
      </c>
      <c r="G62" s="24">
        <v>10.83</v>
      </c>
      <c r="I62" s="54"/>
    </row>
    <row r="63" spans="1:9" x14ac:dyDescent="0.2">
      <c r="A63" s="85" t="s">
        <v>56</v>
      </c>
      <c r="B63" s="82">
        <v>38392</v>
      </c>
      <c r="C63" s="115">
        <v>1.7999999999999999E-2</v>
      </c>
      <c r="D63" s="115">
        <v>3.4000000000000002E-2</v>
      </c>
      <c r="E63" s="142">
        <v>1.8388029018333059</v>
      </c>
      <c r="F63" s="142">
        <v>0.1760037462068188</v>
      </c>
      <c r="G63" s="24">
        <v>10.81</v>
      </c>
      <c r="I63" s="54"/>
    </row>
    <row r="64" spans="1:9" x14ac:dyDescent="0.2">
      <c r="A64" s="85" t="s">
        <v>60</v>
      </c>
      <c r="B64" s="82">
        <v>38392</v>
      </c>
      <c r="C64" s="115">
        <v>3.1E-2</v>
      </c>
      <c r="D64" s="115">
        <v>0.128</v>
      </c>
      <c r="E64" s="142">
        <v>1.6490492854279031</v>
      </c>
      <c r="F64" s="142">
        <v>0.19409758927480952</v>
      </c>
      <c r="G64" s="24">
        <v>12.85</v>
      </c>
      <c r="I64" s="54"/>
    </row>
    <row r="65" spans="1:9" x14ac:dyDescent="0.2">
      <c r="A65" s="85" t="s">
        <v>59</v>
      </c>
      <c r="B65" s="82">
        <v>38392</v>
      </c>
      <c r="C65" s="115">
        <v>9.8000000000000004E-2</v>
      </c>
      <c r="D65" s="115">
        <v>0.191</v>
      </c>
      <c r="E65" s="142">
        <v>1.6558262002995248</v>
      </c>
      <c r="F65" s="142">
        <v>0.18093843067990717</v>
      </c>
      <c r="G65" s="24">
        <v>10.71</v>
      </c>
      <c r="I65" s="54"/>
    </row>
    <row r="66" spans="1:9" x14ac:dyDescent="0.2">
      <c r="A66" s="85" t="s">
        <v>63</v>
      </c>
      <c r="B66" s="82">
        <v>38392</v>
      </c>
      <c r="C66" s="115">
        <v>1.4E-2</v>
      </c>
      <c r="D66" s="115">
        <v>0.17899999999999999</v>
      </c>
      <c r="E66" s="142">
        <v>1.7326312355112352</v>
      </c>
      <c r="F66" s="142">
        <v>9.2114110164316379E-2</v>
      </c>
      <c r="G66" s="24">
        <v>9.64</v>
      </c>
      <c r="I66" s="54"/>
    </row>
    <row r="67" spans="1:9" ht="13.5" thickBot="1" x14ac:dyDescent="0.25">
      <c r="A67" s="86" t="s">
        <v>62</v>
      </c>
      <c r="B67" s="83">
        <v>38392</v>
      </c>
      <c r="C67" s="116">
        <v>1.4999999999999999E-2</v>
      </c>
      <c r="D67" s="116">
        <v>0.08</v>
      </c>
      <c r="E67" s="232">
        <v>1.822990100466189</v>
      </c>
      <c r="F67" s="232">
        <v>0.14968542901701412</v>
      </c>
      <c r="G67" s="235">
        <v>9.1</v>
      </c>
      <c r="I67" s="54"/>
    </row>
    <row r="68" spans="1:9" x14ac:dyDescent="0.2">
      <c r="A68" s="54"/>
      <c r="B68" s="82"/>
      <c r="C68" s="89"/>
      <c r="D68" s="89"/>
      <c r="E68" s="90"/>
      <c r="F68" s="90"/>
      <c r="G68" s="90"/>
      <c r="I68" s="54"/>
    </row>
    <row r="69" spans="1:9" ht="13.5" thickBot="1" x14ac:dyDescent="0.25"/>
    <row r="70" spans="1:9" x14ac:dyDescent="0.2">
      <c r="A70" s="33"/>
      <c r="B70" s="47"/>
      <c r="C70" s="36" t="s">
        <v>41</v>
      </c>
      <c r="D70" s="36" t="s">
        <v>67</v>
      </c>
      <c r="E70" s="36" t="s">
        <v>38</v>
      </c>
      <c r="F70" s="36" t="s">
        <v>37</v>
      </c>
      <c r="G70" s="64" t="s">
        <v>112</v>
      </c>
      <c r="H70" s="54"/>
    </row>
    <row r="71" spans="1:9" ht="13.5" thickBot="1" x14ac:dyDescent="0.25">
      <c r="A71" s="34" t="s">
        <v>49</v>
      </c>
      <c r="B71" s="48" t="s">
        <v>48</v>
      </c>
      <c r="C71" s="37" t="s">
        <v>109</v>
      </c>
      <c r="D71" s="37" t="s">
        <v>109</v>
      </c>
      <c r="E71" s="37" t="s">
        <v>109</v>
      </c>
      <c r="F71" s="37" t="s">
        <v>109</v>
      </c>
      <c r="G71" s="57" t="s">
        <v>109</v>
      </c>
      <c r="H71" s="54"/>
    </row>
    <row r="72" spans="1:9" x14ac:dyDescent="0.2">
      <c r="A72" s="87" t="s">
        <v>7</v>
      </c>
      <c r="B72" s="45">
        <v>38455</v>
      </c>
      <c r="C72" s="115">
        <v>0.28401500000000002</v>
      </c>
      <c r="D72" s="115">
        <v>0.615842</v>
      </c>
      <c r="E72" s="141">
        <v>3.6241499999999998</v>
      </c>
      <c r="F72" s="115">
        <v>7.045E-3</v>
      </c>
      <c r="G72" s="231">
        <v>3.0996130000000002</v>
      </c>
      <c r="H72" s="54"/>
      <c r="I72" s="54"/>
    </row>
    <row r="73" spans="1:9" x14ac:dyDescent="0.2">
      <c r="A73" s="87" t="s">
        <v>36</v>
      </c>
      <c r="B73" s="45">
        <v>38455</v>
      </c>
      <c r="C73" s="115">
        <v>0.68188599999999999</v>
      </c>
      <c r="D73" s="4">
        <v>1.0271080000000001</v>
      </c>
      <c r="E73" s="142">
        <v>3.7589060000000001</v>
      </c>
      <c r="F73" s="115">
        <v>8.0090000000000005E-3</v>
      </c>
      <c r="G73" s="231">
        <v>5.6638320000000002</v>
      </c>
      <c r="H73" s="54"/>
      <c r="I73" s="54"/>
    </row>
    <row r="74" spans="1:9" x14ac:dyDescent="0.2">
      <c r="A74" s="85" t="s">
        <v>100</v>
      </c>
      <c r="B74" s="45">
        <v>38455</v>
      </c>
      <c r="C74" s="4">
        <v>1.0752090000000001</v>
      </c>
      <c r="D74" s="4">
        <v>1.578287</v>
      </c>
      <c r="E74" s="142">
        <v>0.64439299999999999</v>
      </c>
      <c r="F74" s="115">
        <v>7.9799999999999992E-3</v>
      </c>
      <c r="G74" s="231">
        <v>7.0921380000000003</v>
      </c>
      <c r="H74" s="54"/>
      <c r="I74" s="54"/>
    </row>
    <row r="75" spans="1:9" x14ac:dyDescent="0.2">
      <c r="A75" s="87" t="s">
        <v>72</v>
      </c>
      <c r="B75" s="45">
        <v>38455</v>
      </c>
      <c r="C75" s="4">
        <v>1.531431</v>
      </c>
      <c r="D75" s="4">
        <v>1.9705160000000002</v>
      </c>
      <c r="E75" s="142">
        <v>15.744018000000001</v>
      </c>
      <c r="F75" s="115">
        <v>5.2180000000000004E-3</v>
      </c>
      <c r="G75" s="231">
        <v>5.9673230000000004</v>
      </c>
      <c r="H75" s="54"/>
      <c r="I75" s="54"/>
    </row>
    <row r="76" spans="1:9" x14ac:dyDescent="0.2">
      <c r="A76" s="87" t="s">
        <v>73</v>
      </c>
      <c r="B76" s="45">
        <v>38455</v>
      </c>
      <c r="C76" s="115">
        <v>8.5459999999999998E-3</v>
      </c>
      <c r="D76" s="115">
        <v>9.2297999999999991E-2</v>
      </c>
      <c r="E76" s="142">
        <v>0.39638899999999999</v>
      </c>
      <c r="F76" s="115">
        <v>7.4833999999999998E-2</v>
      </c>
      <c r="G76" s="231">
        <v>11.814469000000001</v>
      </c>
      <c r="H76" s="54"/>
      <c r="I76" s="54"/>
    </row>
    <row r="77" spans="1:9" x14ac:dyDescent="0.2">
      <c r="A77" s="87" t="s">
        <v>74</v>
      </c>
      <c r="B77" s="45">
        <v>38455</v>
      </c>
      <c r="C77" s="115">
        <v>9.8600000000000007E-3</v>
      </c>
      <c r="D77" s="115">
        <v>6.5312999999999996E-2</v>
      </c>
      <c r="E77" s="142">
        <v>0.117797</v>
      </c>
      <c r="F77" s="115">
        <v>3.8181E-2</v>
      </c>
      <c r="G77" s="231">
        <v>9.9675510000000003</v>
      </c>
      <c r="H77" s="54"/>
      <c r="I77" s="54"/>
    </row>
    <row r="78" spans="1:9" x14ac:dyDescent="0.2">
      <c r="A78" s="87" t="s">
        <v>75</v>
      </c>
      <c r="B78" s="45">
        <v>38455</v>
      </c>
      <c r="C78" s="115">
        <v>9.2280000000000001E-3</v>
      </c>
      <c r="D78" s="115">
        <v>0.15501299999999998</v>
      </c>
      <c r="E78" s="142">
        <v>8.685699999999999E-2</v>
      </c>
      <c r="F78" s="115">
        <v>4.5793E-2</v>
      </c>
      <c r="G78" s="231">
        <v>11.373377</v>
      </c>
      <c r="H78" s="54"/>
      <c r="I78" s="54"/>
    </row>
    <row r="79" spans="1:9" x14ac:dyDescent="0.2">
      <c r="A79" s="87" t="s">
        <v>76</v>
      </c>
      <c r="B79" s="45">
        <v>38455</v>
      </c>
      <c r="C79" s="115">
        <v>9.3159999999999996E-3</v>
      </c>
      <c r="D79" s="115">
        <v>6.401599999999999E-2</v>
      </c>
      <c r="E79" s="142">
        <v>3.0009999999999998E-2</v>
      </c>
      <c r="F79" s="115">
        <v>4.7832E-2</v>
      </c>
      <c r="G79" s="231">
        <v>11.788087000000001</v>
      </c>
      <c r="H79" s="54"/>
      <c r="I79" s="54"/>
    </row>
    <row r="80" spans="1:9" x14ac:dyDescent="0.2">
      <c r="A80" s="87" t="s">
        <v>77</v>
      </c>
      <c r="B80" s="45">
        <v>38455</v>
      </c>
      <c r="C80" s="115">
        <v>9.2160000000000002E-3</v>
      </c>
      <c r="D80" s="115">
        <v>0.123281</v>
      </c>
      <c r="E80" s="142">
        <v>0.30179999999999996</v>
      </c>
      <c r="F80" s="115">
        <v>3.4506000000000002E-2</v>
      </c>
      <c r="G80" s="231">
        <v>11.187708000000001</v>
      </c>
      <c r="H80" s="54"/>
      <c r="I80" s="54"/>
    </row>
    <row r="81" spans="1:9" ht="13.5" thickBot="1" x14ac:dyDescent="0.25">
      <c r="A81" s="88" t="s">
        <v>78</v>
      </c>
      <c r="B81" s="83">
        <v>38455</v>
      </c>
      <c r="C81" s="116">
        <v>9.8919999999999998E-3</v>
      </c>
      <c r="D81" s="116">
        <v>7.1898999999999991E-2</v>
      </c>
      <c r="E81" s="232">
        <v>0.45319999999999999</v>
      </c>
      <c r="F81" s="116">
        <v>5.0209999999999998E-2</v>
      </c>
      <c r="G81" s="233">
        <v>9.1565399999999997</v>
      </c>
      <c r="H81" s="54"/>
      <c r="I81" s="54"/>
    </row>
    <row r="82" spans="1:9" x14ac:dyDescent="0.2">
      <c r="A82" s="54"/>
      <c r="B82" s="82"/>
      <c r="C82" s="54"/>
      <c r="D82" s="54"/>
      <c r="E82" s="54"/>
      <c r="F82" s="54"/>
      <c r="G82" s="54"/>
    </row>
    <row r="83" spans="1:9" ht="13.5" thickBot="1" x14ac:dyDescent="0.25"/>
    <row r="84" spans="1:9" x14ac:dyDescent="0.2">
      <c r="A84" s="33"/>
      <c r="B84" s="321"/>
      <c r="C84" s="36" t="s">
        <v>41</v>
      </c>
      <c r="D84" s="36" t="s">
        <v>67</v>
      </c>
      <c r="E84" s="36" t="s">
        <v>38</v>
      </c>
      <c r="F84" s="36" t="s">
        <v>37</v>
      </c>
      <c r="G84" s="64" t="s">
        <v>112</v>
      </c>
    </row>
    <row r="85" spans="1:9" ht="13.5" thickBot="1" x14ac:dyDescent="0.25">
      <c r="A85" s="34" t="s">
        <v>49</v>
      </c>
      <c r="B85" s="220" t="s">
        <v>48</v>
      </c>
      <c r="C85" s="631" t="s">
        <v>109</v>
      </c>
      <c r="D85" s="631" t="s">
        <v>109</v>
      </c>
      <c r="E85" s="631" t="s">
        <v>109</v>
      </c>
      <c r="F85" s="631" t="s">
        <v>109</v>
      </c>
      <c r="G85" s="197" t="s">
        <v>109</v>
      </c>
    </row>
    <row r="86" spans="1:9" x14ac:dyDescent="0.2">
      <c r="A86" s="316" t="s">
        <v>7</v>
      </c>
      <c r="B86" s="321">
        <v>38524</v>
      </c>
      <c r="C86" s="627">
        <v>0.21886</v>
      </c>
      <c r="D86" s="627">
        <v>0.55426299999999995</v>
      </c>
      <c r="E86" s="141">
        <v>1.3379969999999999</v>
      </c>
      <c r="F86" s="627">
        <v>0.39439999999999997</v>
      </c>
      <c r="G86" s="628">
        <v>1.968</v>
      </c>
      <c r="I86" s="54"/>
    </row>
    <row r="87" spans="1:9" x14ac:dyDescent="0.2">
      <c r="A87" s="328" t="s">
        <v>36</v>
      </c>
      <c r="B87" s="325">
        <v>38524</v>
      </c>
      <c r="C87" s="115">
        <v>0.47864099999999998</v>
      </c>
      <c r="D87" s="142">
        <v>1.3912180000000001</v>
      </c>
      <c r="E87" s="142">
        <v>0.77800000000000002</v>
      </c>
      <c r="F87" s="115">
        <v>3.326978</v>
      </c>
      <c r="G87" s="231">
        <v>4.1360000000000001</v>
      </c>
      <c r="I87" s="54"/>
    </row>
    <row r="88" spans="1:9" x14ac:dyDescent="0.2">
      <c r="A88" s="326" t="s">
        <v>100</v>
      </c>
      <c r="B88" s="325">
        <v>38524</v>
      </c>
      <c r="C88" s="234">
        <v>0.26960899999999999</v>
      </c>
      <c r="D88" s="142">
        <v>1.5360039999999999</v>
      </c>
      <c r="E88" s="142">
        <v>0.81234799999999996</v>
      </c>
      <c r="F88" s="115">
        <v>4.8600000000000003</v>
      </c>
      <c r="G88" s="231">
        <v>7.16</v>
      </c>
      <c r="I88" s="54"/>
    </row>
    <row r="89" spans="1:9" x14ac:dyDescent="0.2">
      <c r="A89" s="328" t="s">
        <v>72</v>
      </c>
      <c r="B89" s="325">
        <v>38524</v>
      </c>
      <c r="C89" s="115">
        <v>0.88090000000000002</v>
      </c>
      <c r="D89" s="142">
        <v>1.088792</v>
      </c>
      <c r="E89" s="142">
        <v>11.539163</v>
      </c>
      <c r="F89" s="115">
        <v>0.91524399999999995</v>
      </c>
      <c r="G89" s="231">
        <v>3.6819999999999999</v>
      </c>
      <c r="I89" s="54"/>
    </row>
    <row r="90" spans="1:9" x14ac:dyDescent="0.2">
      <c r="A90" s="328" t="s">
        <v>73</v>
      </c>
      <c r="B90" s="325">
        <v>38524</v>
      </c>
      <c r="C90" s="115" t="s">
        <v>91</v>
      </c>
      <c r="D90" s="115">
        <v>3.2421000000000005E-2</v>
      </c>
      <c r="E90" s="142">
        <v>0.16211500000000001</v>
      </c>
      <c r="F90" s="115">
        <v>0.10723299999999999</v>
      </c>
      <c r="G90" s="231">
        <v>8.5920000000000005</v>
      </c>
      <c r="I90" s="54"/>
    </row>
    <row r="91" spans="1:9" x14ac:dyDescent="0.2">
      <c r="A91" s="328" t="s">
        <v>74</v>
      </c>
      <c r="B91" s="325">
        <v>38524</v>
      </c>
      <c r="C91" s="115" t="s">
        <v>91</v>
      </c>
      <c r="D91" s="115">
        <v>5.8468999999999993E-2</v>
      </c>
      <c r="E91" s="142">
        <v>0.20329199999999997</v>
      </c>
      <c r="F91" s="115">
        <v>0.17660200000000001</v>
      </c>
      <c r="G91" s="231">
        <v>4.5469780000000002</v>
      </c>
      <c r="I91" s="54"/>
    </row>
    <row r="92" spans="1:9" x14ac:dyDescent="0.2">
      <c r="A92" s="328" t="s">
        <v>75</v>
      </c>
      <c r="B92" s="325">
        <v>38524</v>
      </c>
      <c r="C92" s="115" t="s">
        <v>91</v>
      </c>
      <c r="D92" s="115">
        <v>2.1878999999999999E-2</v>
      </c>
      <c r="E92" s="142">
        <v>0.152671</v>
      </c>
      <c r="F92" s="115">
        <v>0.25805</v>
      </c>
      <c r="G92" s="231">
        <v>3.9507340000000002</v>
      </c>
      <c r="I92" s="54"/>
    </row>
    <row r="93" spans="1:9" x14ac:dyDescent="0.2">
      <c r="A93" s="328" t="s">
        <v>76</v>
      </c>
      <c r="B93" s="325">
        <v>38524</v>
      </c>
      <c r="C93" s="115" t="s">
        <v>91</v>
      </c>
      <c r="D93" s="115">
        <v>0.109273</v>
      </c>
      <c r="E93" s="142">
        <v>0.22938199999999997</v>
      </c>
      <c r="F93" s="115">
        <v>0.17122200000000001</v>
      </c>
      <c r="G93" s="231" t="s">
        <v>95</v>
      </c>
      <c r="I93" s="54"/>
    </row>
    <row r="94" spans="1:9" x14ac:dyDescent="0.2">
      <c r="A94" s="328" t="s">
        <v>77</v>
      </c>
      <c r="B94" s="325">
        <v>38524</v>
      </c>
      <c r="C94" s="115" t="s">
        <v>91</v>
      </c>
      <c r="D94" s="115">
        <v>2.1122999999999999E-2</v>
      </c>
      <c r="E94" s="142">
        <v>0.20766099999999998</v>
      </c>
      <c r="F94" s="115">
        <v>0.21779000000000001</v>
      </c>
      <c r="G94" s="231">
        <v>4.0022099999999998</v>
      </c>
      <c r="I94" s="54"/>
    </row>
    <row r="95" spans="1:9" ht="13.5" thickBot="1" x14ac:dyDescent="0.25">
      <c r="A95" s="329" t="s">
        <v>78</v>
      </c>
      <c r="B95" s="171">
        <v>38524</v>
      </c>
      <c r="C95" s="173" t="s">
        <v>91</v>
      </c>
      <c r="D95" s="173">
        <v>7.6184000000000002E-2</v>
      </c>
      <c r="E95" s="629">
        <v>0.37214599999999998</v>
      </c>
      <c r="F95" s="173">
        <v>0.18560099999999999</v>
      </c>
      <c r="G95" s="630">
        <v>5.3446699999999998</v>
      </c>
      <c r="I95" s="54"/>
    </row>
    <row r="96" spans="1:9" x14ac:dyDescent="0.2">
      <c r="A96" s="91"/>
      <c r="B96" s="82"/>
      <c r="C96" s="77"/>
      <c r="D96" s="77"/>
      <c r="E96" s="77"/>
      <c r="F96" s="77"/>
      <c r="G96" s="77"/>
      <c r="I96" s="54"/>
    </row>
    <row r="97" spans="1:9" ht="13.5" thickBot="1" x14ac:dyDescent="0.25"/>
    <row r="98" spans="1:9" x14ac:dyDescent="0.2">
      <c r="A98" s="33"/>
      <c r="B98" s="47"/>
      <c r="C98" s="36" t="s">
        <v>41</v>
      </c>
      <c r="D98" s="36" t="s">
        <v>67</v>
      </c>
      <c r="E98" s="36" t="s">
        <v>38</v>
      </c>
      <c r="F98" s="36" t="s">
        <v>37</v>
      </c>
      <c r="G98" s="64" t="s">
        <v>112</v>
      </c>
    </row>
    <row r="99" spans="1:9" ht="13.5" thickBot="1" x14ac:dyDescent="0.25">
      <c r="A99" s="34" t="s">
        <v>49</v>
      </c>
      <c r="B99" s="48" t="s">
        <v>48</v>
      </c>
      <c r="C99" s="37" t="s">
        <v>109</v>
      </c>
      <c r="D99" s="37" t="s">
        <v>109</v>
      </c>
      <c r="E99" s="37" t="s">
        <v>109</v>
      </c>
      <c r="F99" s="37" t="s">
        <v>109</v>
      </c>
      <c r="G99" s="57" t="s">
        <v>109</v>
      </c>
    </row>
    <row r="100" spans="1:9" x14ac:dyDescent="0.2">
      <c r="A100" s="87" t="s">
        <v>7</v>
      </c>
      <c r="B100" s="45">
        <v>38622</v>
      </c>
      <c r="C100" s="115">
        <v>0.16699999999999998</v>
      </c>
      <c r="D100" s="115">
        <v>0.74</v>
      </c>
      <c r="E100" s="141">
        <v>4.7619999999999996</v>
      </c>
      <c r="F100" s="115">
        <v>0.39200000000000002</v>
      </c>
      <c r="G100" s="231">
        <v>3.323</v>
      </c>
      <c r="I100" s="54"/>
    </row>
    <row r="101" spans="1:9" x14ac:dyDescent="0.2">
      <c r="A101" s="87" t="s">
        <v>36</v>
      </c>
      <c r="B101" s="45">
        <v>38622</v>
      </c>
      <c r="C101" s="115">
        <v>0.35499999999999998</v>
      </c>
      <c r="D101" s="4">
        <v>1.462</v>
      </c>
      <c r="E101" s="142">
        <v>2.0489999999999999</v>
      </c>
      <c r="F101" s="115">
        <v>1.649</v>
      </c>
      <c r="G101" s="231">
        <v>5.3</v>
      </c>
      <c r="I101" s="54"/>
    </row>
    <row r="102" spans="1:9" x14ac:dyDescent="0.2">
      <c r="A102" s="85" t="s">
        <v>100</v>
      </c>
      <c r="B102" s="45">
        <v>38622</v>
      </c>
      <c r="C102" s="115">
        <v>0.31900000000000001</v>
      </c>
      <c r="D102" s="4">
        <v>2.016</v>
      </c>
      <c r="E102" s="142">
        <v>1.014</v>
      </c>
      <c r="F102" s="115">
        <v>3.246</v>
      </c>
      <c r="G102" s="231">
        <v>7.8109999999999999</v>
      </c>
      <c r="I102" s="54"/>
    </row>
    <row r="103" spans="1:9" x14ac:dyDescent="0.2">
      <c r="A103" s="87" t="s">
        <v>72</v>
      </c>
      <c r="B103" s="45">
        <v>38622</v>
      </c>
      <c r="C103" s="234">
        <v>0.45100000000000001</v>
      </c>
      <c r="D103" s="4">
        <v>1.651</v>
      </c>
      <c r="E103" s="142">
        <v>15.372858000000001</v>
      </c>
      <c r="F103" s="115">
        <v>1.145</v>
      </c>
      <c r="G103" s="231">
        <v>2.1120000000000001</v>
      </c>
      <c r="I103" s="54"/>
    </row>
    <row r="104" spans="1:9" x14ac:dyDescent="0.2">
      <c r="A104" s="87" t="s">
        <v>73</v>
      </c>
      <c r="B104" s="45">
        <v>38622</v>
      </c>
      <c r="C104" s="115">
        <v>4.5999999999999999E-2</v>
      </c>
      <c r="D104" s="115">
        <v>0.17100000000000001</v>
      </c>
      <c r="E104" s="142">
        <v>0.29099999999999998</v>
      </c>
      <c r="F104" s="115">
        <v>0.38400000000000001</v>
      </c>
      <c r="G104" s="231">
        <v>8.8680000000000003</v>
      </c>
      <c r="I104" s="54"/>
    </row>
    <row r="105" spans="1:9" x14ac:dyDescent="0.2">
      <c r="A105" s="87" t="s">
        <v>74</v>
      </c>
      <c r="B105" s="45">
        <v>38622</v>
      </c>
      <c r="C105" s="115">
        <v>3.9E-2</v>
      </c>
      <c r="D105" s="115">
        <v>0.06</v>
      </c>
      <c r="E105" s="142">
        <v>0.13</v>
      </c>
      <c r="F105" s="115">
        <v>0.59099999999999997</v>
      </c>
      <c r="G105" s="231">
        <v>6.4219999999999997</v>
      </c>
      <c r="I105" s="54"/>
    </row>
    <row r="106" spans="1:9" x14ac:dyDescent="0.2">
      <c r="A106" s="87" t="s">
        <v>75</v>
      </c>
      <c r="B106" s="45">
        <v>38622</v>
      </c>
      <c r="C106" s="115">
        <v>5.5E-2</v>
      </c>
      <c r="D106" s="115">
        <v>0.14499999999999999</v>
      </c>
      <c r="E106" s="142">
        <v>0.223</v>
      </c>
      <c r="F106" s="115">
        <v>0.70299999999999996</v>
      </c>
      <c r="G106" s="231">
        <v>8.1920000000000002</v>
      </c>
      <c r="I106" s="54"/>
    </row>
    <row r="107" spans="1:9" x14ac:dyDescent="0.2">
      <c r="A107" s="87" t="s">
        <v>76</v>
      </c>
      <c r="B107" s="45">
        <v>38622</v>
      </c>
      <c r="C107" s="115">
        <v>9.0000000000000011E-3</v>
      </c>
      <c r="D107" s="115">
        <v>6.0999999999999999E-2</v>
      </c>
      <c r="E107" s="142">
        <v>0.28899999999999998</v>
      </c>
      <c r="F107" s="115">
        <v>0.83199999999999996</v>
      </c>
      <c r="G107" s="231">
        <v>7.3129999999999997</v>
      </c>
      <c r="I107" s="54"/>
    </row>
    <row r="108" spans="1:9" x14ac:dyDescent="0.2">
      <c r="A108" s="87" t="s">
        <v>77</v>
      </c>
      <c r="B108" s="45">
        <v>38622</v>
      </c>
      <c r="C108" s="115">
        <v>2.3E-2</v>
      </c>
      <c r="D108" s="115">
        <v>0.11</v>
      </c>
      <c r="E108" s="142">
        <v>0.30399999999999999</v>
      </c>
      <c r="F108" s="115">
        <v>0.48499999999999999</v>
      </c>
      <c r="G108" s="231">
        <v>7.8710000000000004</v>
      </c>
      <c r="I108" s="54"/>
    </row>
    <row r="109" spans="1:9" ht="13.5" thickBot="1" x14ac:dyDescent="0.25">
      <c r="A109" s="88" t="s">
        <v>78</v>
      </c>
      <c r="B109" s="83">
        <v>38622</v>
      </c>
      <c r="C109" s="116">
        <v>0.01</v>
      </c>
      <c r="D109" s="116">
        <v>6.0999999999999999E-2</v>
      </c>
      <c r="E109" s="232">
        <v>0.26100000000000001</v>
      </c>
      <c r="F109" s="116">
        <v>0.77800000000000002</v>
      </c>
      <c r="G109" s="233">
        <v>4.1139999999999999</v>
      </c>
      <c r="I109" s="54"/>
    </row>
    <row r="110" spans="1:9" x14ac:dyDescent="0.2">
      <c r="A110" s="54"/>
      <c r="B110" s="82"/>
      <c r="C110" s="54"/>
      <c r="D110" s="54"/>
      <c r="E110" s="54"/>
      <c r="F110" s="54"/>
      <c r="G110" s="54"/>
    </row>
    <row r="111" spans="1:9" ht="13.5" thickBot="1" x14ac:dyDescent="0.25"/>
    <row r="112" spans="1:9" x14ac:dyDescent="0.2">
      <c r="A112" s="33"/>
      <c r="B112" s="47"/>
      <c r="C112" s="36" t="s">
        <v>41</v>
      </c>
      <c r="D112" s="36" t="s">
        <v>67</v>
      </c>
      <c r="E112" s="36" t="s">
        <v>38</v>
      </c>
      <c r="F112" s="36" t="s">
        <v>37</v>
      </c>
      <c r="G112" s="64" t="s">
        <v>112</v>
      </c>
    </row>
    <row r="113" spans="1:9" ht="13.5" thickBot="1" x14ac:dyDescent="0.25">
      <c r="A113" s="34" t="s">
        <v>49</v>
      </c>
      <c r="B113" s="48" t="s">
        <v>48</v>
      </c>
      <c r="C113" s="37" t="s">
        <v>109</v>
      </c>
      <c r="D113" s="37" t="s">
        <v>109</v>
      </c>
      <c r="E113" s="37" t="s">
        <v>109</v>
      </c>
      <c r="F113" s="37" t="s">
        <v>109</v>
      </c>
      <c r="G113" s="57" t="s">
        <v>109</v>
      </c>
    </row>
    <row r="114" spans="1:9" x14ac:dyDescent="0.2">
      <c r="A114" s="87" t="s">
        <v>7</v>
      </c>
      <c r="B114" s="45">
        <v>38729</v>
      </c>
      <c r="C114" s="115">
        <v>0.29800000000000004</v>
      </c>
      <c r="D114" s="115">
        <v>0.83599999999999997</v>
      </c>
      <c r="E114" s="141">
        <v>8.2629999999999999</v>
      </c>
      <c r="F114" s="115">
        <v>0.55000000000000004</v>
      </c>
      <c r="G114" s="231">
        <v>2.661</v>
      </c>
      <c r="I114" s="98"/>
    </row>
    <row r="115" spans="1:9" x14ac:dyDescent="0.2">
      <c r="A115" s="87" t="s">
        <v>36</v>
      </c>
      <c r="B115" s="45">
        <v>38729</v>
      </c>
      <c r="C115" s="115">
        <v>1.554</v>
      </c>
      <c r="D115" s="115">
        <v>1.6910000000000001</v>
      </c>
      <c r="E115" s="142">
        <v>4.5495999999999999</v>
      </c>
      <c r="F115" s="115">
        <v>5.1870000000000003</v>
      </c>
      <c r="G115" s="231">
        <v>9.9629999999999992</v>
      </c>
      <c r="I115" s="99"/>
    </row>
    <row r="116" spans="1:9" x14ac:dyDescent="0.2">
      <c r="A116" s="85" t="s">
        <v>100</v>
      </c>
      <c r="B116" s="45">
        <v>38729</v>
      </c>
      <c r="C116" s="115">
        <v>1.8</v>
      </c>
      <c r="D116" s="115">
        <v>1.96</v>
      </c>
      <c r="E116" s="142">
        <v>0.90500000000000003</v>
      </c>
      <c r="F116" s="115">
        <v>6.9160000000000004</v>
      </c>
      <c r="G116" s="231">
        <v>11.268000000000001</v>
      </c>
      <c r="I116" s="54"/>
    </row>
    <row r="117" spans="1:9" x14ac:dyDescent="0.2">
      <c r="A117" s="87" t="s">
        <v>72</v>
      </c>
      <c r="B117" s="45">
        <v>38729</v>
      </c>
      <c r="C117" s="234">
        <v>1.744</v>
      </c>
      <c r="D117" s="115">
        <v>1.7709999999999999</v>
      </c>
      <c r="E117" s="142">
        <v>12.393000000000001</v>
      </c>
      <c r="F117" s="115">
        <v>5.3159999999999998</v>
      </c>
      <c r="G117" s="231">
        <v>8.8450000000000006</v>
      </c>
      <c r="I117" s="54"/>
    </row>
    <row r="118" spans="1:9" x14ac:dyDescent="0.2">
      <c r="A118" s="87" t="s">
        <v>73</v>
      </c>
      <c r="B118" s="45">
        <v>38729</v>
      </c>
      <c r="C118" s="115">
        <v>3.5000000000000003E-2</v>
      </c>
      <c r="D118" s="115">
        <v>0.20899999999999999</v>
      </c>
      <c r="E118" s="142">
        <v>0.20100000000000001</v>
      </c>
      <c r="F118" s="115">
        <v>0.69099999999999995</v>
      </c>
      <c r="G118" s="231">
        <v>4.5419999999999998</v>
      </c>
      <c r="I118" s="54"/>
    </row>
    <row r="119" spans="1:9" x14ac:dyDescent="0.2">
      <c r="A119" s="87" t="s">
        <v>74</v>
      </c>
      <c r="B119" s="45">
        <v>38729</v>
      </c>
      <c r="C119" s="115">
        <v>3.6000000000000004E-2</v>
      </c>
      <c r="D119" s="115">
        <v>0.21</v>
      </c>
      <c r="E119" s="142">
        <v>0.29699999999999999</v>
      </c>
      <c r="F119" s="115">
        <v>0.70299999999999996</v>
      </c>
      <c r="G119" s="231">
        <v>3.33</v>
      </c>
      <c r="I119" s="54"/>
    </row>
    <row r="120" spans="1:9" x14ac:dyDescent="0.2">
      <c r="A120" s="87" t="s">
        <v>75</v>
      </c>
      <c r="B120" s="45">
        <v>38729</v>
      </c>
      <c r="C120" s="115">
        <v>3.1E-2</v>
      </c>
      <c r="D120" s="115">
        <v>0.216</v>
      </c>
      <c r="E120" s="142">
        <v>0.32100000000000001</v>
      </c>
      <c r="F120" s="115">
        <v>0.61</v>
      </c>
      <c r="G120" s="231">
        <v>5.1749999999999998</v>
      </c>
      <c r="I120" s="54"/>
    </row>
    <row r="121" spans="1:9" x14ac:dyDescent="0.2">
      <c r="A121" s="87" t="s">
        <v>76</v>
      </c>
      <c r="B121" s="45">
        <v>38729</v>
      </c>
      <c r="C121" s="115">
        <v>3.7999999999999992E-2</v>
      </c>
      <c r="D121" s="115">
        <v>0.20699999999999999</v>
      </c>
      <c r="E121" s="142">
        <v>0.251</v>
      </c>
      <c r="F121" s="115">
        <v>0.63500000000000001</v>
      </c>
      <c r="G121" s="231">
        <v>6.7060000000000004</v>
      </c>
      <c r="I121" s="54"/>
    </row>
    <row r="122" spans="1:9" x14ac:dyDescent="0.2">
      <c r="A122" s="87" t="s">
        <v>77</v>
      </c>
      <c r="B122" s="45">
        <v>38729</v>
      </c>
      <c r="C122" s="115">
        <v>3.8999999999999993E-2</v>
      </c>
      <c r="D122" s="115">
        <v>0.185</v>
      </c>
      <c r="E122" s="142">
        <v>0.191</v>
      </c>
      <c r="F122" s="115">
        <v>0.66100000000000003</v>
      </c>
      <c r="G122" s="231">
        <v>5.7489999999999997</v>
      </c>
      <c r="I122" s="54"/>
    </row>
    <row r="123" spans="1:9" ht="13.5" thickBot="1" x14ac:dyDescent="0.25">
      <c r="A123" s="88" t="s">
        <v>78</v>
      </c>
      <c r="B123" s="83">
        <v>38729</v>
      </c>
      <c r="C123" s="116">
        <v>4.2999999999999997E-2</v>
      </c>
      <c r="D123" s="116">
        <v>0.187</v>
      </c>
      <c r="E123" s="232">
        <v>0.22</v>
      </c>
      <c r="F123" s="116">
        <v>0.78</v>
      </c>
      <c r="G123" s="233">
        <v>2.9169999999999998</v>
      </c>
      <c r="I123" s="54"/>
    </row>
    <row r="125" spans="1:9" ht="13.5" thickBot="1" x14ac:dyDescent="0.25">
      <c r="D125" s="101"/>
    </row>
    <row r="126" spans="1:9" x14ac:dyDescent="0.2">
      <c r="A126" s="33"/>
      <c r="B126" s="47"/>
      <c r="C126" s="36" t="s">
        <v>41</v>
      </c>
      <c r="D126" s="36" t="s">
        <v>67</v>
      </c>
      <c r="E126" s="36" t="s">
        <v>38</v>
      </c>
      <c r="F126" s="36" t="s">
        <v>37</v>
      </c>
      <c r="G126" s="64" t="s">
        <v>112</v>
      </c>
    </row>
    <row r="127" spans="1:9" ht="13.5" thickBot="1" x14ac:dyDescent="0.25">
      <c r="A127" s="34" t="s">
        <v>49</v>
      </c>
      <c r="B127" s="48" t="s">
        <v>48</v>
      </c>
      <c r="C127" s="37" t="s">
        <v>109</v>
      </c>
      <c r="D127" s="37" t="s">
        <v>109</v>
      </c>
      <c r="E127" s="37" t="s">
        <v>109</v>
      </c>
      <c r="F127" s="37" t="s">
        <v>109</v>
      </c>
      <c r="G127" s="57" t="s">
        <v>109</v>
      </c>
    </row>
    <row r="128" spans="1:9" x14ac:dyDescent="0.2">
      <c r="A128" s="87" t="s">
        <v>7</v>
      </c>
      <c r="B128" s="45">
        <v>38824</v>
      </c>
      <c r="C128" s="115">
        <v>0.82899999999999996</v>
      </c>
      <c r="D128" s="115">
        <v>1.1839999999999999</v>
      </c>
      <c r="E128" s="141">
        <v>5.6790000000000003</v>
      </c>
      <c r="F128" s="115">
        <v>2.2959999999999998</v>
      </c>
      <c r="G128" s="81">
        <v>6.6440000000000001</v>
      </c>
      <c r="I128" s="54"/>
    </row>
    <row r="129" spans="1:11" x14ac:dyDescent="0.2">
      <c r="A129" s="87" t="s">
        <v>36</v>
      </c>
      <c r="B129" s="45">
        <v>38824</v>
      </c>
      <c r="C129" s="115">
        <v>0.56000000000000005</v>
      </c>
      <c r="D129" s="115">
        <v>1.5329999999999999</v>
      </c>
      <c r="E129" s="142">
        <v>2.5910000000000002</v>
      </c>
      <c r="F129" s="115">
        <v>1.101</v>
      </c>
      <c r="G129" s="81">
        <v>6.4649999999999999</v>
      </c>
      <c r="I129" s="54"/>
    </row>
    <row r="130" spans="1:11" x14ac:dyDescent="0.2">
      <c r="A130" s="85" t="s">
        <v>100</v>
      </c>
      <c r="B130" s="45">
        <v>38824</v>
      </c>
      <c r="C130" s="115">
        <v>0.98699999999999999</v>
      </c>
      <c r="D130" s="115">
        <v>1.8169999999999999</v>
      </c>
      <c r="E130" s="142" t="s">
        <v>114</v>
      </c>
      <c r="F130" s="115">
        <v>3.7040000000000002</v>
      </c>
      <c r="G130" s="81" t="s">
        <v>113</v>
      </c>
      <c r="I130" s="54"/>
    </row>
    <row r="131" spans="1:11" x14ac:dyDescent="0.2">
      <c r="A131" s="87" t="s">
        <v>72</v>
      </c>
      <c r="B131" s="82">
        <v>38825</v>
      </c>
      <c r="C131" s="115">
        <v>0.871</v>
      </c>
      <c r="D131" s="115">
        <v>1.899</v>
      </c>
      <c r="E131" s="142">
        <v>6.0579999999999998</v>
      </c>
      <c r="F131" s="115">
        <v>1.83</v>
      </c>
      <c r="G131" s="81">
        <v>7.1539999999999999</v>
      </c>
      <c r="I131" s="54"/>
    </row>
    <row r="132" spans="1:11" x14ac:dyDescent="0.2">
      <c r="A132" s="87" t="s">
        <v>73</v>
      </c>
      <c r="B132" s="82">
        <v>38825</v>
      </c>
      <c r="C132" s="115">
        <v>8.9999999999999993E-3</v>
      </c>
      <c r="D132" s="115">
        <v>6.7000000000000004E-2</v>
      </c>
      <c r="E132" s="142">
        <v>0.55900000000000005</v>
      </c>
      <c r="F132" s="115">
        <v>1.1719999999999999</v>
      </c>
      <c r="G132" s="81">
        <v>9.1359999999999992</v>
      </c>
      <c r="I132" s="54"/>
    </row>
    <row r="133" spans="1:11" x14ac:dyDescent="0.2">
      <c r="A133" s="87" t="s">
        <v>74</v>
      </c>
      <c r="B133" s="82">
        <v>38825</v>
      </c>
      <c r="C133" s="115">
        <v>8.9999999999999993E-3</v>
      </c>
      <c r="D133" s="115">
        <v>6.7000000000000004E-2</v>
      </c>
      <c r="E133" s="142">
        <v>0.76200000000000001</v>
      </c>
      <c r="F133" s="115">
        <v>1.044</v>
      </c>
      <c r="G133" s="81">
        <v>8.3369999999999997</v>
      </c>
      <c r="I133" s="54"/>
    </row>
    <row r="134" spans="1:11" x14ac:dyDescent="0.2">
      <c r="A134" s="87" t="s">
        <v>75</v>
      </c>
      <c r="B134" s="82">
        <v>38825</v>
      </c>
      <c r="C134" s="115">
        <v>7.0000000000000001E-3</v>
      </c>
      <c r="D134" s="115">
        <v>7.2999999999999995E-2</v>
      </c>
      <c r="E134" s="142">
        <v>0.41199999999999998</v>
      </c>
      <c r="F134" s="115">
        <v>1.01</v>
      </c>
      <c r="G134" s="81">
        <v>6.7389999999999999</v>
      </c>
      <c r="I134" s="54"/>
    </row>
    <row r="135" spans="1:11" x14ac:dyDescent="0.2">
      <c r="A135" s="87" t="s">
        <v>76</v>
      </c>
      <c r="B135" s="82">
        <v>38825</v>
      </c>
      <c r="C135" s="115">
        <v>7.0000000000000001E-3</v>
      </c>
      <c r="D135" s="115">
        <v>6.8000000000000005E-2</v>
      </c>
      <c r="E135" s="142">
        <v>0.34499999999999997</v>
      </c>
      <c r="F135" s="115">
        <v>0.96</v>
      </c>
      <c r="G135" s="81">
        <v>5.8419999999999996</v>
      </c>
      <c r="I135" s="54"/>
    </row>
    <row r="136" spans="1:11" x14ac:dyDescent="0.2">
      <c r="A136" s="87" t="s">
        <v>77</v>
      </c>
      <c r="B136" s="82">
        <v>38825</v>
      </c>
      <c r="C136" s="115">
        <v>0.01</v>
      </c>
      <c r="D136" s="115">
        <v>7.2999999999999995E-2</v>
      </c>
      <c r="E136" s="142">
        <v>0.32300000000000001</v>
      </c>
      <c r="F136" s="115">
        <v>0.1</v>
      </c>
      <c r="G136" s="81">
        <v>5.2990000000000004</v>
      </c>
      <c r="I136" s="54"/>
    </row>
    <row r="137" spans="1:11" ht="13.5" thickBot="1" x14ac:dyDescent="0.25">
      <c r="A137" s="88" t="s">
        <v>78</v>
      </c>
      <c r="B137" s="83">
        <v>38825</v>
      </c>
      <c r="C137" s="116">
        <v>5.0000000000000001E-3</v>
      </c>
      <c r="D137" s="116">
        <v>7.3999999999999996E-2</v>
      </c>
      <c r="E137" s="232">
        <v>0.46300000000000002</v>
      </c>
      <c r="F137" s="116">
        <v>1.05</v>
      </c>
      <c r="G137" s="84">
        <v>6.9630000000000001</v>
      </c>
      <c r="I137" s="54"/>
    </row>
    <row r="138" spans="1:11" x14ac:dyDescent="0.2">
      <c r="C138" s="54"/>
      <c r="D138" s="54"/>
      <c r="E138" s="54"/>
      <c r="F138" s="54"/>
      <c r="G138" s="54"/>
    </row>
    <row r="139" spans="1:11" ht="13.5" thickBot="1" x14ac:dyDescent="0.25"/>
    <row r="140" spans="1:11" x14ac:dyDescent="0.2">
      <c r="A140" s="33"/>
      <c r="B140" s="47"/>
      <c r="C140" s="36" t="s">
        <v>41</v>
      </c>
      <c r="D140" s="36" t="s">
        <v>67</v>
      </c>
      <c r="E140" s="36" t="s">
        <v>38</v>
      </c>
      <c r="F140" s="36" t="s">
        <v>37</v>
      </c>
      <c r="G140" s="64" t="s">
        <v>115</v>
      </c>
    </row>
    <row r="141" spans="1:11" ht="13.5" thickBot="1" x14ac:dyDescent="0.25">
      <c r="A141" s="34" t="s">
        <v>49</v>
      </c>
      <c r="B141" s="48" t="s">
        <v>48</v>
      </c>
      <c r="C141" s="37" t="s">
        <v>109</v>
      </c>
      <c r="D141" s="37" t="s">
        <v>109</v>
      </c>
      <c r="E141" s="37" t="s">
        <v>109</v>
      </c>
      <c r="F141" s="37" t="s">
        <v>109</v>
      </c>
      <c r="G141" s="57" t="s">
        <v>109</v>
      </c>
    </row>
    <row r="142" spans="1:11" x14ac:dyDescent="0.2">
      <c r="A142" s="87" t="s">
        <v>7</v>
      </c>
      <c r="B142" s="82">
        <v>38917</v>
      </c>
      <c r="C142" s="115">
        <v>0.32500000000000001</v>
      </c>
      <c r="D142" s="115">
        <v>0.61599999999999999</v>
      </c>
      <c r="E142" s="141">
        <v>4.7075089999999999</v>
      </c>
      <c r="F142" s="115">
        <v>0.42925099999999999</v>
      </c>
      <c r="G142" s="81">
        <v>5.8380000000000001</v>
      </c>
      <c r="J142" s="115"/>
      <c r="K142" s="115"/>
    </row>
    <row r="143" spans="1:11" x14ac:dyDescent="0.2">
      <c r="A143" s="87" t="s">
        <v>36</v>
      </c>
      <c r="B143" s="82">
        <v>38917</v>
      </c>
      <c r="C143" s="115">
        <v>0.70099999999999996</v>
      </c>
      <c r="D143" s="115">
        <v>1.206</v>
      </c>
      <c r="E143" s="142">
        <v>3.4002869999999996</v>
      </c>
      <c r="F143" s="115">
        <v>4.0722849999999999</v>
      </c>
      <c r="G143" s="81">
        <v>7.524</v>
      </c>
      <c r="J143" s="115"/>
      <c r="K143" s="115"/>
    </row>
    <row r="144" spans="1:11" x14ac:dyDescent="0.2">
      <c r="A144" s="85" t="s">
        <v>100</v>
      </c>
      <c r="B144" s="82">
        <v>38917</v>
      </c>
      <c r="C144" s="115">
        <v>0.745</v>
      </c>
      <c r="D144" s="115">
        <v>1.6839999999999999</v>
      </c>
      <c r="E144" s="142">
        <v>0.17696300000000001</v>
      </c>
      <c r="F144" s="115">
        <v>6.5439150000000001</v>
      </c>
      <c r="G144" s="81">
        <v>7.53</v>
      </c>
      <c r="J144" s="115"/>
      <c r="K144" s="115"/>
    </row>
    <row r="145" spans="1:11" x14ac:dyDescent="0.2">
      <c r="A145" s="87" t="s">
        <v>72</v>
      </c>
      <c r="B145" s="82">
        <v>38917</v>
      </c>
      <c r="C145" s="115">
        <v>0.89300000000000002</v>
      </c>
      <c r="D145" s="115">
        <v>1.1759999999999999</v>
      </c>
      <c r="E145" s="142">
        <v>18.210802000000001</v>
      </c>
      <c r="F145" s="115">
        <v>0.80500000000000005</v>
      </c>
      <c r="G145" s="81">
        <v>16.184000000000001</v>
      </c>
      <c r="J145" s="115"/>
      <c r="K145" s="115"/>
    </row>
    <row r="146" spans="1:11" x14ac:dyDescent="0.2">
      <c r="A146" s="87" t="s">
        <v>73</v>
      </c>
      <c r="B146" s="82">
        <v>38918</v>
      </c>
      <c r="C146" s="115">
        <v>0.01</v>
      </c>
      <c r="D146" s="115">
        <v>9.4E-2</v>
      </c>
      <c r="E146" s="142">
        <v>1.4643E-2</v>
      </c>
      <c r="F146" s="115">
        <v>1.088592</v>
      </c>
      <c r="G146" s="81">
        <v>3.6139999999999999</v>
      </c>
      <c r="J146" s="115"/>
      <c r="K146" s="115"/>
    </row>
    <row r="147" spans="1:11" x14ac:dyDescent="0.2">
      <c r="A147" s="87" t="s">
        <v>74</v>
      </c>
      <c r="B147" s="82">
        <v>38918</v>
      </c>
      <c r="C147" s="115">
        <v>8.9999999999999993E-3</v>
      </c>
      <c r="D147" s="115">
        <v>8.7999999999999995E-2</v>
      </c>
      <c r="E147" s="142">
        <v>8.1069999999999996E-3</v>
      </c>
      <c r="F147" s="115">
        <v>2.3315000000000001</v>
      </c>
      <c r="G147" s="81">
        <v>3.6259999999999999</v>
      </c>
      <c r="J147" s="115"/>
      <c r="K147" s="115"/>
    </row>
    <row r="148" spans="1:11" x14ac:dyDescent="0.2">
      <c r="A148" s="87" t="s">
        <v>75</v>
      </c>
      <c r="B148" s="82">
        <v>38918</v>
      </c>
      <c r="C148" s="115">
        <v>8.9999999999999993E-3</v>
      </c>
      <c r="D148" s="115">
        <v>9.2999999999999999E-2</v>
      </c>
      <c r="E148" s="142">
        <v>1.0657999999999997E-2</v>
      </c>
      <c r="F148" s="115">
        <v>0.84815700000000005</v>
      </c>
      <c r="G148" s="81">
        <v>3.4540000000000002</v>
      </c>
      <c r="J148" s="115"/>
      <c r="K148" s="115"/>
    </row>
    <row r="149" spans="1:11" x14ac:dyDescent="0.2">
      <c r="A149" s="87" t="s">
        <v>76</v>
      </c>
      <c r="B149" s="82">
        <v>38918</v>
      </c>
      <c r="C149" s="115">
        <v>8.9999999999999993E-3</v>
      </c>
      <c r="D149" s="115">
        <v>8.6999999999999994E-2</v>
      </c>
      <c r="E149" s="142">
        <v>1.218E-2</v>
      </c>
      <c r="F149" s="115">
        <v>1.7634909999999999</v>
      </c>
      <c r="G149" s="81">
        <v>3.504</v>
      </c>
      <c r="J149" s="115"/>
      <c r="K149" s="115"/>
    </row>
    <row r="150" spans="1:11" x14ac:dyDescent="0.2">
      <c r="A150" s="87" t="s">
        <v>77</v>
      </c>
      <c r="B150" s="82">
        <v>38918</v>
      </c>
      <c r="C150" s="115">
        <v>8.9999999999999993E-3</v>
      </c>
      <c r="D150" s="115">
        <v>8.4000000000000005E-2</v>
      </c>
      <c r="E150" s="142">
        <v>4.5880000000000018E-3</v>
      </c>
      <c r="F150" s="115">
        <v>0.94686700000000001</v>
      </c>
      <c r="G150" s="81">
        <v>3.1659999999999999</v>
      </c>
      <c r="J150" s="115"/>
      <c r="K150" s="115"/>
    </row>
    <row r="151" spans="1:11" ht="13.5" thickBot="1" x14ac:dyDescent="0.25">
      <c r="A151" s="88" t="s">
        <v>78</v>
      </c>
      <c r="B151" s="83">
        <v>38918</v>
      </c>
      <c r="C151" s="116">
        <v>1.7999999999999999E-2</v>
      </c>
      <c r="D151" s="116">
        <v>0.12</v>
      </c>
      <c r="E151" s="232">
        <v>1.6279999999999999E-2</v>
      </c>
      <c r="F151" s="116">
        <v>3.3712029999999999</v>
      </c>
      <c r="G151" s="84">
        <v>3.6739999999999999</v>
      </c>
      <c r="J151" s="115"/>
      <c r="K151" s="115"/>
    </row>
    <row r="153" spans="1:11" ht="13.5" thickBot="1" x14ac:dyDescent="0.25"/>
    <row r="154" spans="1:11" x14ac:dyDescent="0.2">
      <c r="A154" s="33"/>
      <c r="B154" s="47"/>
      <c r="C154" s="36" t="s">
        <v>41</v>
      </c>
      <c r="D154" s="36" t="s">
        <v>67</v>
      </c>
      <c r="E154" s="36" t="s">
        <v>38</v>
      </c>
      <c r="F154" s="36" t="s">
        <v>37</v>
      </c>
      <c r="G154" s="114" t="s">
        <v>116</v>
      </c>
    </row>
    <row r="155" spans="1:11" ht="13.5" thickBot="1" x14ac:dyDescent="0.25">
      <c r="A155" s="34" t="s">
        <v>49</v>
      </c>
      <c r="B155" s="48" t="s">
        <v>48</v>
      </c>
      <c r="C155" s="37" t="s">
        <v>109</v>
      </c>
      <c r="D155" s="37" t="s">
        <v>109</v>
      </c>
      <c r="E155" s="37" t="s">
        <v>109</v>
      </c>
      <c r="F155" s="37" t="s">
        <v>109</v>
      </c>
      <c r="G155" s="57" t="s">
        <v>109</v>
      </c>
    </row>
    <row r="156" spans="1:11" x14ac:dyDescent="0.2">
      <c r="A156" s="87" t="s">
        <v>7</v>
      </c>
      <c r="B156" s="82">
        <v>39041</v>
      </c>
      <c r="C156" s="115">
        <v>0.16669999999999999</v>
      </c>
      <c r="D156" s="115">
        <v>0.48599999999999999</v>
      </c>
      <c r="E156" s="141">
        <v>8.1669999999999998</v>
      </c>
      <c r="F156" s="115">
        <v>0.35099999999999998</v>
      </c>
      <c r="G156" s="78">
        <v>10.851000000000001</v>
      </c>
      <c r="I156" s="54"/>
    </row>
    <row r="157" spans="1:11" x14ac:dyDescent="0.2">
      <c r="A157" s="87" t="s">
        <v>36</v>
      </c>
      <c r="B157" s="82">
        <v>39041</v>
      </c>
      <c r="C157" s="115">
        <v>0.60599999999999998</v>
      </c>
      <c r="D157" s="115">
        <v>1.5920000000000001</v>
      </c>
      <c r="E157" s="142">
        <v>4.3790000000000004</v>
      </c>
      <c r="F157" s="115">
        <v>3.544</v>
      </c>
      <c r="G157" s="78">
        <v>11.172000000000001</v>
      </c>
      <c r="I157" s="54"/>
    </row>
    <row r="158" spans="1:11" x14ac:dyDescent="0.2">
      <c r="A158" s="87" t="s">
        <v>72</v>
      </c>
      <c r="B158" s="82">
        <v>39041</v>
      </c>
      <c r="C158" s="115">
        <v>1.1539999999999999</v>
      </c>
      <c r="D158" s="115">
        <v>2.2149999999999999</v>
      </c>
      <c r="E158" s="142">
        <v>14.681000000000001</v>
      </c>
      <c r="F158" s="115">
        <v>1.2230000000000001</v>
      </c>
      <c r="G158" s="79">
        <v>19.192</v>
      </c>
      <c r="I158" s="54"/>
    </row>
    <row r="159" spans="1:11" x14ac:dyDescent="0.2">
      <c r="A159" s="87" t="s">
        <v>73</v>
      </c>
      <c r="B159" s="82">
        <v>39041</v>
      </c>
      <c r="C159" s="115">
        <v>6.2E-2</v>
      </c>
      <c r="D159" s="115">
        <v>0.107</v>
      </c>
      <c r="E159" s="142">
        <v>7.8E-2</v>
      </c>
      <c r="F159" s="115">
        <v>2.903</v>
      </c>
      <c r="G159" s="80">
        <v>3.26</v>
      </c>
      <c r="I159" s="54"/>
    </row>
    <row r="160" spans="1:11" x14ac:dyDescent="0.2">
      <c r="A160" s="87" t="s">
        <v>74</v>
      </c>
      <c r="B160" s="82">
        <v>39041</v>
      </c>
      <c r="C160" s="115">
        <v>8.5000000000000006E-2</v>
      </c>
      <c r="D160" s="115">
        <v>0.104</v>
      </c>
      <c r="E160" s="142">
        <v>6.8000000000000005E-2</v>
      </c>
      <c r="F160" s="115">
        <v>1.246</v>
      </c>
      <c r="G160" s="80">
        <v>3.2109999999999999</v>
      </c>
      <c r="I160" s="54"/>
    </row>
    <row r="161" spans="1:9" x14ac:dyDescent="0.2">
      <c r="A161" s="87" t="s">
        <v>75</v>
      </c>
      <c r="B161" s="82">
        <v>39041</v>
      </c>
      <c r="C161" s="115">
        <v>6.6000000000000003E-2</v>
      </c>
      <c r="D161" s="115">
        <v>0.107</v>
      </c>
      <c r="E161" s="142">
        <v>0.156</v>
      </c>
      <c r="F161" s="115">
        <v>0.99299999999999999</v>
      </c>
      <c r="G161" s="80">
        <v>3.2410000000000001</v>
      </c>
      <c r="I161" s="54"/>
    </row>
    <row r="162" spans="1:9" x14ac:dyDescent="0.2">
      <c r="A162" s="87" t="s">
        <v>76</v>
      </c>
      <c r="B162" s="82">
        <v>39041</v>
      </c>
      <c r="C162" s="115">
        <v>7.2999999999999995E-2</v>
      </c>
      <c r="D162" s="115">
        <v>9.8000000000000004E-2</v>
      </c>
      <c r="E162" s="142">
        <v>8.8999999999999996E-2</v>
      </c>
      <c r="F162" s="115">
        <v>1.2170000000000001</v>
      </c>
      <c r="G162" s="80">
        <v>3.0470000000000002</v>
      </c>
      <c r="I162" s="54"/>
    </row>
    <row r="163" spans="1:9" x14ac:dyDescent="0.2">
      <c r="A163" s="87" t="s">
        <v>77</v>
      </c>
      <c r="B163" s="82">
        <v>39041</v>
      </c>
      <c r="C163" s="115">
        <v>7.9000000000000001E-2</v>
      </c>
      <c r="D163" s="115">
        <v>0.10299999999999999</v>
      </c>
      <c r="E163" s="142">
        <v>6.8000000000000005E-2</v>
      </c>
      <c r="F163" s="115">
        <v>1.1299999999999999</v>
      </c>
      <c r="G163" s="80">
        <v>3.3130000000000002</v>
      </c>
      <c r="I163" s="54"/>
    </row>
    <row r="164" spans="1:9" ht="13.5" thickBot="1" x14ac:dyDescent="0.25">
      <c r="A164" s="88" t="s">
        <v>78</v>
      </c>
      <c r="B164" s="83">
        <v>39041</v>
      </c>
      <c r="C164" s="116">
        <v>7.0999999999999994E-2</v>
      </c>
      <c r="D164" s="116">
        <v>9.8000000000000004E-2</v>
      </c>
      <c r="E164" s="232">
        <v>7.3000000000000009E-2</v>
      </c>
      <c r="F164" s="116">
        <v>1.093</v>
      </c>
      <c r="G164" s="139">
        <v>3.113</v>
      </c>
      <c r="I164" s="54"/>
    </row>
    <row r="165" spans="1:9" x14ac:dyDescent="0.2">
      <c r="C165" s="54"/>
      <c r="D165" s="54"/>
      <c r="E165" s="54"/>
      <c r="F165" s="54"/>
      <c r="G165" s="54"/>
    </row>
    <row r="166" spans="1:9" ht="13.5" thickBot="1" x14ac:dyDescent="0.25">
      <c r="G166" s="115"/>
    </row>
    <row r="167" spans="1:9" x14ac:dyDescent="0.2">
      <c r="A167" s="33" t="s">
        <v>117</v>
      </c>
      <c r="B167" s="321"/>
      <c r="C167" s="36" t="s">
        <v>41</v>
      </c>
      <c r="D167" s="36" t="s">
        <v>67</v>
      </c>
      <c r="E167" s="36" t="s">
        <v>38</v>
      </c>
      <c r="F167" s="36" t="s">
        <v>37</v>
      </c>
      <c r="G167" s="64" t="s">
        <v>115</v>
      </c>
    </row>
    <row r="168" spans="1:9" ht="13.5" thickBot="1" x14ac:dyDescent="0.25">
      <c r="A168" s="34" t="s">
        <v>49</v>
      </c>
      <c r="B168" s="220" t="s">
        <v>48</v>
      </c>
      <c r="C168" s="631" t="s">
        <v>109</v>
      </c>
      <c r="D168" s="631" t="s">
        <v>109</v>
      </c>
      <c r="E168" s="631" t="s">
        <v>109</v>
      </c>
      <c r="F168" s="631" t="s">
        <v>109</v>
      </c>
      <c r="G168" s="197" t="s">
        <v>109</v>
      </c>
    </row>
    <row r="169" spans="1:9" x14ac:dyDescent="0.2">
      <c r="A169" s="87" t="s">
        <v>7</v>
      </c>
      <c r="B169" s="82">
        <v>39134</v>
      </c>
      <c r="C169" s="115">
        <v>1.42</v>
      </c>
      <c r="D169" s="115">
        <v>1.6380000000000001</v>
      </c>
      <c r="E169" s="143">
        <v>10.111000000000001</v>
      </c>
      <c r="F169" s="142">
        <v>4.1340000000000003</v>
      </c>
      <c r="G169" s="144">
        <v>17.299499999999998</v>
      </c>
      <c r="H169" s="54"/>
      <c r="I169" s="54"/>
    </row>
    <row r="170" spans="1:9" x14ac:dyDescent="0.2">
      <c r="A170" s="87" t="s">
        <v>36</v>
      </c>
      <c r="B170" s="82">
        <v>39134</v>
      </c>
      <c r="C170" s="115">
        <v>0.64700000000000002</v>
      </c>
      <c r="D170" s="115">
        <v>0.68849999999999989</v>
      </c>
      <c r="E170" s="142">
        <v>3.4790000000000001</v>
      </c>
      <c r="F170" s="142">
        <v>2.9470000000000001</v>
      </c>
      <c r="G170" s="146">
        <v>8.2805</v>
      </c>
      <c r="H170" s="54"/>
      <c r="I170" s="54"/>
    </row>
    <row r="171" spans="1:9" x14ac:dyDescent="0.2">
      <c r="A171" s="87" t="s">
        <v>72</v>
      </c>
      <c r="B171" s="82">
        <v>39134</v>
      </c>
      <c r="C171" s="115">
        <v>0.86</v>
      </c>
      <c r="D171" s="115">
        <v>1.0979999999999999</v>
      </c>
      <c r="E171" s="142">
        <v>5.2990000000000004</v>
      </c>
      <c r="F171" s="142">
        <v>2.9590000000000001</v>
      </c>
      <c r="G171" s="145">
        <v>10.445166666666667</v>
      </c>
      <c r="H171" s="54"/>
      <c r="I171" s="54"/>
    </row>
    <row r="172" spans="1:9" x14ac:dyDescent="0.2">
      <c r="A172" s="87" t="s">
        <v>73</v>
      </c>
      <c r="B172" s="82">
        <v>39134</v>
      </c>
      <c r="C172" s="115">
        <v>0.125</v>
      </c>
      <c r="D172" s="115">
        <v>0.75600000000000001</v>
      </c>
      <c r="E172" s="115">
        <v>0.378</v>
      </c>
      <c r="F172" s="115">
        <v>0.71199999999999997</v>
      </c>
      <c r="G172" s="146">
        <v>6.041666666666667</v>
      </c>
      <c r="H172" s="54"/>
      <c r="I172" s="54"/>
    </row>
    <row r="173" spans="1:9" x14ac:dyDescent="0.2">
      <c r="A173" s="87" t="s">
        <v>74</v>
      </c>
      <c r="B173" s="82">
        <v>39134</v>
      </c>
      <c r="C173" s="115">
        <v>8.6999999999999994E-2</v>
      </c>
      <c r="D173" s="115">
        <v>9.2999999999999999E-2</v>
      </c>
      <c r="E173" s="115">
        <v>6.2E-2</v>
      </c>
      <c r="F173" s="142">
        <v>1.3660000000000001</v>
      </c>
      <c r="G173" s="146">
        <v>3.4948333333333337</v>
      </c>
      <c r="H173" s="54"/>
      <c r="I173" s="54"/>
    </row>
    <row r="174" spans="1:9" x14ac:dyDescent="0.2">
      <c r="A174" s="87" t="s">
        <v>75</v>
      </c>
      <c r="B174" s="82">
        <v>39134</v>
      </c>
      <c r="C174" s="115">
        <v>0.121</v>
      </c>
      <c r="D174" s="115">
        <v>0.58499999999999996</v>
      </c>
      <c r="E174" s="115">
        <v>0.2</v>
      </c>
      <c r="F174" s="115">
        <v>0.29599999999999999</v>
      </c>
      <c r="G174" s="146">
        <v>5.1461666666666668</v>
      </c>
      <c r="H174" s="54"/>
      <c r="I174" s="54"/>
    </row>
    <row r="175" spans="1:9" x14ac:dyDescent="0.2">
      <c r="A175" s="87" t="s">
        <v>76</v>
      </c>
      <c r="B175" s="82">
        <v>39134</v>
      </c>
      <c r="C175" s="115">
        <v>0.10199999999999999</v>
      </c>
      <c r="D175" s="115">
        <v>0.105</v>
      </c>
      <c r="E175" s="115">
        <v>5.8999999999999997E-2</v>
      </c>
      <c r="F175" s="142">
        <v>1.2849999999999999</v>
      </c>
      <c r="G175" s="146">
        <v>3.5468333333333333</v>
      </c>
      <c r="H175" s="54"/>
      <c r="I175" s="54"/>
    </row>
    <row r="176" spans="1:9" x14ac:dyDescent="0.2">
      <c r="A176" s="87" t="s">
        <v>77</v>
      </c>
      <c r="B176" s="82">
        <v>39134</v>
      </c>
      <c r="C176" s="115">
        <v>0.113</v>
      </c>
      <c r="D176" s="115">
        <v>0.27300000000000002</v>
      </c>
      <c r="E176" s="115">
        <v>0.16200000000000001</v>
      </c>
      <c r="F176" s="115">
        <v>0.25700000000000001</v>
      </c>
      <c r="G176" s="146">
        <v>4.2391666666666667</v>
      </c>
      <c r="H176" s="54"/>
      <c r="I176" s="54"/>
    </row>
    <row r="177" spans="1:9" ht="13.5" thickBot="1" x14ac:dyDescent="0.25">
      <c r="A177" s="88" t="s">
        <v>78</v>
      </c>
      <c r="B177" s="83">
        <v>39134</v>
      </c>
      <c r="C177" s="116">
        <v>0.112</v>
      </c>
      <c r="D177" s="116">
        <v>0.11699999999999999</v>
      </c>
      <c r="E177" s="116">
        <v>0.11700000000000001</v>
      </c>
      <c r="F177" s="116">
        <v>0.79700000000000004</v>
      </c>
      <c r="G177" s="147">
        <v>3.5483333333333333</v>
      </c>
      <c r="H177" s="54"/>
      <c r="I177" s="54"/>
    </row>
    <row r="178" spans="1:9" x14ac:dyDescent="0.2">
      <c r="C178" s="54"/>
      <c r="D178" s="54"/>
      <c r="E178" s="54"/>
      <c r="F178" s="54"/>
      <c r="G178" s="54"/>
    </row>
    <row r="179" spans="1:9" ht="13.5" thickBot="1" x14ac:dyDescent="0.25"/>
    <row r="180" spans="1:9" x14ac:dyDescent="0.2">
      <c r="A180" s="33" t="s">
        <v>117</v>
      </c>
      <c r="B180" s="47"/>
      <c r="C180" s="36" t="s">
        <v>41</v>
      </c>
      <c r="D180" s="36" t="s">
        <v>67</v>
      </c>
      <c r="E180" s="36" t="s">
        <v>38</v>
      </c>
      <c r="F180" s="36" t="s">
        <v>37</v>
      </c>
      <c r="G180" s="64" t="s">
        <v>115</v>
      </c>
    </row>
    <row r="181" spans="1:9" ht="13.5" thickBot="1" x14ac:dyDescent="0.25">
      <c r="A181" s="34" t="s">
        <v>49</v>
      </c>
      <c r="B181" s="48" t="s">
        <v>48</v>
      </c>
      <c r="C181" s="37" t="s">
        <v>109</v>
      </c>
      <c r="D181" s="37" t="s">
        <v>109</v>
      </c>
      <c r="E181" s="37" t="s">
        <v>109</v>
      </c>
      <c r="F181" s="37" t="s">
        <v>109</v>
      </c>
      <c r="G181" s="57" t="s">
        <v>109</v>
      </c>
    </row>
    <row r="182" spans="1:9" x14ac:dyDescent="0.2">
      <c r="A182" s="87" t="s">
        <v>7</v>
      </c>
      <c r="B182" s="82">
        <v>39225</v>
      </c>
      <c r="C182" s="115">
        <v>0.158</v>
      </c>
      <c r="D182" s="115">
        <v>0.52500000000000002</v>
      </c>
      <c r="E182" s="141">
        <v>6.07</v>
      </c>
      <c r="F182" s="141">
        <v>1.448</v>
      </c>
      <c r="G182" s="144">
        <v>10.837999999999999</v>
      </c>
      <c r="I182" s="54"/>
    </row>
    <row r="183" spans="1:9" x14ac:dyDescent="0.2">
      <c r="A183" s="87" t="s">
        <v>36</v>
      </c>
      <c r="B183" s="82">
        <v>39225</v>
      </c>
      <c r="C183" s="115">
        <v>0.45300000000000001</v>
      </c>
      <c r="D183" s="115">
        <v>0.86799999999999999</v>
      </c>
      <c r="E183" s="142">
        <v>5.1210000000000004</v>
      </c>
      <c r="F183" s="115">
        <v>0.66600000000000004</v>
      </c>
      <c r="G183" s="131">
        <v>8.7789999999999999</v>
      </c>
      <c r="I183" s="54"/>
    </row>
    <row r="184" spans="1:9" x14ac:dyDescent="0.2">
      <c r="A184" s="85" t="s">
        <v>100</v>
      </c>
      <c r="B184" s="82">
        <v>39225</v>
      </c>
      <c r="C184" s="115">
        <v>0.189</v>
      </c>
      <c r="D184" s="115">
        <v>0.86899999999999999</v>
      </c>
      <c r="E184" s="142">
        <v>2.956</v>
      </c>
      <c r="F184" s="115">
        <v>0.63300000000000001</v>
      </c>
      <c r="G184" s="131">
        <v>6.4729999999999999</v>
      </c>
      <c r="I184" s="54"/>
    </row>
    <row r="185" spans="1:9" x14ac:dyDescent="0.2">
      <c r="A185" s="87" t="s">
        <v>72</v>
      </c>
      <c r="B185" s="82">
        <v>39225</v>
      </c>
      <c r="C185" s="115">
        <v>0.89700000000000002</v>
      </c>
      <c r="D185" s="115">
        <v>1.4119999999999999</v>
      </c>
      <c r="E185" s="143">
        <v>12.789</v>
      </c>
      <c r="F185" s="127">
        <v>1.516</v>
      </c>
      <c r="G185" s="145">
        <v>15.914</v>
      </c>
      <c r="I185" s="54"/>
    </row>
    <row r="186" spans="1:9" x14ac:dyDescent="0.2">
      <c r="A186" s="87" t="s">
        <v>73</v>
      </c>
      <c r="B186" s="82">
        <v>39225</v>
      </c>
      <c r="C186" s="115">
        <v>4.1000000000000002E-2</v>
      </c>
      <c r="D186" s="115">
        <v>0.22500000000000001</v>
      </c>
      <c r="E186" s="115">
        <v>0.114</v>
      </c>
      <c r="F186" s="115">
        <v>0.629</v>
      </c>
      <c r="G186" s="131">
        <v>9.6080000000000005</v>
      </c>
      <c r="I186" s="54"/>
    </row>
    <row r="187" spans="1:9" x14ac:dyDescent="0.2">
      <c r="A187" s="87" t="s">
        <v>74</v>
      </c>
      <c r="B187" s="82">
        <v>39225</v>
      </c>
      <c r="C187" s="115">
        <v>4.7E-2</v>
      </c>
      <c r="D187" s="115">
        <v>0.17</v>
      </c>
      <c r="E187" s="115">
        <v>9.7000000000000003E-2</v>
      </c>
      <c r="F187" s="127">
        <v>1.5580000000000001</v>
      </c>
      <c r="G187" s="145">
        <v>10.347</v>
      </c>
      <c r="I187" s="54"/>
    </row>
    <row r="188" spans="1:9" x14ac:dyDescent="0.2">
      <c r="A188" s="87" t="s">
        <v>75</v>
      </c>
      <c r="B188" s="82">
        <v>39225</v>
      </c>
      <c r="C188" s="115">
        <v>0.06</v>
      </c>
      <c r="D188" s="115">
        <v>0.122</v>
      </c>
      <c r="E188" s="115">
        <v>0.14399999999999999</v>
      </c>
      <c r="F188" s="115">
        <v>0.46600000000000003</v>
      </c>
      <c r="G188" s="131">
        <v>9.3339999999999996</v>
      </c>
      <c r="I188" s="54"/>
    </row>
    <row r="189" spans="1:9" x14ac:dyDescent="0.2">
      <c r="A189" s="87" t="s">
        <v>76</v>
      </c>
      <c r="B189" s="82">
        <v>39225</v>
      </c>
      <c r="C189" s="115">
        <v>4.3999999999999997E-2</v>
      </c>
      <c r="D189" s="115">
        <v>0.129</v>
      </c>
      <c r="E189" s="115">
        <v>0.129</v>
      </c>
      <c r="F189" s="127">
        <v>1.268</v>
      </c>
      <c r="G189" s="131">
        <v>9.6940000000000008</v>
      </c>
      <c r="I189" s="54"/>
    </row>
    <row r="190" spans="1:9" x14ac:dyDescent="0.2">
      <c r="A190" s="87" t="s">
        <v>77</v>
      </c>
      <c r="B190" s="82">
        <v>39225</v>
      </c>
      <c r="C190" s="115">
        <v>3.5000000000000003E-2</v>
      </c>
      <c r="D190" s="115">
        <v>0.12</v>
      </c>
      <c r="E190" s="115">
        <v>0.14599999999999999</v>
      </c>
      <c r="F190" s="115">
        <v>0.32900000000000001</v>
      </c>
      <c r="G190" s="131">
        <v>9.7140000000000004</v>
      </c>
      <c r="I190" s="54"/>
    </row>
    <row r="191" spans="1:9" ht="13.5" thickBot="1" x14ac:dyDescent="0.25">
      <c r="A191" s="88" t="s">
        <v>78</v>
      </c>
      <c r="B191" s="83">
        <v>39225</v>
      </c>
      <c r="C191" s="116">
        <v>4.2000000000000003E-2</v>
      </c>
      <c r="D191" s="116">
        <v>0.11600000000000001</v>
      </c>
      <c r="E191" s="116">
        <v>0.31</v>
      </c>
      <c r="F191" s="129">
        <v>1.29</v>
      </c>
      <c r="G191" s="140">
        <v>9.5229999999999997</v>
      </c>
      <c r="I191" s="54"/>
    </row>
    <row r="192" spans="1:9" x14ac:dyDescent="0.2">
      <c r="B192" s="82"/>
      <c r="C192" s="54"/>
      <c r="D192" s="54"/>
      <c r="E192" s="54"/>
      <c r="F192" s="54"/>
      <c r="G192" s="54"/>
    </row>
    <row r="193" spans="1:9" ht="13.5" thickBot="1" x14ac:dyDescent="0.25"/>
    <row r="194" spans="1:9" x14ac:dyDescent="0.2">
      <c r="A194" s="33" t="s">
        <v>117</v>
      </c>
      <c r="B194" s="47"/>
      <c r="C194" s="36" t="s">
        <v>41</v>
      </c>
      <c r="D194" s="36" t="s">
        <v>67</v>
      </c>
      <c r="E194" s="36" t="s">
        <v>38</v>
      </c>
      <c r="F194" s="36" t="s">
        <v>37</v>
      </c>
      <c r="G194" s="64" t="s">
        <v>115</v>
      </c>
    </row>
    <row r="195" spans="1:9" ht="13.5" thickBot="1" x14ac:dyDescent="0.25">
      <c r="A195" s="34" t="s">
        <v>49</v>
      </c>
      <c r="B195" s="48" t="s">
        <v>48</v>
      </c>
      <c r="C195" s="37" t="s">
        <v>109</v>
      </c>
      <c r="D195" s="37" t="s">
        <v>109</v>
      </c>
      <c r="E195" s="37" t="s">
        <v>109</v>
      </c>
      <c r="F195" s="37" t="s">
        <v>109</v>
      </c>
      <c r="G195" s="57" t="s">
        <v>109</v>
      </c>
    </row>
    <row r="196" spans="1:9" x14ac:dyDescent="0.2">
      <c r="A196" s="87" t="s">
        <v>7</v>
      </c>
      <c r="B196" s="82">
        <v>39322</v>
      </c>
      <c r="C196" s="115">
        <v>0.1</v>
      </c>
      <c r="D196" s="115">
        <v>0.55700000000000005</v>
      </c>
      <c r="E196" s="141">
        <v>4.25</v>
      </c>
      <c r="F196" s="115">
        <v>0.498</v>
      </c>
      <c r="G196" s="131">
        <v>7.0679999999999996</v>
      </c>
      <c r="I196" s="54"/>
    </row>
    <row r="197" spans="1:9" x14ac:dyDescent="0.2">
      <c r="A197" s="87" t="s">
        <v>36</v>
      </c>
      <c r="B197" s="82">
        <v>39322</v>
      </c>
      <c r="C197" s="115">
        <v>0.13900000000000001</v>
      </c>
      <c r="D197" s="115">
        <v>0.80400000000000005</v>
      </c>
      <c r="E197" s="142">
        <v>4.2329999999999997</v>
      </c>
      <c r="F197" s="115">
        <v>0.81099999999999994</v>
      </c>
      <c r="G197" s="145">
        <v>10.239000000000001</v>
      </c>
      <c r="I197" s="54"/>
    </row>
    <row r="198" spans="1:9" x14ac:dyDescent="0.2">
      <c r="A198" s="87" t="s">
        <v>72</v>
      </c>
      <c r="B198" s="82">
        <v>39322</v>
      </c>
      <c r="C198" s="115">
        <v>0.66</v>
      </c>
      <c r="D198" s="115">
        <v>1.25</v>
      </c>
      <c r="E198" s="143">
        <v>15.225</v>
      </c>
      <c r="F198" s="115">
        <v>9.2999999999999999E-2</v>
      </c>
      <c r="G198" s="145">
        <v>24.678000000000001</v>
      </c>
      <c r="I198" s="54"/>
    </row>
    <row r="199" spans="1:9" x14ac:dyDescent="0.2">
      <c r="A199" s="87" t="s">
        <v>73</v>
      </c>
      <c r="B199" s="82">
        <v>39322</v>
      </c>
      <c r="C199" s="115">
        <v>0.11600000000000001</v>
      </c>
      <c r="D199" s="115">
        <v>0.23400000000000001</v>
      </c>
      <c r="E199" s="115">
        <v>4.9000000000000002E-2</v>
      </c>
      <c r="F199" s="127">
        <v>1.9540000000000002</v>
      </c>
      <c r="G199" s="131">
        <v>7.0960000000000001</v>
      </c>
      <c r="I199" s="54"/>
    </row>
    <row r="200" spans="1:9" x14ac:dyDescent="0.2">
      <c r="A200" s="87" t="s">
        <v>74</v>
      </c>
      <c r="B200" s="82">
        <v>39322</v>
      </c>
      <c r="C200" s="115">
        <v>0.14099999999999999</v>
      </c>
      <c r="D200" s="115">
        <v>0.23699999999999999</v>
      </c>
      <c r="E200" s="115">
        <v>3.4000000000000002E-2</v>
      </c>
      <c r="F200" s="127">
        <v>1.9620000000000002</v>
      </c>
      <c r="G200" s="131">
        <v>7.7990000000000004</v>
      </c>
      <c r="I200" s="54"/>
    </row>
    <row r="201" spans="1:9" x14ac:dyDescent="0.2">
      <c r="A201" s="87" t="s">
        <v>75</v>
      </c>
      <c r="B201" s="82">
        <v>39322</v>
      </c>
      <c r="C201" s="115">
        <v>5.8999999999999997E-2</v>
      </c>
      <c r="D201" s="115">
        <v>0.23300000000000001</v>
      </c>
      <c r="E201" s="115">
        <v>8.5000000000000006E-2</v>
      </c>
      <c r="F201" s="127">
        <v>1.8880000000000001</v>
      </c>
      <c r="G201" s="131">
        <v>7.7649999999999997</v>
      </c>
      <c r="I201" s="54"/>
    </row>
    <row r="202" spans="1:9" x14ac:dyDescent="0.2">
      <c r="A202" s="87" t="s">
        <v>76</v>
      </c>
      <c r="B202" s="82">
        <v>39322</v>
      </c>
      <c r="C202" s="115">
        <v>1.9E-2</v>
      </c>
      <c r="D202" s="115">
        <v>0.23</v>
      </c>
      <c r="E202" s="115">
        <v>0.182</v>
      </c>
      <c r="F202" s="127">
        <v>1.8780000000000001</v>
      </c>
      <c r="G202" s="131">
        <v>5.375</v>
      </c>
      <c r="I202" s="54"/>
    </row>
    <row r="203" spans="1:9" x14ac:dyDescent="0.2">
      <c r="A203" s="87" t="s">
        <v>77</v>
      </c>
      <c r="B203" s="82">
        <v>39322</v>
      </c>
      <c r="C203" s="115">
        <v>2.1000000000000001E-2</v>
      </c>
      <c r="D203" s="115">
        <v>0.23400000000000001</v>
      </c>
      <c r="E203" s="115">
        <v>0.14399999999999999</v>
      </c>
      <c r="F203" s="127">
        <v>1.9510000000000001</v>
      </c>
      <c r="G203" s="131">
        <v>5.4580000000000002</v>
      </c>
      <c r="I203" s="54"/>
    </row>
    <row r="204" spans="1:9" ht="13.5" thickBot="1" x14ac:dyDescent="0.25">
      <c r="A204" s="88" t="s">
        <v>78</v>
      </c>
      <c r="B204" s="83">
        <v>39322</v>
      </c>
      <c r="C204" s="116">
        <v>0.13</v>
      </c>
      <c r="D204" s="116">
        <v>0.247</v>
      </c>
      <c r="E204" s="116">
        <v>0.122</v>
      </c>
      <c r="F204" s="129">
        <v>2.085</v>
      </c>
      <c r="G204" s="140">
        <v>7.9450000000000003</v>
      </c>
      <c r="I204" s="54"/>
    </row>
    <row r="205" spans="1:9" x14ac:dyDescent="0.2">
      <c r="B205" s="82"/>
      <c r="C205" s="54"/>
      <c r="D205" s="54"/>
      <c r="E205" s="54"/>
      <c r="F205" s="54"/>
      <c r="G205" s="54"/>
    </row>
    <row r="206" spans="1:9" ht="13.5" thickBot="1" x14ac:dyDescent="0.25"/>
    <row r="207" spans="1:9" x14ac:dyDescent="0.2">
      <c r="A207" s="33" t="s">
        <v>117</v>
      </c>
      <c r="B207" s="47"/>
      <c r="C207" s="36" t="s">
        <v>41</v>
      </c>
      <c r="D207" s="36" t="s">
        <v>67</v>
      </c>
      <c r="E207" s="36" t="s">
        <v>38</v>
      </c>
      <c r="F207" s="36" t="s">
        <v>37</v>
      </c>
      <c r="G207" s="64" t="s">
        <v>115</v>
      </c>
    </row>
    <row r="208" spans="1:9" ht="13.5" thickBot="1" x14ac:dyDescent="0.25">
      <c r="A208" s="34" t="s">
        <v>49</v>
      </c>
      <c r="B208" s="48" t="s">
        <v>48</v>
      </c>
      <c r="C208" s="37" t="s">
        <v>109</v>
      </c>
      <c r="D208" s="37" t="s">
        <v>109</v>
      </c>
      <c r="E208" s="37" t="s">
        <v>109</v>
      </c>
      <c r="F208" s="37" t="s">
        <v>109</v>
      </c>
      <c r="G208" s="57" t="s">
        <v>109</v>
      </c>
    </row>
    <row r="209" spans="1:9" x14ac:dyDescent="0.2">
      <c r="A209" s="87" t="s">
        <v>7</v>
      </c>
      <c r="B209" s="82">
        <v>39400</v>
      </c>
      <c r="C209" s="115">
        <v>0.35599999999999998</v>
      </c>
      <c r="D209" s="115">
        <v>0.35799999999999998</v>
      </c>
      <c r="E209" s="141">
        <v>5.085</v>
      </c>
      <c r="F209" s="115">
        <v>0.82299999999999995</v>
      </c>
      <c r="G209" s="131">
        <v>8.2029999999999994</v>
      </c>
      <c r="I209" s="54"/>
    </row>
    <row r="210" spans="1:9" x14ac:dyDescent="0.2">
      <c r="A210" s="87" t="s">
        <v>36</v>
      </c>
      <c r="B210" s="82">
        <v>39400</v>
      </c>
      <c r="C210" s="115">
        <v>0.91</v>
      </c>
      <c r="D210" s="115">
        <v>1.1439999999999999</v>
      </c>
      <c r="E210" s="142">
        <v>3.1819999999999999</v>
      </c>
      <c r="F210" s="127">
        <v>1.4119999999999999</v>
      </c>
      <c r="G210" s="145">
        <v>10.541</v>
      </c>
      <c r="I210" s="54"/>
    </row>
    <row r="211" spans="1:9" x14ac:dyDescent="0.2">
      <c r="A211" s="85" t="s">
        <v>100</v>
      </c>
      <c r="B211" s="82">
        <v>39400</v>
      </c>
      <c r="C211" s="115">
        <v>0.57899999999999996</v>
      </c>
      <c r="D211" s="115">
        <v>0.69</v>
      </c>
      <c r="E211" s="142">
        <v>1.3120000000000001</v>
      </c>
      <c r="F211" s="127">
        <v>3.44</v>
      </c>
      <c r="G211" s="131">
        <v>5.1260000000000003</v>
      </c>
      <c r="I211" s="54"/>
    </row>
    <row r="212" spans="1:9" x14ac:dyDescent="0.2">
      <c r="A212" s="87" t="s">
        <v>72</v>
      </c>
      <c r="B212" s="82">
        <v>39400</v>
      </c>
      <c r="C212" s="115">
        <v>1.3169999999999999</v>
      </c>
      <c r="D212" s="115">
        <v>1.3660000000000001</v>
      </c>
      <c r="E212" s="142">
        <v>7.7149999999999999</v>
      </c>
      <c r="F212" s="127">
        <v>0.48599999999999999</v>
      </c>
      <c r="G212" s="145">
        <v>18.382000000000001</v>
      </c>
      <c r="I212" s="54"/>
    </row>
    <row r="213" spans="1:9" x14ac:dyDescent="0.2">
      <c r="A213" s="87" t="s">
        <v>73</v>
      </c>
      <c r="B213" s="82">
        <v>39400</v>
      </c>
      <c r="C213" s="115">
        <v>0.04</v>
      </c>
      <c r="D213" s="115">
        <v>4.2000000000000003E-2</v>
      </c>
      <c r="E213" s="115">
        <v>4.3999999999999997E-2</v>
      </c>
      <c r="F213" s="127">
        <v>2.488</v>
      </c>
      <c r="G213" s="131">
        <v>4.9219999999999997</v>
      </c>
      <c r="I213" s="54"/>
    </row>
    <row r="214" spans="1:9" x14ac:dyDescent="0.2">
      <c r="A214" s="87" t="s">
        <v>74</v>
      </c>
      <c r="B214" s="82">
        <v>39400</v>
      </c>
      <c r="C214" s="115">
        <v>2.3E-2</v>
      </c>
      <c r="D214" s="115">
        <v>4.2000000000000003E-2</v>
      </c>
      <c r="E214" s="115">
        <v>4.7E-2</v>
      </c>
      <c r="F214" s="127">
        <v>2.6280000000000001</v>
      </c>
      <c r="G214" s="131">
        <v>5.1459999999999999</v>
      </c>
      <c r="I214" s="54"/>
    </row>
    <row r="215" spans="1:9" x14ac:dyDescent="0.2">
      <c r="A215" s="87" t="s">
        <v>75</v>
      </c>
      <c r="B215" s="82">
        <v>39400</v>
      </c>
      <c r="C215" s="115">
        <v>3.2000000000000001E-2</v>
      </c>
      <c r="D215" s="115">
        <v>3.3000000000000002E-2</v>
      </c>
      <c r="E215" s="115">
        <v>7.6999999999999999E-2</v>
      </c>
      <c r="F215" s="127">
        <v>2.282</v>
      </c>
      <c r="G215" s="131">
        <v>4.1829999999999998</v>
      </c>
      <c r="I215" s="54"/>
    </row>
    <row r="216" spans="1:9" x14ac:dyDescent="0.2">
      <c r="A216" s="87" t="s">
        <v>76</v>
      </c>
      <c r="B216" s="82">
        <v>39400</v>
      </c>
      <c r="C216" s="115">
        <v>2.5999999999999999E-2</v>
      </c>
      <c r="D216" s="115">
        <v>3.3000000000000002E-2</v>
      </c>
      <c r="E216" s="115">
        <v>3.7999999999999999E-2</v>
      </c>
      <c r="F216" s="127">
        <v>2.6269999999999998</v>
      </c>
      <c r="G216" s="131">
        <v>4.1630000000000003</v>
      </c>
      <c r="I216" s="54"/>
    </row>
    <row r="217" spans="1:9" x14ac:dyDescent="0.2">
      <c r="A217" s="87" t="s">
        <v>77</v>
      </c>
      <c r="B217" s="82">
        <v>39400</v>
      </c>
      <c r="C217" s="115">
        <v>1.7999999999999999E-2</v>
      </c>
      <c r="D217" s="115">
        <v>4.2999999999999997E-2</v>
      </c>
      <c r="E217" s="115">
        <v>4.5999999999999999E-2</v>
      </c>
      <c r="F217" s="127">
        <v>2.4119999999999999</v>
      </c>
      <c r="G217" s="131">
        <v>4.8579999999999997</v>
      </c>
      <c r="I217" s="54"/>
    </row>
    <row r="218" spans="1:9" ht="13.5" thickBot="1" x14ac:dyDescent="0.25">
      <c r="A218" s="88" t="s">
        <v>78</v>
      </c>
      <c r="B218" s="83">
        <v>39400</v>
      </c>
      <c r="C218" s="116">
        <v>2.4E-2</v>
      </c>
      <c r="D218" s="116">
        <v>0.03</v>
      </c>
      <c r="E218" s="116">
        <v>2.9000000000000001E-2</v>
      </c>
      <c r="F218" s="129">
        <v>2.552</v>
      </c>
      <c r="G218" s="140">
        <v>3.718</v>
      </c>
      <c r="I218" s="54"/>
    </row>
    <row r="219" spans="1:9" x14ac:dyDescent="0.2">
      <c r="B219" s="82"/>
      <c r="C219" s="54"/>
      <c r="D219" s="54"/>
      <c r="E219" s="54"/>
      <c r="F219" s="54"/>
      <c r="G219" s="54"/>
    </row>
    <row r="220" spans="1:9" ht="13.5" thickBot="1" x14ac:dyDescent="0.25"/>
    <row r="221" spans="1:9" x14ac:dyDescent="0.2">
      <c r="A221" s="33" t="s">
        <v>117</v>
      </c>
      <c r="B221" s="47"/>
      <c r="C221" s="36" t="s">
        <v>41</v>
      </c>
      <c r="D221" s="36" t="s">
        <v>67</v>
      </c>
      <c r="E221" s="36" t="s">
        <v>38</v>
      </c>
      <c r="F221" s="36" t="s">
        <v>37</v>
      </c>
      <c r="G221" s="64" t="s">
        <v>115</v>
      </c>
    </row>
    <row r="222" spans="1:9" ht="13.5" thickBot="1" x14ac:dyDescent="0.25">
      <c r="A222" s="34" t="s">
        <v>49</v>
      </c>
      <c r="B222" s="48" t="s">
        <v>48</v>
      </c>
      <c r="C222" s="37" t="s">
        <v>109</v>
      </c>
      <c r="D222" s="37" t="s">
        <v>109</v>
      </c>
      <c r="E222" s="37" t="s">
        <v>109</v>
      </c>
      <c r="F222" s="37" t="s">
        <v>109</v>
      </c>
      <c r="G222" s="57" t="s">
        <v>109</v>
      </c>
    </row>
    <row r="223" spans="1:9" x14ac:dyDescent="0.2">
      <c r="A223" s="87" t="s">
        <v>7</v>
      </c>
      <c r="B223" s="82">
        <v>39503</v>
      </c>
      <c r="C223" s="115">
        <v>0.77600000000000002</v>
      </c>
      <c r="D223" s="127">
        <v>1.0780000000000001</v>
      </c>
      <c r="E223" s="141">
        <v>8.1460000000000008</v>
      </c>
      <c r="F223" s="127">
        <v>2.36</v>
      </c>
      <c r="G223" s="144">
        <v>12.209</v>
      </c>
      <c r="H223" s="54"/>
      <c r="I223" s="54"/>
    </row>
    <row r="224" spans="1:9" x14ac:dyDescent="0.2">
      <c r="A224" s="87" t="s">
        <v>36</v>
      </c>
      <c r="B224" s="82">
        <v>39503</v>
      </c>
      <c r="C224" s="115">
        <v>0.64400000000000002</v>
      </c>
      <c r="D224" s="127">
        <v>1.234</v>
      </c>
      <c r="E224" s="142">
        <v>6.7130000000000001</v>
      </c>
      <c r="F224" s="127">
        <v>1.893</v>
      </c>
      <c r="G224" s="145">
        <v>10.488</v>
      </c>
      <c r="H224" s="54"/>
      <c r="I224" s="54"/>
    </row>
    <row r="225" spans="1:9" x14ac:dyDescent="0.2">
      <c r="A225" s="85" t="s">
        <v>100</v>
      </c>
      <c r="B225" s="82">
        <v>39503</v>
      </c>
      <c r="C225" s="115">
        <v>0.65700000000000003</v>
      </c>
      <c r="D225" s="127">
        <v>1.2170000000000001</v>
      </c>
      <c r="E225" s="142">
        <v>3.8929999999999998</v>
      </c>
      <c r="F225" s="127">
        <v>3.754</v>
      </c>
      <c r="G225" s="131">
        <v>9.4649999999999999</v>
      </c>
      <c r="H225" s="54"/>
      <c r="I225" s="54"/>
    </row>
    <row r="226" spans="1:9" x14ac:dyDescent="0.2">
      <c r="A226" s="87" t="s">
        <v>72</v>
      </c>
      <c r="B226" s="82">
        <v>39503</v>
      </c>
      <c r="C226" s="115">
        <v>0.86</v>
      </c>
      <c r="D226" s="127">
        <v>1.397</v>
      </c>
      <c r="E226" s="143">
        <v>12.85</v>
      </c>
      <c r="F226" s="127">
        <v>1.3340000000000001</v>
      </c>
      <c r="G226" s="145">
        <v>13.9</v>
      </c>
      <c r="H226" s="54"/>
      <c r="I226" s="54"/>
    </row>
    <row r="227" spans="1:9" x14ac:dyDescent="0.2">
      <c r="A227" s="87" t="s">
        <v>73</v>
      </c>
      <c r="B227" s="82">
        <v>39504</v>
      </c>
      <c r="C227" s="115">
        <v>1.0999999999999999E-2</v>
      </c>
      <c r="D227" s="115">
        <v>0.158</v>
      </c>
      <c r="E227" s="115">
        <v>0.22600000000000001</v>
      </c>
      <c r="F227" s="127">
        <v>1.9410000000000001</v>
      </c>
      <c r="G227" s="131">
        <v>3.673</v>
      </c>
      <c r="I227" s="54"/>
    </row>
    <row r="228" spans="1:9" x14ac:dyDescent="0.2">
      <c r="A228" s="87" t="s">
        <v>74</v>
      </c>
      <c r="B228" s="82">
        <v>39504</v>
      </c>
      <c r="C228" s="115">
        <v>8.0000000000000002E-3</v>
      </c>
      <c r="D228" s="115">
        <v>0.112</v>
      </c>
      <c r="E228" s="115">
        <v>0.187</v>
      </c>
      <c r="F228" s="127">
        <v>2.3190000000000004</v>
      </c>
      <c r="G228" s="131">
        <v>3.5259999999999998</v>
      </c>
      <c r="I228" s="54"/>
    </row>
    <row r="229" spans="1:9" x14ac:dyDescent="0.2">
      <c r="A229" s="87" t="s">
        <v>75</v>
      </c>
      <c r="B229" s="82">
        <v>39504</v>
      </c>
      <c r="C229" s="115">
        <v>1.0999999999999999E-2</v>
      </c>
      <c r="D229" s="115">
        <v>0.11899999999999999</v>
      </c>
      <c r="E229" s="115">
        <v>0.26200000000000001</v>
      </c>
      <c r="F229" s="127">
        <v>1.732</v>
      </c>
      <c r="G229" s="131">
        <v>4.1500000000000004</v>
      </c>
      <c r="I229" s="54"/>
    </row>
    <row r="230" spans="1:9" x14ac:dyDescent="0.2">
      <c r="A230" s="87" t="s">
        <v>76</v>
      </c>
      <c r="B230" s="82">
        <v>39504</v>
      </c>
      <c r="C230" s="115">
        <v>0.01</v>
      </c>
      <c r="D230" s="115">
        <v>8.7999999999999995E-2</v>
      </c>
      <c r="E230" s="115">
        <v>0.22600000000000001</v>
      </c>
      <c r="F230" s="127">
        <v>2.1</v>
      </c>
      <c r="G230" s="131">
        <v>3.6720000000000002</v>
      </c>
      <c r="I230" s="54"/>
    </row>
    <row r="231" spans="1:9" x14ac:dyDescent="0.2">
      <c r="A231" s="87" t="s">
        <v>77</v>
      </c>
      <c r="B231" s="82">
        <v>39504</v>
      </c>
      <c r="C231" s="115">
        <v>1.0999999999999999E-2</v>
      </c>
      <c r="D231" s="115">
        <v>0.122</v>
      </c>
      <c r="E231" s="115">
        <v>0.28799999999999998</v>
      </c>
      <c r="F231" s="127">
        <v>1.946</v>
      </c>
      <c r="G231" s="131">
        <v>3.6949999999999998</v>
      </c>
      <c r="I231" s="54"/>
    </row>
    <row r="232" spans="1:9" ht="13.5" thickBot="1" x14ac:dyDescent="0.25">
      <c r="A232" s="88" t="s">
        <v>78</v>
      </c>
      <c r="B232" s="83">
        <v>39504</v>
      </c>
      <c r="C232" s="116">
        <v>0.01</v>
      </c>
      <c r="D232" s="116">
        <v>9.2999999999999999E-2</v>
      </c>
      <c r="E232" s="116">
        <v>0.192</v>
      </c>
      <c r="F232" s="129">
        <v>2.2120000000000002</v>
      </c>
      <c r="G232" s="140">
        <v>3.36</v>
      </c>
      <c r="I232" s="54"/>
    </row>
    <row r="233" spans="1:9" x14ac:dyDescent="0.2">
      <c r="C233" s="54"/>
      <c r="D233" s="54"/>
      <c r="E233" s="54"/>
      <c r="F233" s="54"/>
      <c r="G233" s="54"/>
    </row>
    <row r="234" spans="1:9" ht="13.5" thickBot="1" x14ac:dyDescent="0.25"/>
    <row r="235" spans="1:9" x14ac:dyDescent="0.2">
      <c r="A235" s="33" t="s">
        <v>117</v>
      </c>
      <c r="B235" s="47"/>
      <c r="C235" s="36" t="s">
        <v>41</v>
      </c>
      <c r="D235" s="36" t="s">
        <v>67</v>
      </c>
      <c r="E235" s="36" t="s">
        <v>38</v>
      </c>
      <c r="F235" s="36" t="s">
        <v>37</v>
      </c>
      <c r="G235" s="64" t="s">
        <v>115</v>
      </c>
    </row>
    <row r="236" spans="1:9" ht="13.5" thickBot="1" x14ac:dyDescent="0.25">
      <c r="A236" s="34" t="s">
        <v>49</v>
      </c>
      <c r="B236" s="48" t="s">
        <v>48</v>
      </c>
      <c r="C236" s="37" t="s">
        <v>109</v>
      </c>
      <c r="D236" s="37" t="s">
        <v>109</v>
      </c>
      <c r="E236" s="37" t="s">
        <v>109</v>
      </c>
      <c r="F236" s="37" t="s">
        <v>109</v>
      </c>
      <c r="G236" s="57" t="s">
        <v>109</v>
      </c>
    </row>
    <row r="237" spans="1:9" x14ac:dyDescent="0.2">
      <c r="A237" s="87" t="s">
        <v>7</v>
      </c>
      <c r="B237" s="82">
        <v>39569</v>
      </c>
      <c r="C237" s="115">
        <v>0.22500000000000001</v>
      </c>
      <c r="D237" s="115">
        <v>0.69699999999999995</v>
      </c>
      <c r="E237" s="141">
        <v>6.5030000000000001</v>
      </c>
      <c r="F237" s="115">
        <v>0.88100000000000001</v>
      </c>
      <c r="G237" s="130">
        <v>7.9039999999999999</v>
      </c>
      <c r="I237" s="54"/>
    </row>
    <row r="238" spans="1:9" x14ac:dyDescent="0.2">
      <c r="A238" s="87" t="s">
        <v>36</v>
      </c>
      <c r="B238" s="82">
        <v>39569</v>
      </c>
      <c r="C238" s="115">
        <v>0.28999999999999998</v>
      </c>
      <c r="D238" s="115">
        <v>0.71099999999999997</v>
      </c>
      <c r="E238" s="142">
        <v>5.0839999999999996</v>
      </c>
      <c r="F238" s="127">
        <v>1.58</v>
      </c>
      <c r="G238" s="131">
        <v>6.1310000000000002</v>
      </c>
      <c r="I238" s="54"/>
    </row>
    <row r="239" spans="1:9" x14ac:dyDescent="0.2">
      <c r="A239" s="85" t="s">
        <v>100</v>
      </c>
      <c r="B239" s="82">
        <v>39569</v>
      </c>
      <c r="C239" s="115">
        <v>0.20899999999999999</v>
      </c>
      <c r="D239" s="115">
        <v>0.79600000000000004</v>
      </c>
      <c r="E239" s="142">
        <v>3.7240000000000002</v>
      </c>
      <c r="F239" s="127">
        <v>1.55</v>
      </c>
      <c r="G239" s="131">
        <v>4.9329999999999998</v>
      </c>
      <c r="I239" s="54"/>
    </row>
    <row r="240" spans="1:9" x14ac:dyDescent="0.2">
      <c r="A240" s="87" t="s">
        <v>72</v>
      </c>
      <c r="B240" s="82">
        <v>39569</v>
      </c>
      <c r="C240" s="115">
        <v>0.749</v>
      </c>
      <c r="D240" s="115">
        <v>1.46</v>
      </c>
      <c r="E240" s="142">
        <v>8.41</v>
      </c>
      <c r="F240" s="115">
        <v>0.26600000000000001</v>
      </c>
      <c r="G240" s="131">
        <v>9.0429999999999993</v>
      </c>
      <c r="I240" s="54"/>
    </row>
    <row r="241" spans="1:9" x14ac:dyDescent="0.2">
      <c r="A241" s="87" t="s">
        <v>73</v>
      </c>
      <c r="B241" s="82">
        <v>39570</v>
      </c>
      <c r="C241" s="115">
        <v>4.1000000000000002E-2</v>
      </c>
      <c r="D241" s="115">
        <v>4.2000000000000003E-2</v>
      </c>
      <c r="E241" s="115">
        <v>0.11799999999999999</v>
      </c>
      <c r="F241" s="127">
        <v>1.671</v>
      </c>
      <c r="G241" s="131">
        <v>3.1709999999999998</v>
      </c>
      <c r="I241" s="54"/>
    </row>
    <row r="242" spans="1:9" x14ac:dyDescent="0.2">
      <c r="A242" s="87" t="s">
        <v>74</v>
      </c>
      <c r="B242" s="82">
        <v>39570</v>
      </c>
      <c r="C242" s="115">
        <v>3.3000000000000002E-2</v>
      </c>
      <c r="D242" s="115">
        <v>0.05</v>
      </c>
      <c r="E242" s="115">
        <v>6.9000000000000006E-2</v>
      </c>
      <c r="F242" s="127">
        <v>1.6580000000000001</v>
      </c>
      <c r="G242" s="131">
        <v>3.3340000000000001</v>
      </c>
      <c r="I242" s="54"/>
    </row>
    <row r="243" spans="1:9" x14ac:dyDescent="0.2">
      <c r="A243" s="87" t="s">
        <v>75</v>
      </c>
      <c r="B243" s="82">
        <v>39570</v>
      </c>
      <c r="C243" s="115">
        <v>2.5999999999999999E-2</v>
      </c>
      <c r="D243" s="115">
        <v>4.7E-2</v>
      </c>
      <c r="E243" s="115">
        <v>0.13400000000000001</v>
      </c>
      <c r="F243" s="127">
        <v>1.284</v>
      </c>
      <c r="G243" s="131">
        <v>3.4159999999999999</v>
      </c>
      <c r="I243" s="54"/>
    </row>
    <row r="244" spans="1:9" x14ac:dyDescent="0.2">
      <c r="A244" s="87" t="s">
        <v>76</v>
      </c>
      <c r="B244" s="82">
        <v>39570</v>
      </c>
      <c r="C244" s="115">
        <v>2.7E-2</v>
      </c>
      <c r="D244" s="115">
        <v>4.8000000000000001E-2</v>
      </c>
      <c r="E244" s="115">
        <v>0.11600000000000001</v>
      </c>
      <c r="F244" s="127">
        <v>1.3320000000000001</v>
      </c>
      <c r="G244" s="131">
        <v>3.4540000000000002</v>
      </c>
      <c r="I244" s="54"/>
    </row>
    <row r="245" spans="1:9" x14ac:dyDescent="0.2">
      <c r="A245" s="87" t="s">
        <v>77</v>
      </c>
      <c r="B245" s="82">
        <v>39570</v>
      </c>
      <c r="C245" s="115">
        <v>0.02</v>
      </c>
      <c r="D245" s="115">
        <v>5.3999999999999999E-2</v>
      </c>
      <c r="E245" s="115">
        <v>0.13800000000000001</v>
      </c>
      <c r="F245" s="127">
        <v>1.254</v>
      </c>
      <c r="G245" s="131">
        <v>3.5</v>
      </c>
      <c r="I245" s="54"/>
    </row>
    <row r="246" spans="1:9" ht="13.5" thickBot="1" x14ac:dyDescent="0.25">
      <c r="A246" s="88" t="s">
        <v>78</v>
      </c>
      <c r="B246" s="83">
        <v>39570</v>
      </c>
      <c r="C246" s="116">
        <v>2.8000000000000001E-2</v>
      </c>
      <c r="D246" s="116">
        <v>5.5E-2</v>
      </c>
      <c r="E246" s="116">
        <v>0.106</v>
      </c>
      <c r="F246" s="129">
        <v>1.3440000000000001</v>
      </c>
      <c r="G246" s="140">
        <v>3.8260000000000001</v>
      </c>
      <c r="I246" s="54"/>
    </row>
    <row r="247" spans="1:9" x14ac:dyDescent="0.2">
      <c r="C247" s="54"/>
      <c r="D247" s="54"/>
      <c r="E247" s="54"/>
      <c r="F247" s="54"/>
      <c r="G247" s="54"/>
    </row>
    <row r="248" spans="1:9" ht="13.5" thickBot="1" x14ac:dyDescent="0.25"/>
    <row r="249" spans="1:9" x14ac:dyDescent="0.2">
      <c r="A249" s="33" t="s">
        <v>117</v>
      </c>
      <c r="B249" s="47"/>
      <c r="C249" s="36" t="s">
        <v>41</v>
      </c>
      <c r="D249" s="36" t="s">
        <v>67</v>
      </c>
      <c r="E249" s="36" t="s">
        <v>38</v>
      </c>
      <c r="F249" s="36" t="s">
        <v>37</v>
      </c>
      <c r="G249" s="114" t="s">
        <v>115</v>
      </c>
    </row>
    <row r="250" spans="1:9" ht="13.5" thickBot="1" x14ac:dyDescent="0.25">
      <c r="A250" s="34" t="s">
        <v>49</v>
      </c>
      <c r="B250" s="48" t="s">
        <v>48</v>
      </c>
      <c r="C250" s="37" t="s">
        <v>109</v>
      </c>
      <c r="D250" s="37" t="s">
        <v>109</v>
      </c>
      <c r="E250" s="37" t="s">
        <v>109</v>
      </c>
      <c r="F250" s="37" t="s">
        <v>109</v>
      </c>
      <c r="G250" s="57" t="s">
        <v>109</v>
      </c>
    </row>
    <row r="251" spans="1:9" x14ac:dyDescent="0.2">
      <c r="A251" s="87" t="s">
        <v>7</v>
      </c>
      <c r="B251" s="82">
        <v>39680</v>
      </c>
      <c r="C251" s="115">
        <v>0.10199999999999999</v>
      </c>
      <c r="D251" s="115">
        <v>0.27100000000000002</v>
      </c>
      <c r="E251" s="127">
        <v>5.4969999999999999</v>
      </c>
      <c r="F251" s="115">
        <v>0.92100000000000004</v>
      </c>
      <c r="G251" s="130">
        <v>5.742</v>
      </c>
      <c r="H251" s="54"/>
    </row>
    <row r="252" spans="1:9" x14ac:dyDescent="0.2">
      <c r="A252" s="87" t="s">
        <v>36</v>
      </c>
      <c r="B252" s="82">
        <v>39680</v>
      </c>
      <c r="C252" s="115">
        <v>0.215</v>
      </c>
      <c r="D252" s="115">
        <v>0.54900000000000004</v>
      </c>
      <c r="E252" s="127">
        <v>6.335</v>
      </c>
      <c r="F252" s="115">
        <v>0.6</v>
      </c>
      <c r="G252" s="131">
        <v>5.8140000000000001</v>
      </c>
      <c r="H252" s="54"/>
    </row>
    <row r="253" spans="1:9" x14ac:dyDescent="0.2">
      <c r="A253" s="87" t="s">
        <v>72</v>
      </c>
      <c r="B253" s="82">
        <v>39680</v>
      </c>
      <c r="C253" s="115">
        <v>0.94199999999999995</v>
      </c>
      <c r="D253" s="127">
        <v>1.4</v>
      </c>
      <c r="E253" s="128">
        <v>16.253</v>
      </c>
      <c r="F253" s="115">
        <v>0.13200000000000001</v>
      </c>
      <c r="G253" s="132">
        <v>15.311999999999999</v>
      </c>
      <c r="H253" s="54"/>
    </row>
    <row r="254" spans="1:9" x14ac:dyDescent="0.2">
      <c r="A254" s="87" t="s">
        <v>73</v>
      </c>
      <c r="B254" s="82">
        <v>39680</v>
      </c>
      <c r="C254" s="115">
        <v>9.5000000000000001E-2</v>
      </c>
      <c r="D254" s="115">
        <v>9.7000000000000003E-2</v>
      </c>
      <c r="E254" s="115">
        <v>2.5999999999999999E-2</v>
      </c>
      <c r="F254" s="127">
        <v>1.984</v>
      </c>
      <c r="G254" s="131">
        <v>3.5739999999999998</v>
      </c>
      <c r="H254" s="54"/>
    </row>
    <row r="255" spans="1:9" x14ac:dyDescent="0.2">
      <c r="A255" s="87" t="s">
        <v>74</v>
      </c>
      <c r="B255" s="82">
        <v>39680</v>
      </c>
      <c r="C255" s="115">
        <v>6.4000000000000001E-2</v>
      </c>
      <c r="D255" s="115">
        <v>7.3999999999999996E-2</v>
      </c>
      <c r="E255" s="115">
        <v>0.04</v>
      </c>
      <c r="F255" s="127">
        <v>3.12</v>
      </c>
      <c r="G255" s="131">
        <v>4.29</v>
      </c>
      <c r="H255" s="54"/>
    </row>
    <row r="256" spans="1:9" x14ac:dyDescent="0.2">
      <c r="A256" s="87" t="s">
        <v>75</v>
      </c>
      <c r="B256" s="82">
        <v>39680</v>
      </c>
      <c r="C256" s="115">
        <v>0.06</v>
      </c>
      <c r="D256" s="115">
        <v>6.5000000000000002E-2</v>
      </c>
      <c r="E256" s="115">
        <v>4.9000000000000002E-2</v>
      </c>
      <c r="F256" s="127">
        <v>2.359</v>
      </c>
      <c r="G256" s="131">
        <v>3.4359999999999999</v>
      </c>
      <c r="H256" s="54"/>
    </row>
    <row r="257" spans="1:8" x14ac:dyDescent="0.2">
      <c r="A257" s="87" t="s">
        <v>76</v>
      </c>
      <c r="B257" s="82">
        <v>39680</v>
      </c>
      <c r="C257" s="115">
        <v>6.4000000000000001E-2</v>
      </c>
      <c r="D257" s="115">
        <v>6.3E-2</v>
      </c>
      <c r="E257" s="115">
        <v>6.8000000000000005E-2</v>
      </c>
      <c r="F257" s="127">
        <v>2.294</v>
      </c>
      <c r="G257" s="131">
        <v>3.3559999999999999</v>
      </c>
      <c r="H257" s="54"/>
    </row>
    <row r="258" spans="1:8" x14ac:dyDescent="0.2">
      <c r="A258" s="87" t="s">
        <v>77</v>
      </c>
      <c r="B258" s="82">
        <v>39680</v>
      </c>
      <c r="C258" s="115">
        <v>6.9000000000000006E-2</v>
      </c>
      <c r="D258" s="115">
        <v>7.0000000000000007E-2</v>
      </c>
      <c r="E258" s="115">
        <v>5.8000000000000003E-2</v>
      </c>
      <c r="F258" s="127">
        <v>2.2109999999999999</v>
      </c>
      <c r="G258" s="131">
        <v>3.4350000000000001</v>
      </c>
      <c r="H258" s="54"/>
    </row>
    <row r="259" spans="1:8" ht="13.5" thickBot="1" x14ac:dyDescent="0.25">
      <c r="A259" s="88" t="s">
        <v>78</v>
      </c>
      <c r="B259" s="83">
        <v>39680</v>
      </c>
      <c r="C259" s="116">
        <v>5.3999999999999999E-2</v>
      </c>
      <c r="D259" s="116">
        <v>5.7000000000000002E-2</v>
      </c>
      <c r="E259" s="116">
        <v>1.7000000000000001E-2</v>
      </c>
      <c r="F259" s="129">
        <v>2.1850000000000001</v>
      </c>
      <c r="G259" s="140">
        <v>3.294</v>
      </c>
      <c r="H259" s="54"/>
    </row>
    <row r="260" spans="1:8" x14ac:dyDescent="0.2">
      <c r="E260" s="54"/>
      <c r="F260" s="54"/>
      <c r="G260" s="54"/>
    </row>
    <row r="261" spans="1:8" ht="13.5" thickBot="1" x14ac:dyDescent="0.25"/>
    <row r="262" spans="1:8" x14ac:dyDescent="0.2">
      <c r="A262" s="33" t="s">
        <v>117</v>
      </c>
      <c r="B262" s="47"/>
      <c r="C262" s="36" t="s">
        <v>41</v>
      </c>
      <c r="D262" s="36" t="s">
        <v>67</v>
      </c>
      <c r="E262" s="36" t="s">
        <v>38</v>
      </c>
      <c r="F262" s="36" t="s">
        <v>37</v>
      </c>
      <c r="G262" s="114" t="s">
        <v>115</v>
      </c>
    </row>
    <row r="263" spans="1:8" ht="13.5" thickBot="1" x14ac:dyDescent="0.25">
      <c r="A263" s="34" t="s">
        <v>49</v>
      </c>
      <c r="B263" s="48" t="s">
        <v>48</v>
      </c>
      <c r="C263" s="37" t="s">
        <v>109</v>
      </c>
      <c r="D263" s="37" t="s">
        <v>109</v>
      </c>
      <c r="E263" s="37" t="s">
        <v>109</v>
      </c>
      <c r="F263" s="37" t="s">
        <v>109</v>
      </c>
      <c r="G263" s="57" t="s">
        <v>109</v>
      </c>
    </row>
    <row r="264" spans="1:8" x14ac:dyDescent="0.2">
      <c r="A264" s="87" t="s">
        <v>7</v>
      </c>
      <c r="B264" s="82">
        <v>39764</v>
      </c>
      <c r="C264" s="115">
        <v>4.4999999999999998E-2</v>
      </c>
      <c r="D264" s="115">
        <v>0.315</v>
      </c>
      <c r="E264" s="127">
        <v>7.1539999999999999</v>
      </c>
      <c r="F264" s="115">
        <v>0.18</v>
      </c>
      <c r="G264" s="130">
        <v>8.7240000000000002</v>
      </c>
      <c r="H264" s="54"/>
    </row>
    <row r="265" spans="1:8" x14ac:dyDescent="0.2">
      <c r="A265" s="87" t="s">
        <v>36</v>
      </c>
      <c r="B265" s="82">
        <v>39764</v>
      </c>
      <c r="C265" s="115">
        <v>0.17499999999999999</v>
      </c>
      <c r="D265" s="115">
        <v>0.36299999999999999</v>
      </c>
      <c r="E265" s="127">
        <v>3.722</v>
      </c>
      <c r="F265" s="115">
        <v>0.36599999999999999</v>
      </c>
      <c r="G265" s="131">
        <v>3.7650000000000001</v>
      </c>
      <c r="H265" s="54"/>
    </row>
    <row r="266" spans="1:8" x14ac:dyDescent="0.2">
      <c r="A266" s="87" t="s">
        <v>72</v>
      </c>
      <c r="B266" s="82">
        <v>39764</v>
      </c>
      <c r="C266" s="115">
        <v>0.96899999999999997</v>
      </c>
      <c r="D266" s="127">
        <v>1.3279999999999998</v>
      </c>
      <c r="E266" s="127">
        <v>9.4700000000000006</v>
      </c>
      <c r="F266" s="115">
        <v>0.27700000000000002</v>
      </c>
      <c r="G266" s="131">
        <v>9.593</v>
      </c>
      <c r="H266" s="54"/>
    </row>
    <row r="267" spans="1:8" x14ac:dyDescent="0.2">
      <c r="A267" s="87" t="s">
        <v>73</v>
      </c>
      <c r="B267" s="82">
        <v>39764</v>
      </c>
      <c r="C267" s="115">
        <v>8.299999999999999E-2</v>
      </c>
      <c r="D267" s="115">
        <v>0.13700000000000001</v>
      </c>
      <c r="E267" s="115">
        <v>8.2000000000000003E-2</v>
      </c>
      <c r="F267" s="127">
        <v>1.8029999999999999</v>
      </c>
      <c r="G267" s="131">
        <v>4.2119999999999997</v>
      </c>
      <c r="H267" s="54"/>
    </row>
    <row r="268" spans="1:8" x14ac:dyDescent="0.2">
      <c r="A268" s="87" t="s">
        <v>74</v>
      </c>
      <c r="B268" s="82">
        <v>39764</v>
      </c>
      <c r="C268" s="115">
        <v>5.9000000000000004E-2</v>
      </c>
      <c r="D268" s="115">
        <v>5.9000000000000004E-2</v>
      </c>
      <c r="E268" s="115">
        <v>9.6000000000000002E-2</v>
      </c>
      <c r="F268" s="127">
        <v>1.5580000000000001</v>
      </c>
      <c r="G268" s="131">
        <v>3.1520000000000001</v>
      </c>
      <c r="H268" s="54"/>
    </row>
    <row r="269" spans="1:8" x14ac:dyDescent="0.2">
      <c r="A269" s="87" t="s">
        <v>75</v>
      </c>
      <c r="B269" s="82">
        <v>39764</v>
      </c>
      <c r="C269" s="115">
        <v>5.6000000000000001E-2</v>
      </c>
      <c r="D269" s="115">
        <v>6.9000000000000006E-2</v>
      </c>
      <c r="E269" s="115">
        <v>8.5999999999999993E-2</v>
      </c>
      <c r="F269" s="127">
        <v>1.4650000000000001</v>
      </c>
      <c r="G269" s="131">
        <v>3.41</v>
      </c>
      <c r="H269" s="54"/>
    </row>
    <row r="270" spans="1:8" x14ac:dyDescent="0.2">
      <c r="A270" s="87" t="s">
        <v>76</v>
      </c>
      <c r="B270" s="82">
        <v>39764</v>
      </c>
      <c r="C270" s="115">
        <v>5.7000000000000002E-2</v>
      </c>
      <c r="D270" s="115">
        <v>5.3000000000000005E-2</v>
      </c>
      <c r="E270" s="115">
        <v>7.5999999999999998E-2</v>
      </c>
      <c r="F270" s="127">
        <v>1.43</v>
      </c>
      <c r="G270" s="131">
        <v>3.2210000000000001</v>
      </c>
      <c r="H270" s="54"/>
    </row>
    <row r="271" spans="1:8" x14ac:dyDescent="0.2">
      <c r="A271" s="87" t="s">
        <v>77</v>
      </c>
      <c r="B271" s="82">
        <v>39764</v>
      </c>
      <c r="C271" s="115">
        <v>5.7000000000000002E-2</v>
      </c>
      <c r="D271" s="115">
        <v>9.0999999999999998E-2</v>
      </c>
      <c r="E271" s="115">
        <v>7.3999999999999996E-2</v>
      </c>
      <c r="F271" s="127">
        <v>1.504</v>
      </c>
      <c r="G271" s="131">
        <v>3.5</v>
      </c>
      <c r="H271" s="54"/>
    </row>
    <row r="272" spans="1:8" ht="13.5" thickBot="1" x14ac:dyDescent="0.25">
      <c r="A272" s="88" t="s">
        <v>78</v>
      </c>
      <c r="B272" s="83">
        <v>39764</v>
      </c>
      <c r="C272" s="116">
        <v>6.3E-2</v>
      </c>
      <c r="D272" s="116">
        <v>6.6000000000000003E-2</v>
      </c>
      <c r="E272" s="116">
        <v>7.0000000000000007E-2</v>
      </c>
      <c r="F272" s="129">
        <v>1.4810000000000001</v>
      </c>
      <c r="G272" s="140">
        <v>3.4820000000000002</v>
      </c>
      <c r="H272" s="54"/>
    </row>
    <row r="273" spans="1:8" x14ac:dyDescent="0.2">
      <c r="C273" s="54"/>
      <c r="D273" s="54"/>
      <c r="E273" s="54"/>
      <c r="F273" s="54"/>
      <c r="G273" s="54"/>
    </row>
    <row r="274" spans="1:8" ht="13.5" thickBot="1" x14ac:dyDescent="0.25"/>
    <row r="275" spans="1:8" x14ac:dyDescent="0.2">
      <c r="A275" s="33" t="s">
        <v>117</v>
      </c>
      <c r="B275" s="47"/>
      <c r="C275" s="36" t="s">
        <v>41</v>
      </c>
      <c r="D275" s="36" t="s">
        <v>67</v>
      </c>
      <c r="E275" s="36" t="s">
        <v>38</v>
      </c>
      <c r="F275" s="36" t="s">
        <v>37</v>
      </c>
      <c r="G275" s="114" t="s">
        <v>115</v>
      </c>
    </row>
    <row r="276" spans="1:8" ht="13.5" thickBot="1" x14ac:dyDescent="0.25">
      <c r="A276" s="34" t="s">
        <v>49</v>
      </c>
      <c r="B276" s="48" t="s">
        <v>48</v>
      </c>
      <c r="C276" s="37" t="s">
        <v>109</v>
      </c>
      <c r="D276" s="37" t="s">
        <v>109</v>
      </c>
      <c r="E276" s="37" t="s">
        <v>109</v>
      </c>
      <c r="F276" s="37" t="s">
        <v>109</v>
      </c>
      <c r="G276" s="57" t="s">
        <v>109</v>
      </c>
    </row>
    <row r="277" spans="1:8" x14ac:dyDescent="0.2">
      <c r="A277" s="87" t="s">
        <v>7</v>
      </c>
      <c r="B277" s="82">
        <v>39861</v>
      </c>
      <c r="C277" s="115">
        <v>0.19869999999999999</v>
      </c>
      <c r="D277" s="115">
        <v>0.46560000000000001</v>
      </c>
      <c r="E277" s="127">
        <v>6.7161999999999997</v>
      </c>
      <c r="F277" s="115">
        <v>0.96382000000000001</v>
      </c>
      <c r="G277" s="130">
        <v>6.4843000000000002</v>
      </c>
      <c r="H277" s="54"/>
    </row>
    <row r="278" spans="1:8" x14ac:dyDescent="0.2">
      <c r="A278" s="87" t="s">
        <v>36</v>
      </c>
      <c r="B278" s="82">
        <v>39861</v>
      </c>
      <c r="C278" s="115">
        <v>0.3574</v>
      </c>
      <c r="D278" s="115">
        <v>0.71020000000000005</v>
      </c>
      <c r="E278" s="127">
        <v>4.8349000000000002</v>
      </c>
      <c r="F278" s="115">
        <v>0.93345999999999996</v>
      </c>
      <c r="G278" s="131">
        <v>5.5663999999999998</v>
      </c>
      <c r="H278" s="54"/>
    </row>
    <row r="279" spans="1:8" x14ac:dyDescent="0.2">
      <c r="A279" s="87" t="s">
        <v>72</v>
      </c>
      <c r="B279" s="82">
        <v>39860</v>
      </c>
      <c r="C279" s="127">
        <v>1.0422</v>
      </c>
      <c r="D279" s="127">
        <v>1.6551</v>
      </c>
      <c r="E279" s="128">
        <v>10.591200000000001</v>
      </c>
      <c r="F279" s="115">
        <v>0.14277000000000001</v>
      </c>
      <c r="G279" s="131">
        <v>9.2875999999999994</v>
      </c>
      <c r="H279" s="54"/>
    </row>
    <row r="280" spans="1:8" x14ac:dyDescent="0.2">
      <c r="A280" s="87" t="s">
        <v>73</v>
      </c>
      <c r="B280" s="82">
        <v>39862</v>
      </c>
      <c r="C280" s="115">
        <v>7.4200000000000002E-2</v>
      </c>
      <c r="D280" s="115">
        <v>6.5600000000000006E-2</v>
      </c>
      <c r="E280" s="115">
        <v>0.28089999999999998</v>
      </c>
      <c r="F280" s="127">
        <v>1.63127</v>
      </c>
      <c r="G280" s="131">
        <v>2.6034999999999999</v>
      </c>
      <c r="H280" s="54"/>
    </row>
    <row r="281" spans="1:8" x14ac:dyDescent="0.2">
      <c r="A281" s="87" t="s">
        <v>74</v>
      </c>
      <c r="B281" s="82">
        <v>39862</v>
      </c>
      <c r="C281" s="115">
        <v>8.8400000000000006E-2</v>
      </c>
      <c r="D281" s="115">
        <v>9.0999999999999998E-2</v>
      </c>
      <c r="E281" s="115">
        <v>0.3261</v>
      </c>
      <c r="F281" s="127">
        <v>1.51908</v>
      </c>
      <c r="G281" s="131">
        <v>2.9409000000000001</v>
      </c>
      <c r="H281" s="54"/>
    </row>
    <row r="282" spans="1:8" x14ac:dyDescent="0.2">
      <c r="A282" s="87" t="s">
        <v>75</v>
      </c>
      <c r="B282" s="82">
        <v>39862</v>
      </c>
      <c r="C282" s="115">
        <v>8.3099999999999993E-2</v>
      </c>
      <c r="D282" s="115">
        <v>9.7000000000000003E-2</v>
      </c>
      <c r="E282" s="115">
        <v>0.51659999999999995</v>
      </c>
      <c r="F282" s="127">
        <v>1.2234</v>
      </c>
      <c r="G282" s="131">
        <v>2.9121999999999999</v>
      </c>
      <c r="H282" s="54"/>
    </row>
    <row r="283" spans="1:8" x14ac:dyDescent="0.2">
      <c r="A283" s="87" t="s">
        <v>76</v>
      </c>
      <c r="B283" s="82">
        <v>39862</v>
      </c>
      <c r="C283" s="115">
        <v>7.6600000000000001E-2</v>
      </c>
      <c r="D283" s="115">
        <v>8.3699999999999997E-2</v>
      </c>
      <c r="E283" s="115">
        <v>0.31580000000000003</v>
      </c>
      <c r="F283" s="127">
        <v>1.34917</v>
      </c>
      <c r="G283" s="131">
        <v>2.4339</v>
      </c>
      <c r="H283" s="54"/>
    </row>
    <row r="284" spans="1:8" x14ac:dyDescent="0.2">
      <c r="A284" s="87" t="s">
        <v>77</v>
      </c>
      <c r="B284" s="82">
        <v>39862</v>
      </c>
      <c r="C284" s="115">
        <v>6.1899999999999997E-2</v>
      </c>
      <c r="D284" s="115">
        <v>5.7200000000000001E-2</v>
      </c>
      <c r="E284" s="115">
        <v>0.33600000000000002</v>
      </c>
      <c r="F284" s="127">
        <v>1.39045</v>
      </c>
      <c r="G284" s="131">
        <v>2.5446</v>
      </c>
      <c r="H284" s="54"/>
    </row>
    <row r="285" spans="1:8" ht="13.5" thickBot="1" x14ac:dyDescent="0.25">
      <c r="A285" s="88" t="s">
        <v>78</v>
      </c>
      <c r="B285" s="83">
        <v>39862</v>
      </c>
      <c r="C285" s="116">
        <v>7.2099999999999997E-2</v>
      </c>
      <c r="D285" s="116">
        <v>7.0300000000000001E-2</v>
      </c>
      <c r="E285" s="116">
        <v>0.31259999999999999</v>
      </c>
      <c r="F285" s="129">
        <v>1.4119699999999999</v>
      </c>
      <c r="G285" s="140">
        <v>2.5314999999999999</v>
      </c>
      <c r="H285" s="54"/>
    </row>
    <row r="286" spans="1:8" x14ac:dyDescent="0.2">
      <c r="C286" s="54"/>
      <c r="D286" s="54"/>
      <c r="E286" s="54"/>
      <c r="F286" s="54"/>
      <c r="G286" s="54"/>
    </row>
    <row r="287" spans="1:8" ht="13.5" thickBot="1" x14ac:dyDescent="0.25"/>
    <row r="288" spans="1:8" x14ac:dyDescent="0.2">
      <c r="A288" s="33" t="s">
        <v>117</v>
      </c>
      <c r="B288" s="47"/>
      <c r="C288" s="36" t="s">
        <v>41</v>
      </c>
      <c r="D288" s="36" t="s">
        <v>67</v>
      </c>
      <c r="E288" s="36" t="s">
        <v>38</v>
      </c>
      <c r="F288" s="36" t="s">
        <v>37</v>
      </c>
      <c r="G288" s="114" t="s">
        <v>115</v>
      </c>
    </row>
    <row r="289" spans="1:8" ht="13.5" thickBot="1" x14ac:dyDescent="0.25">
      <c r="A289" s="34" t="s">
        <v>49</v>
      </c>
      <c r="B289" s="48" t="s">
        <v>48</v>
      </c>
      <c r="C289" s="37" t="s">
        <v>109</v>
      </c>
      <c r="D289" s="37" t="s">
        <v>109</v>
      </c>
      <c r="E289" s="37" t="s">
        <v>109</v>
      </c>
      <c r="F289" s="37" t="s">
        <v>109</v>
      </c>
      <c r="G289" s="57" t="s">
        <v>109</v>
      </c>
    </row>
    <row r="290" spans="1:8" x14ac:dyDescent="0.2">
      <c r="A290" s="87" t="s">
        <v>7</v>
      </c>
      <c r="B290" s="82">
        <v>39966</v>
      </c>
      <c r="C290" s="115">
        <v>0.26400000000000001</v>
      </c>
      <c r="D290" s="115">
        <v>0.34399999999999997</v>
      </c>
      <c r="E290" s="127">
        <v>3.5819999999999999</v>
      </c>
      <c r="F290" s="115">
        <v>0.81299999999999994</v>
      </c>
      <c r="G290" s="130">
        <v>7.4550000000000001</v>
      </c>
      <c r="H290" s="54"/>
    </row>
    <row r="291" spans="1:8" x14ac:dyDescent="0.2">
      <c r="A291" s="87" t="s">
        <v>36</v>
      </c>
      <c r="B291" s="82">
        <v>39966</v>
      </c>
      <c r="C291" s="115">
        <v>0.36099999999999999</v>
      </c>
      <c r="D291" s="115">
        <v>0.501</v>
      </c>
      <c r="E291" s="127">
        <v>3.1379999999999999</v>
      </c>
      <c r="F291" s="115">
        <v>0.432</v>
      </c>
      <c r="G291" s="131">
        <v>7.5739999999999998</v>
      </c>
      <c r="H291" s="54"/>
    </row>
    <row r="292" spans="1:8" x14ac:dyDescent="0.2">
      <c r="A292" s="87" t="s">
        <v>72</v>
      </c>
      <c r="B292" s="82">
        <v>39965</v>
      </c>
      <c r="C292" s="127">
        <v>1.5149999999999999</v>
      </c>
      <c r="D292" s="127">
        <v>1.67</v>
      </c>
      <c r="E292" s="128">
        <v>11.492000000000001</v>
      </c>
      <c r="F292" s="115">
        <v>0.13300000000000001</v>
      </c>
      <c r="G292" s="132">
        <v>12.409000000000001</v>
      </c>
      <c r="H292" s="54"/>
    </row>
    <row r="293" spans="1:8" x14ac:dyDescent="0.2">
      <c r="A293" s="87" t="s">
        <v>73</v>
      </c>
      <c r="B293" s="82">
        <v>39966</v>
      </c>
      <c r="C293" s="115">
        <v>8.1000000000000003E-2</v>
      </c>
      <c r="D293" s="115">
        <v>6.9000000000000006E-2</v>
      </c>
      <c r="E293" s="115">
        <v>4.4999999999999998E-2</v>
      </c>
      <c r="F293" s="127">
        <v>1.5529999999999999</v>
      </c>
      <c r="G293" s="131">
        <v>3.5169999999999999</v>
      </c>
      <c r="H293" s="54"/>
    </row>
    <row r="294" spans="1:8" x14ac:dyDescent="0.2">
      <c r="A294" s="87" t="s">
        <v>74</v>
      </c>
      <c r="B294" s="82">
        <v>39966</v>
      </c>
      <c r="C294" s="115">
        <v>7.9000000000000001E-2</v>
      </c>
      <c r="D294" s="115">
        <v>7.4999999999999997E-2</v>
      </c>
      <c r="E294" s="115">
        <v>1.9E-2</v>
      </c>
      <c r="F294" s="127">
        <v>2.472</v>
      </c>
      <c r="G294" s="131">
        <v>3.637</v>
      </c>
      <c r="H294" s="54"/>
    </row>
    <row r="295" spans="1:8" x14ac:dyDescent="0.2">
      <c r="A295" s="87" t="s">
        <v>75</v>
      </c>
      <c r="B295" s="82">
        <v>39966</v>
      </c>
      <c r="C295" s="115">
        <v>7.5999999999999998E-2</v>
      </c>
      <c r="D295" s="115">
        <v>4.8000000000000001E-2</v>
      </c>
      <c r="E295" s="115">
        <v>0.127</v>
      </c>
      <c r="F295" s="127">
        <v>1.143</v>
      </c>
      <c r="G295" s="131">
        <v>2.34</v>
      </c>
      <c r="H295" s="54"/>
    </row>
    <row r="296" spans="1:8" x14ac:dyDescent="0.2">
      <c r="A296" s="87" t="s">
        <v>76</v>
      </c>
      <c r="B296" s="82">
        <v>39966</v>
      </c>
      <c r="C296" s="115">
        <v>8.5999999999999993E-2</v>
      </c>
      <c r="D296" s="115">
        <v>6.9000000000000006E-2</v>
      </c>
      <c r="E296" s="115">
        <v>2.5000000000000001E-2</v>
      </c>
      <c r="F296" s="127">
        <v>1.2310000000000001</v>
      </c>
      <c r="G296" s="131">
        <v>3.1070000000000002</v>
      </c>
      <c r="H296" s="54"/>
    </row>
    <row r="297" spans="1:8" x14ac:dyDescent="0.2">
      <c r="A297" s="87" t="s">
        <v>77</v>
      </c>
      <c r="B297" s="82">
        <v>39966</v>
      </c>
      <c r="C297" s="115">
        <v>6.9000000000000006E-2</v>
      </c>
      <c r="D297" s="115">
        <v>5.7000000000000002E-2</v>
      </c>
      <c r="E297" s="115">
        <v>6.0999999999999999E-2</v>
      </c>
      <c r="F297" s="127">
        <v>1.038</v>
      </c>
      <c r="G297" s="131">
        <v>3.3690000000000002</v>
      </c>
      <c r="H297" s="54"/>
    </row>
    <row r="298" spans="1:8" ht="13.5" thickBot="1" x14ac:dyDescent="0.25">
      <c r="A298" s="88" t="s">
        <v>78</v>
      </c>
      <c r="B298" s="83">
        <v>39966</v>
      </c>
      <c r="C298" s="116">
        <v>5.0999999999999997E-2</v>
      </c>
      <c r="D298" s="116">
        <v>7.5999999999999998E-2</v>
      </c>
      <c r="E298" s="116">
        <v>2.1999999999999999E-2</v>
      </c>
      <c r="F298" s="129">
        <v>2.419</v>
      </c>
      <c r="G298" s="140">
        <v>3.931</v>
      </c>
      <c r="H298" s="54"/>
    </row>
    <row r="299" spans="1:8" x14ac:dyDescent="0.2">
      <c r="C299" s="54"/>
      <c r="D299" s="54"/>
      <c r="E299" s="54"/>
      <c r="F299" s="54"/>
      <c r="G299" s="54"/>
    </row>
    <row r="300" spans="1:8" ht="13.5" thickBot="1" x14ac:dyDescent="0.25"/>
    <row r="301" spans="1:8" x14ac:dyDescent="0.2">
      <c r="A301" s="33" t="s">
        <v>117</v>
      </c>
      <c r="B301" s="47"/>
      <c r="C301" s="36" t="s">
        <v>41</v>
      </c>
      <c r="D301" s="36" t="s">
        <v>67</v>
      </c>
      <c r="E301" s="36" t="s">
        <v>38</v>
      </c>
      <c r="F301" s="36" t="s">
        <v>37</v>
      </c>
      <c r="G301" s="114" t="s">
        <v>115</v>
      </c>
    </row>
    <row r="302" spans="1:8" ht="13.5" thickBot="1" x14ac:dyDescent="0.25">
      <c r="A302" s="34" t="s">
        <v>49</v>
      </c>
      <c r="B302" s="48" t="s">
        <v>48</v>
      </c>
      <c r="C302" s="37" t="s">
        <v>109</v>
      </c>
      <c r="D302" s="37" t="s">
        <v>109</v>
      </c>
      <c r="E302" s="37" t="s">
        <v>109</v>
      </c>
      <c r="F302" s="37" t="s">
        <v>109</v>
      </c>
      <c r="G302" s="57" t="s">
        <v>109</v>
      </c>
    </row>
    <row r="303" spans="1:8" x14ac:dyDescent="0.2">
      <c r="A303" s="87" t="s">
        <v>7</v>
      </c>
      <c r="B303" s="82">
        <v>40030</v>
      </c>
      <c r="C303" s="115">
        <v>0.248</v>
      </c>
      <c r="D303" s="115">
        <v>0.32090000000000002</v>
      </c>
      <c r="E303" s="127">
        <v>3.8315999999999999</v>
      </c>
      <c r="F303" s="115">
        <v>0.748</v>
      </c>
      <c r="G303" s="130">
        <v>4.4000000000000004</v>
      </c>
      <c r="H303" s="54"/>
    </row>
    <row r="304" spans="1:8" x14ac:dyDescent="0.2">
      <c r="A304" s="87" t="s">
        <v>36</v>
      </c>
      <c r="B304" s="82">
        <v>40030</v>
      </c>
      <c r="C304" s="115">
        <v>0.48399999999999999</v>
      </c>
      <c r="D304" s="115">
        <v>0.52829999999999999</v>
      </c>
      <c r="E304" s="127">
        <v>3.9533999999999998</v>
      </c>
      <c r="F304" s="115">
        <v>0.46899999999999997</v>
      </c>
      <c r="G304" s="131">
        <v>3.7240000000000002</v>
      </c>
      <c r="H304" s="54"/>
    </row>
    <row r="305" spans="1:8" x14ac:dyDescent="0.2">
      <c r="A305" s="87" t="s">
        <v>72</v>
      </c>
      <c r="B305" s="82">
        <v>40028</v>
      </c>
      <c r="C305" s="115">
        <v>0.84399999999999997</v>
      </c>
      <c r="D305" s="115">
        <v>0.86029999999999995</v>
      </c>
      <c r="E305" s="128">
        <v>13.5373</v>
      </c>
      <c r="F305" s="115">
        <v>0.14000000000000001</v>
      </c>
      <c r="G305" s="132">
        <v>14.3942</v>
      </c>
      <c r="H305" s="54"/>
    </row>
    <row r="306" spans="1:8" x14ac:dyDescent="0.2">
      <c r="A306" s="87" t="s">
        <v>73</v>
      </c>
      <c r="B306" s="82">
        <v>40030</v>
      </c>
      <c r="C306" s="115">
        <v>5.6000000000000001E-2</v>
      </c>
      <c r="D306" s="115">
        <v>5.5E-2</v>
      </c>
      <c r="E306" s="115">
        <v>2.1299999999999999E-2</v>
      </c>
      <c r="F306" s="127">
        <v>2.2559999999999998</v>
      </c>
      <c r="G306" s="131">
        <v>2.1720000000000002</v>
      </c>
      <c r="H306" s="54"/>
    </row>
    <row r="307" spans="1:8" x14ac:dyDescent="0.2">
      <c r="A307" s="87" t="s">
        <v>74</v>
      </c>
      <c r="B307" s="82">
        <v>40030</v>
      </c>
      <c r="C307" s="115">
        <v>5.3999999999999999E-2</v>
      </c>
      <c r="D307" s="115">
        <v>6.5699999999999995E-2</v>
      </c>
      <c r="E307" s="115">
        <v>1.5800000000000002E-2</v>
      </c>
      <c r="F307" s="127">
        <v>2.3679999999999999</v>
      </c>
      <c r="G307" s="131">
        <v>2.2435999999999998</v>
      </c>
      <c r="H307" s="54"/>
    </row>
    <row r="308" spans="1:8" x14ac:dyDescent="0.2">
      <c r="A308" s="87" t="s">
        <v>75</v>
      </c>
      <c r="B308" s="82">
        <v>40030</v>
      </c>
      <c r="C308" s="115">
        <v>4.9000000000000002E-2</v>
      </c>
      <c r="D308" s="115">
        <v>5.1400000000000001E-2</v>
      </c>
      <c r="E308" s="115">
        <v>0.04</v>
      </c>
      <c r="F308" s="127">
        <v>2.25</v>
      </c>
      <c r="G308" s="131">
        <v>2.1739999999999999</v>
      </c>
      <c r="H308" s="54"/>
    </row>
    <row r="309" spans="1:8" x14ac:dyDescent="0.2">
      <c r="A309" s="87" t="s">
        <v>76</v>
      </c>
      <c r="B309" s="82">
        <v>40030</v>
      </c>
      <c r="C309" s="115">
        <v>4.4999999999999998E-2</v>
      </c>
      <c r="D309" s="115">
        <v>6.0299999999999999E-2</v>
      </c>
      <c r="E309" s="115">
        <v>2.1000000000000001E-2</v>
      </c>
      <c r="F309" s="127">
        <v>2.6360000000000001</v>
      </c>
      <c r="G309" s="131">
        <v>2.4529999999999998</v>
      </c>
      <c r="H309" s="54"/>
    </row>
    <row r="310" spans="1:8" x14ac:dyDescent="0.2">
      <c r="A310" s="87" t="s">
        <v>77</v>
      </c>
      <c r="B310" s="82">
        <v>40030</v>
      </c>
      <c r="C310" s="115">
        <v>4.3999999999999997E-2</v>
      </c>
      <c r="D310" s="115">
        <v>5.2499999999999998E-2</v>
      </c>
      <c r="E310" s="115">
        <v>3.8600000000000002E-2</v>
      </c>
      <c r="F310" s="127">
        <v>2.2730000000000001</v>
      </c>
      <c r="G310" s="131">
        <v>2.1775000000000002</v>
      </c>
      <c r="H310" s="54"/>
    </row>
    <row r="311" spans="1:8" ht="13.5" thickBot="1" x14ac:dyDescent="0.25">
      <c r="A311" s="88" t="s">
        <v>78</v>
      </c>
      <c r="B311" s="83">
        <v>40030</v>
      </c>
      <c r="C311" s="116">
        <v>5.1999999999999998E-2</v>
      </c>
      <c r="D311" s="116">
        <v>5.1400000000000001E-2</v>
      </c>
      <c r="E311" s="116">
        <v>2.4E-2</v>
      </c>
      <c r="F311" s="129">
        <v>2.258</v>
      </c>
      <c r="G311" s="140">
        <v>2.2210000000000001</v>
      </c>
      <c r="H311" s="54"/>
    </row>
    <row r="312" spans="1:8" x14ac:dyDescent="0.2">
      <c r="C312" s="54"/>
      <c r="D312" s="54"/>
      <c r="E312" s="54"/>
      <c r="F312" s="54"/>
      <c r="G312" s="54"/>
    </row>
    <row r="313" spans="1:8" ht="13.5" thickBot="1" x14ac:dyDescent="0.25"/>
    <row r="314" spans="1:8" x14ac:dyDescent="0.2">
      <c r="A314" s="33" t="s">
        <v>117</v>
      </c>
      <c r="B314" s="47"/>
      <c r="C314" s="36" t="s">
        <v>41</v>
      </c>
      <c r="D314" s="36" t="s">
        <v>67</v>
      </c>
      <c r="E314" s="36" t="s">
        <v>38</v>
      </c>
      <c r="F314" s="36" t="s">
        <v>37</v>
      </c>
      <c r="G314" s="114" t="s">
        <v>115</v>
      </c>
    </row>
    <row r="315" spans="1:8" ht="13.5" thickBot="1" x14ac:dyDescent="0.25">
      <c r="A315" s="34" t="s">
        <v>49</v>
      </c>
      <c r="B315" s="48" t="s">
        <v>48</v>
      </c>
      <c r="C315" s="37" t="s">
        <v>109</v>
      </c>
      <c r="D315" s="37" t="s">
        <v>109</v>
      </c>
      <c r="E315" s="37" t="s">
        <v>109</v>
      </c>
      <c r="F315" s="37" t="s">
        <v>109</v>
      </c>
      <c r="G315" s="57" t="s">
        <v>109</v>
      </c>
    </row>
    <row r="316" spans="1:8" x14ac:dyDescent="0.2">
      <c r="A316" s="87" t="s">
        <v>7</v>
      </c>
      <c r="B316" s="82">
        <v>40155</v>
      </c>
      <c r="C316" s="115">
        <v>6.9000000000000006E-2</v>
      </c>
      <c r="D316" s="115">
        <v>0.82799999999999996</v>
      </c>
      <c r="E316" s="127">
        <v>8.1760000000000002</v>
      </c>
      <c r="F316" s="115">
        <v>0.51100000000000001</v>
      </c>
      <c r="G316" s="130">
        <v>9.5419999999999998</v>
      </c>
      <c r="H316" s="54"/>
    </row>
    <row r="317" spans="1:8" x14ac:dyDescent="0.2">
      <c r="A317" s="87" t="s">
        <v>36</v>
      </c>
      <c r="B317" s="82">
        <v>40155</v>
      </c>
      <c r="C317" s="115">
        <v>0.16600000000000001</v>
      </c>
      <c r="D317" s="115">
        <v>0.57199999999999995</v>
      </c>
      <c r="E317" s="127">
        <v>7.6349999999999998</v>
      </c>
      <c r="F317" s="127">
        <v>1.3220000000000001</v>
      </c>
      <c r="G317" s="131">
        <v>9.8420000000000005</v>
      </c>
      <c r="H317" s="54"/>
    </row>
    <row r="318" spans="1:8" x14ac:dyDescent="0.2">
      <c r="A318" s="87" t="s">
        <v>72</v>
      </c>
      <c r="B318" s="82">
        <v>40155</v>
      </c>
      <c r="C318" s="127">
        <v>1.054</v>
      </c>
      <c r="D318" s="127">
        <v>1.585</v>
      </c>
      <c r="E318" s="128">
        <v>14.468999999999999</v>
      </c>
      <c r="F318" s="115">
        <v>0.54900000000000004</v>
      </c>
      <c r="G318" s="132">
        <v>15.821999999999999</v>
      </c>
      <c r="H318" s="54"/>
    </row>
    <row r="319" spans="1:8" x14ac:dyDescent="0.2">
      <c r="A319" s="87" t="s">
        <v>73</v>
      </c>
      <c r="B319" s="82">
        <v>40156</v>
      </c>
      <c r="C319" s="115">
        <v>4.02E-2</v>
      </c>
      <c r="D319" s="115">
        <v>4.1000000000000002E-2</v>
      </c>
      <c r="E319" s="115">
        <v>0.2</v>
      </c>
      <c r="F319" s="127">
        <v>1.1717</v>
      </c>
      <c r="G319" s="131">
        <v>3.3239999999999998</v>
      </c>
      <c r="H319" s="54"/>
    </row>
    <row r="320" spans="1:8" x14ac:dyDescent="0.2">
      <c r="A320" s="87" t="s">
        <v>74</v>
      </c>
      <c r="B320" s="82">
        <v>40156</v>
      </c>
      <c r="C320" s="115">
        <v>4.8399999999999999E-2</v>
      </c>
      <c r="D320" s="115">
        <v>6.4000000000000001E-2</v>
      </c>
      <c r="E320" s="115">
        <v>0.23100000000000001</v>
      </c>
      <c r="F320" s="127">
        <v>1.3203</v>
      </c>
      <c r="G320" s="131">
        <v>3.617</v>
      </c>
      <c r="H320" s="54"/>
    </row>
    <row r="321" spans="1:8" x14ac:dyDescent="0.2">
      <c r="A321" s="87" t="s">
        <v>75</v>
      </c>
      <c r="B321" s="82">
        <v>40156</v>
      </c>
      <c r="C321" s="115">
        <v>4.4999999999999998E-2</v>
      </c>
      <c r="D321" s="115">
        <v>5.5E-2</v>
      </c>
      <c r="E321" s="115">
        <v>0.55600000000000005</v>
      </c>
      <c r="F321" s="127">
        <v>1.0409999999999999</v>
      </c>
      <c r="G321" s="131">
        <v>3.5449999999999999</v>
      </c>
      <c r="H321" s="54"/>
    </row>
    <row r="322" spans="1:8" x14ac:dyDescent="0.2">
      <c r="A322" s="87" t="s">
        <v>76</v>
      </c>
      <c r="B322" s="82">
        <v>40156</v>
      </c>
      <c r="C322" s="115">
        <v>5.3999999999999999E-2</v>
      </c>
      <c r="D322" s="115">
        <v>5.3999999999999999E-2</v>
      </c>
      <c r="E322" s="115">
        <v>0.22800000000000001</v>
      </c>
      <c r="F322" s="127">
        <v>1.2195</v>
      </c>
      <c r="G322" s="131">
        <v>3.548</v>
      </c>
      <c r="H322" s="54"/>
    </row>
    <row r="323" spans="1:8" x14ac:dyDescent="0.2">
      <c r="A323" s="87" t="s">
        <v>77</v>
      </c>
      <c r="B323" s="82">
        <v>40156</v>
      </c>
      <c r="C323" s="115">
        <v>3.7999999999999999E-2</v>
      </c>
      <c r="D323" s="115">
        <v>3.7999999999999999E-2</v>
      </c>
      <c r="E323" s="115">
        <v>0.44800000000000001</v>
      </c>
      <c r="F323" s="127">
        <v>1.0791269999999999</v>
      </c>
      <c r="G323" s="131">
        <v>3.1509999999999998</v>
      </c>
      <c r="H323" s="54"/>
    </row>
    <row r="324" spans="1:8" ht="13.5" thickBot="1" x14ac:dyDescent="0.25">
      <c r="A324" s="88" t="s">
        <v>78</v>
      </c>
      <c r="B324" s="83">
        <v>40156</v>
      </c>
      <c r="C324" s="116">
        <v>0.04</v>
      </c>
      <c r="D324" s="116">
        <v>4.2000000000000003E-2</v>
      </c>
      <c r="E324" s="116">
        <v>0.33500000000000002</v>
      </c>
      <c r="F324" s="129">
        <v>1.1234519999999999</v>
      </c>
      <c r="G324" s="140">
        <v>3.2130000000000001</v>
      </c>
      <c r="H324" s="54"/>
    </row>
    <row r="325" spans="1:8" x14ac:dyDescent="0.2">
      <c r="C325" s="54"/>
      <c r="D325" s="54"/>
      <c r="E325" s="54"/>
      <c r="F325" s="54"/>
      <c r="G325" s="54"/>
    </row>
    <row r="326" spans="1:8" ht="13.5" thickBot="1" x14ac:dyDescent="0.25"/>
    <row r="327" spans="1:8" x14ac:dyDescent="0.2">
      <c r="A327" s="33" t="s">
        <v>117</v>
      </c>
      <c r="B327" s="47"/>
      <c r="C327" s="36" t="s">
        <v>41</v>
      </c>
      <c r="D327" s="36" t="s">
        <v>67</v>
      </c>
      <c r="E327" s="36" t="s">
        <v>38</v>
      </c>
      <c r="F327" s="36" t="s">
        <v>37</v>
      </c>
      <c r="G327" s="114" t="s">
        <v>115</v>
      </c>
    </row>
    <row r="328" spans="1:8" ht="13.5" thickBot="1" x14ac:dyDescent="0.25">
      <c r="A328" s="34" t="s">
        <v>49</v>
      </c>
      <c r="B328" s="48" t="s">
        <v>48</v>
      </c>
      <c r="C328" s="37" t="s">
        <v>109</v>
      </c>
      <c r="D328" s="37" t="s">
        <v>109</v>
      </c>
      <c r="E328" s="37" t="s">
        <v>109</v>
      </c>
      <c r="F328" s="37" t="s">
        <v>109</v>
      </c>
      <c r="G328" s="57" t="s">
        <v>109</v>
      </c>
    </row>
    <row r="329" spans="1:8" x14ac:dyDescent="0.2">
      <c r="A329" s="87" t="s">
        <v>7</v>
      </c>
      <c r="B329" s="82">
        <v>40225</v>
      </c>
      <c r="C329" s="115">
        <v>9.1999999999999998E-2</v>
      </c>
      <c r="D329" s="115">
        <v>0.21299999999999999</v>
      </c>
      <c r="E329" s="127">
        <v>6.3840000000000003</v>
      </c>
      <c r="F329" s="115">
        <v>0.65349999999999997</v>
      </c>
      <c r="G329" s="130">
        <v>8.76</v>
      </c>
    </row>
    <row r="330" spans="1:8" x14ac:dyDescent="0.2">
      <c r="A330" s="87" t="s">
        <v>36</v>
      </c>
      <c r="B330" s="82">
        <v>40225</v>
      </c>
      <c r="C330" s="115">
        <v>0.377</v>
      </c>
      <c r="D330" s="115">
        <v>0.51</v>
      </c>
      <c r="E330" s="127">
        <v>6.3929999999999998</v>
      </c>
      <c r="F330" s="127">
        <v>1.0754999999999999</v>
      </c>
      <c r="G330" s="131">
        <v>8.6389999999999993</v>
      </c>
    </row>
    <row r="331" spans="1:8" x14ac:dyDescent="0.2">
      <c r="A331" s="87" t="s">
        <v>72</v>
      </c>
      <c r="B331" s="82">
        <v>40225</v>
      </c>
      <c r="C331" s="127">
        <v>1.49</v>
      </c>
      <c r="D331" s="127">
        <v>1.621</v>
      </c>
      <c r="E331" s="128">
        <v>16.713999999999999</v>
      </c>
      <c r="F331" s="115">
        <v>0.45600000000000002</v>
      </c>
      <c r="G331" s="132">
        <v>17.628</v>
      </c>
    </row>
    <row r="332" spans="1:8" x14ac:dyDescent="0.2">
      <c r="A332" s="87" t="s">
        <v>73</v>
      </c>
      <c r="B332" s="82">
        <v>40226</v>
      </c>
      <c r="C332" s="115">
        <v>3.9E-2</v>
      </c>
      <c r="D332" s="115">
        <v>4.4999999999999998E-2</v>
      </c>
      <c r="E332" s="115">
        <v>0.22900000000000001</v>
      </c>
      <c r="F332" s="115">
        <v>0.40500000000000003</v>
      </c>
      <c r="G332" s="131">
        <v>3.3679999999999999</v>
      </c>
    </row>
    <row r="333" spans="1:8" x14ac:dyDescent="0.2">
      <c r="A333" s="87" t="s">
        <v>74</v>
      </c>
      <c r="B333" s="82">
        <v>40226</v>
      </c>
      <c r="C333" s="115">
        <v>7.8E-2</v>
      </c>
      <c r="D333" s="115">
        <v>7.8E-2</v>
      </c>
      <c r="E333" s="115">
        <v>6.5000000000000002E-2</v>
      </c>
      <c r="F333" s="127">
        <v>1.137</v>
      </c>
      <c r="G333" s="131">
        <v>3.5720000000000001</v>
      </c>
    </row>
    <row r="334" spans="1:8" x14ac:dyDescent="0.2">
      <c r="A334" s="87" t="s">
        <v>75</v>
      </c>
      <c r="B334" s="82">
        <v>40226</v>
      </c>
      <c r="C334" s="115">
        <v>0.03</v>
      </c>
      <c r="D334" s="115">
        <v>5.7000000000000002E-2</v>
      </c>
      <c r="E334" s="115">
        <v>0.28100000000000003</v>
      </c>
      <c r="F334" s="115">
        <v>0.45950000000000002</v>
      </c>
      <c r="G334" s="131">
        <v>3.7120000000000002</v>
      </c>
    </row>
    <row r="335" spans="1:8" x14ac:dyDescent="0.2">
      <c r="A335" s="87" t="s">
        <v>76</v>
      </c>
      <c r="B335" s="82">
        <v>40226</v>
      </c>
      <c r="C335" s="115">
        <v>3.5999999999999997E-2</v>
      </c>
      <c r="D335" s="115">
        <v>6.5000000000000002E-2</v>
      </c>
      <c r="E335" s="115">
        <v>0.16200000000000001</v>
      </c>
      <c r="F335" s="115">
        <v>0.77349999999999997</v>
      </c>
      <c r="G335" s="131">
        <v>3.6280000000000001</v>
      </c>
    </row>
    <row r="336" spans="1:8" x14ac:dyDescent="0.2">
      <c r="A336" s="87" t="s">
        <v>77</v>
      </c>
      <c r="B336" s="82">
        <v>40226</v>
      </c>
      <c r="C336" s="115">
        <v>0.06</v>
      </c>
      <c r="D336" s="115">
        <v>4.2000000000000003E-2</v>
      </c>
      <c r="E336" s="115">
        <v>0.26</v>
      </c>
      <c r="F336" s="115">
        <v>0.48199999999999998</v>
      </c>
      <c r="G336" s="131">
        <v>3.327</v>
      </c>
    </row>
    <row r="337" spans="1:7" ht="13.5" thickBot="1" x14ac:dyDescent="0.25">
      <c r="A337" s="88" t="s">
        <v>78</v>
      </c>
      <c r="B337" s="171">
        <v>40226</v>
      </c>
      <c r="C337" s="173">
        <v>6.5000000000000002E-2</v>
      </c>
      <c r="D337" s="173">
        <v>6.6000000000000003E-2</v>
      </c>
      <c r="E337" s="173">
        <v>0.19</v>
      </c>
      <c r="F337" s="173">
        <v>0.73</v>
      </c>
      <c r="G337" s="174">
        <v>3.7309999999999999</v>
      </c>
    </row>
    <row r="339" spans="1:7" ht="13.5" thickBot="1" x14ac:dyDescent="0.25"/>
    <row r="340" spans="1:7" x14ac:dyDescent="0.2">
      <c r="A340" s="33" t="s">
        <v>117</v>
      </c>
      <c r="B340" s="47"/>
      <c r="C340" s="36" t="s">
        <v>41</v>
      </c>
      <c r="D340" s="36" t="s">
        <v>67</v>
      </c>
      <c r="E340" s="36" t="s">
        <v>38</v>
      </c>
      <c r="F340" s="36" t="s">
        <v>37</v>
      </c>
      <c r="G340" s="114" t="s">
        <v>115</v>
      </c>
    </row>
    <row r="341" spans="1:7" ht="13.5" thickBot="1" x14ac:dyDescent="0.25">
      <c r="A341" s="34" t="s">
        <v>49</v>
      </c>
      <c r="B341" s="48" t="s">
        <v>48</v>
      </c>
      <c r="C341" s="37" t="s">
        <v>109</v>
      </c>
      <c r="D341" s="37" t="s">
        <v>109</v>
      </c>
      <c r="E341" s="37" t="s">
        <v>109</v>
      </c>
      <c r="F341" s="37" t="s">
        <v>109</v>
      </c>
      <c r="G341" s="57" t="s">
        <v>109</v>
      </c>
    </row>
    <row r="342" spans="1:7" x14ac:dyDescent="0.2">
      <c r="A342" s="87" t="s">
        <v>7</v>
      </c>
      <c r="B342" s="82">
        <v>40315</v>
      </c>
      <c r="C342" s="115">
        <v>0.104</v>
      </c>
      <c r="D342" s="115">
        <v>0.35399999999999998</v>
      </c>
      <c r="E342" s="127">
        <v>5.9649999999999999</v>
      </c>
      <c r="F342" s="127">
        <v>1.1160000000000001</v>
      </c>
      <c r="G342" s="130">
        <v>8.2739999999999991</v>
      </c>
    </row>
    <row r="343" spans="1:7" x14ac:dyDescent="0.2">
      <c r="A343" s="87" t="s">
        <v>36</v>
      </c>
      <c r="B343" s="82">
        <v>40315</v>
      </c>
      <c r="C343" s="115">
        <v>0.753</v>
      </c>
      <c r="D343" s="115">
        <v>0.90600000000000003</v>
      </c>
      <c r="E343" s="127">
        <v>4.8849999999999998</v>
      </c>
      <c r="F343" s="115">
        <v>0.72899999999999998</v>
      </c>
      <c r="G343" s="131">
        <v>7.1950000000000003</v>
      </c>
    </row>
    <row r="344" spans="1:7" x14ac:dyDescent="0.2">
      <c r="A344" s="87" t="s">
        <v>72</v>
      </c>
      <c r="B344" s="82">
        <v>40315</v>
      </c>
      <c r="C344" s="127">
        <v>1.042</v>
      </c>
      <c r="D344" s="127">
        <v>1.18</v>
      </c>
      <c r="E344" s="128">
        <v>15.3</v>
      </c>
      <c r="F344" s="115">
        <v>7.1999999999999995E-2</v>
      </c>
      <c r="G344" s="132">
        <v>16.652999999999999</v>
      </c>
    </row>
    <row r="345" spans="1:7" x14ac:dyDescent="0.2">
      <c r="A345" s="87" t="s">
        <v>73</v>
      </c>
      <c r="B345" s="82">
        <v>40317</v>
      </c>
      <c r="C345" s="115">
        <v>3.5999999999999997E-2</v>
      </c>
      <c r="D345" s="115">
        <v>4.2000000000000003E-2</v>
      </c>
      <c r="E345" s="115">
        <v>6.0999999999999999E-2</v>
      </c>
      <c r="F345" s="115">
        <v>0.86899999999999999</v>
      </c>
      <c r="G345" s="131">
        <v>3.4380000000000002</v>
      </c>
    </row>
    <row r="346" spans="1:7" x14ac:dyDescent="0.2">
      <c r="A346" s="87" t="s">
        <v>74</v>
      </c>
      <c r="B346" s="82">
        <v>40317</v>
      </c>
      <c r="C346" s="115">
        <v>3.3000000000000002E-2</v>
      </c>
      <c r="D346" s="115">
        <v>4.4999999999999998E-2</v>
      </c>
      <c r="E346" s="115">
        <v>8.1000000000000003E-2</v>
      </c>
      <c r="F346" s="115">
        <v>0.86699999999999999</v>
      </c>
      <c r="G346" s="131">
        <v>3.7559999999999998</v>
      </c>
    </row>
    <row r="347" spans="1:7" x14ac:dyDescent="0.2">
      <c r="A347" s="87" t="s">
        <v>75</v>
      </c>
      <c r="B347" s="82">
        <v>40317</v>
      </c>
      <c r="C347" s="115">
        <v>3.5000000000000003E-2</v>
      </c>
      <c r="D347" s="115">
        <v>0.04</v>
      </c>
      <c r="E347" s="115">
        <v>0.11</v>
      </c>
      <c r="F347" s="115">
        <v>0.72599999999999998</v>
      </c>
      <c r="G347" s="131">
        <v>3.4470000000000001</v>
      </c>
    </row>
    <row r="348" spans="1:7" x14ac:dyDescent="0.2">
      <c r="A348" s="87" t="s">
        <v>76</v>
      </c>
      <c r="B348" s="82">
        <v>40317</v>
      </c>
      <c r="C348" s="115">
        <v>3.7999999999999999E-2</v>
      </c>
      <c r="D348" s="115">
        <v>3.6999999999999998E-2</v>
      </c>
      <c r="E348" s="115">
        <v>0.108</v>
      </c>
      <c r="F348" s="115">
        <v>0.73099999999999998</v>
      </c>
      <c r="G348" s="131">
        <v>3.2650000000000001</v>
      </c>
    </row>
    <row r="349" spans="1:7" x14ac:dyDescent="0.2">
      <c r="A349" s="87" t="s">
        <v>77</v>
      </c>
      <c r="B349" s="82">
        <v>40317</v>
      </c>
      <c r="C349" s="115">
        <v>3.5000000000000003E-2</v>
      </c>
      <c r="D349" s="115">
        <v>3.9E-2</v>
      </c>
      <c r="E349" s="115">
        <v>0.113</v>
      </c>
      <c r="F349" s="115">
        <v>0.72499999999999998</v>
      </c>
      <c r="G349" s="131">
        <v>3.278</v>
      </c>
    </row>
    <row r="350" spans="1:7" ht="13.5" thickBot="1" x14ac:dyDescent="0.25">
      <c r="A350" s="88" t="s">
        <v>78</v>
      </c>
      <c r="B350" s="171">
        <v>40317</v>
      </c>
      <c r="C350" s="173">
        <v>4.5999999999999999E-2</v>
      </c>
      <c r="D350" s="173">
        <v>4.5999999999999999E-2</v>
      </c>
      <c r="E350" s="173">
        <v>0.114</v>
      </c>
      <c r="F350" s="173">
        <v>0.72599999999999998</v>
      </c>
      <c r="G350" s="174">
        <v>3.8210000000000002</v>
      </c>
    </row>
    <row r="352" spans="1:7" ht="13.5" thickBot="1" x14ac:dyDescent="0.25"/>
    <row r="353" spans="1:7" x14ac:dyDescent="0.2">
      <c r="A353" s="33" t="s">
        <v>117</v>
      </c>
      <c r="B353" s="47"/>
      <c r="C353" s="36" t="s">
        <v>41</v>
      </c>
      <c r="D353" s="36" t="s">
        <v>67</v>
      </c>
      <c r="E353" s="36" t="s">
        <v>38</v>
      </c>
      <c r="F353" s="36" t="s">
        <v>37</v>
      </c>
      <c r="G353" s="114" t="s">
        <v>115</v>
      </c>
    </row>
    <row r="354" spans="1:7" ht="13.5" thickBot="1" x14ac:dyDescent="0.25">
      <c r="A354" s="34" t="s">
        <v>49</v>
      </c>
      <c r="B354" s="48" t="s">
        <v>48</v>
      </c>
      <c r="C354" s="37" t="s">
        <v>109</v>
      </c>
      <c r="D354" s="37" t="s">
        <v>109</v>
      </c>
      <c r="E354" s="37" t="s">
        <v>109</v>
      </c>
      <c r="F354" s="37" t="s">
        <v>109</v>
      </c>
      <c r="G354" s="57" t="s">
        <v>109</v>
      </c>
    </row>
    <row r="355" spans="1:7" x14ac:dyDescent="0.2">
      <c r="A355" s="87" t="s">
        <v>7</v>
      </c>
      <c r="B355" s="82">
        <v>40400</v>
      </c>
      <c r="C355" s="115">
        <v>8.7999999999999995E-2</v>
      </c>
      <c r="D355" s="115">
        <v>0.28100000000000003</v>
      </c>
      <c r="E355" s="127">
        <v>4.49</v>
      </c>
      <c r="F355" s="115">
        <v>0.45</v>
      </c>
      <c r="G355" s="130">
        <v>5.83</v>
      </c>
    </row>
    <row r="356" spans="1:7" x14ac:dyDescent="0.2">
      <c r="A356" s="87" t="s">
        <v>36</v>
      </c>
      <c r="B356" s="82">
        <v>40400</v>
      </c>
      <c r="C356" s="115">
        <v>0.33200000000000002</v>
      </c>
      <c r="D356" s="115">
        <v>0.63300000000000001</v>
      </c>
      <c r="E356" s="127">
        <v>3.6</v>
      </c>
      <c r="F356" s="115">
        <v>0.34499999999999997</v>
      </c>
      <c r="G356" s="131">
        <v>5.75</v>
      </c>
    </row>
    <row r="357" spans="1:7" x14ac:dyDescent="0.2">
      <c r="A357" s="87" t="s">
        <v>72</v>
      </c>
      <c r="B357" s="82">
        <v>40400</v>
      </c>
      <c r="C357" s="127">
        <v>1.1259999999999999</v>
      </c>
      <c r="D357" s="127">
        <v>1.506</v>
      </c>
      <c r="E357" s="128">
        <v>11.95</v>
      </c>
      <c r="F357" s="115">
        <v>0.16700000000000001</v>
      </c>
      <c r="G357" s="132">
        <v>20.315999999999999</v>
      </c>
    </row>
    <row r="358" spans="1:7" x14ac:dyDescent="0.2">
      <c r="A358" s="87" t="s">
        <v>73</v>
      </c>
      <c r="B358" s="82">
        <v>40400</v>
      </c>
      <c r="C358" s="115">
        <v>6.4000000000000001E-2</v>
      </c>
      <c r="D358" s="115">
        <v>6.8000000000000005E-2</v>
      </c>
      <c r="E358" s="115">
        <v>1.4999999999999999E-2</v>
      </c>
      <c r="F358" s="127">
        <v>1.24</v>
      </c>
      <c r="G358" s="131">
        <v>2.7250000000000001</v>
      </c>
    </row>
    <row r="359" spans="1:7" x14ac:dyDescent="0.2">
      <c r="A359" s="87" t="s">
        <v>74</v>
      </c>
      <c r="B359" s="82">
        <v>40400</v>
      </c>
      <c r="C359" s="115">
        <v>0.05</v>
      </c>
      <c r="D359" s="115">
        <v>5.2999999999999999E-2</v>
      </c>
      <c r="E359" s="115">
        <v>7.0000000000000001E-3</v>
      </c>
      <c r="F359" s="127">
        <v>1.2370000000000001</v>
      </c>
      <c r="G359" s="131">
        <v>2.5760000000000001</v>
      </c>
    </row>
    <row r="360" spans="1:7" x14ac:dyDescent="0.2">
      <c r="A360" s="87" t="s">
        <v>75</v>
      </c>
      <c r="B360" s="82">
        <v>40400</v>
      </c>
      <c r="C360" s="115">
        <v>5.6000000000000001E-2</v>
      </c>
      <c r="D360" s="115">
        <v>5.8999999999999997E-2</v>
      </c>
      <c r="E360" s="115">
        <v>1.2E-2</v>
      </c>
      <c r="F360" s="115">
        <v>0.97799999999999998</v>
      </c>
      <c r="G360" s="131">
        <v>2.83</v>
      </c>
    </row>
    <row r="361" spans="1:7" x14ac:dyDescent="0.2">
      <c r="A361" s="87" t="s">
        <v>76</v>
      </c>
      <c r="B361" s="82">
        <v>40400</v>
      </c>
      <c r="C361" s="115">
        <v>4.7E-2</v>
      </c>
      <c r="D361" s="115">
        <v>5.0999999999999997E-2</v>
      </c>
      <c r="E361" s="115">
        <v>1.4999999999999999E-2</v>
      </c>
      <c r="F361" s="127">
        <v>1.012</v>
      </c>
      <c r="G361" s="131">
        <v>2.726</v>
      </c>
    </row>
    <row r="362" spans="1:7" x14ac:dyDescent="0.2">
      <c r="A362" s="87" t="s">
        <v>77</v>
      </c>
      <c r="B362" s="82">
        <v>40400</v>
      </c>
      <c r="C362" s="115">
        <v>3.4000000000000002E-2</v>
      </c>
      <c r="D362" s="115">
        <v>3.9E-2</v>
      </c>
      <c r="E362" s="115">
        <v>2.9000000000000001E-2</v>
      </c>
      <c r="F362" s="127">
        <v>1.0429999999999999</v>
      </c>
      <c r="G362" s="131">
        <v>2.4809999999999999</v>
      </c>
    </row>
    <row r="363" spans="1:7" ht="13.5" thickBot="1" x14ac:dyDescent="0.25">
      <c r="A363" s="88" t="s">
        <v>78</v>
      </c>
      <c r="B363" s="171">
        <v>40400</v>
      </c>
      <c r="C363" s="173">
        <v>0.05</v>
      </c>
      <c r="D363" s="173">
        <v>5.0999999999999997E-2</v>
      </c>
      <c r="E363" s="173">
        <v>6.0000000000000001E-3</v>
      </c>
      <c r="F363" s="175">
        <v>1.0009999999999999</v>
      </c>
      <c r="G363" s="174">
        <v>2.8584999999999998</v>
      </c>
    </row>
    <row r="365" spans="1:7" ht="13.5" thickBot="1" x14ac:dyDescent="0.25"/>
    <row r="366" spans="1:7" x14ac:dyDescent="0.2">
      <c r="A366" s="33" t="s">
        <v>117</v>
      </c>
      <c r="B366" s="47"/>
      <c r="C366" s="36" t="s">
        <v>41</v>
      </c>
      <c r="D366" s="36" t="s">
        <v>67</v>
      </c>
      <c r="E366" s="36" t="s">
        <v>38</v>
      </c>
      <c r="F366" s="36" t="s">
        <v>37</v>
      </c>
      <c r="G366" s="114" t="s">
        <v>115</v>
      </c>
    </row>
    <row r="367" spans="1:7" ht="13.5" thickBot="1" x14ac:dyDescent="0.25">
      <c r="A367" s="34" t="s">
        <v>49</v>
      </c>
      <c r="B367" s="48" t="s">
        <v>48</v>
      </c>
      <c r="C367" s="37" t="s">
        <v>109</v>
      </c>
      <c r="D367" s="37" t="s">
        <v>109</v>
      </c>
      <c r="E367" s="37" t="s">
        <v>109</v>
      </c>
      <c r="F367" s="37" t="s">
        <v>109</v>
      </c>
      <c r="G367" s="57" t="s">
        <v>109</v>
      </c>
    </row>
    <row r="368" spans="1:7" x14ac:dyDescent="0.2">
      <c r="A368" s="87" t="s">
        <v>7</v>
      </c>
      <c r="B368" s="82">
        <v>40503</v>
      </c>
      <c r="C368" s="115">
        <v>9.5000000000000001E-2</v>
      </c>
      <c r="D368" s="115">
        <v>0.27200000000000002</v>
      </c>
      <c r="E368" s="127">
        <v>7.5659999999999998</v>
      </c>
      <c r="F368" s="115">
        <v>0.4</v>
      </c>
      <c r="G368" s="130">
        <v>8.5340000000000007</v>
      </c>
    </row>
    <row r="369" spans="1:7" x14ac:dyDescent="0.2">
      <c r="A369" s="87" t="s">
        <v>36</v>
      </c>
      <c r="B369" s="82">
        <v>40503</v>
      </c>
      <c r="C369" s="115">
        <v>0.29599999999999999</v>
      </c>
      <c r="D369" s="115">
        <v>0.52900000000000003</v>
      </c>
      <c r="E369" s="127">
        <v>5.7080000000000002</v>
      </c>
      <c r="F369" s="115">
        <v>0.46200000000000002</v>
      </c>
      <c r="G369" s="131">
        <v>7.0570000000000004</v>
      </c>
    </row>
    <row r="370" spans="1:7" x14ac:dyDescent="0.2">
      <c r="A370" s="87" t="s">
        <v>72</v>
      </c>
      <c r="B370" s="82">
        <v>40503</v>
      </c>
      <c r="C370" s="115">
        <v>0.749</v>
      </c>
      <c r="D370" s="127">
        <v>1.1220000000000001</v>
      </c>
      <c r="E370" s="128">
        <v>12.762</v>
      </c>
      <c r="F370" s="115">
        <v>0.06</v>
      </c>
      <c r="G370" s="132">
        <v>14.138</v>
      </c>
    </row>
    <row r="371" spans="1:7" x14ac:dyDescent="0.2">
      <c r="A371" s="87" t="s">
        <v>73</v>
      </c>
      <c r="B371" s="82">
        <v>40504</v>
      </c>
      <c r="C371" s="115">
        <v>3.7699999999999997E-2</v>
      </c>
      <c r="D371" s="115">
        <v>3.6999999999999998E-2</v>
      </c>
      <c r="E371" s="115">
        <v>0.193</v>
      </c>
      <c r="F371" s="127">
        <v>1.452</v>
      </c>
      <c r="G371" s="131">
        <v>2.9740000000000002</v>
      </c>
    </row>
    <row r="372" spans="1:7" x14ac:dyDescent="0.2">
      <c r="A372" s="87" t="s">
        <v>74</v>
      </c>
      <c r="B372" s="82">
        <v>40504</v>
      </c>
      <c r="C372" s="115">
        <v>0.04</v>
      </c>
      <c r="D372" s="115">
        <v>4.7E-2</v>
      </c>
      <c r="E372" s="115">
        <v>0.192</v>
      </c>
      <c r="F372" s="127">
        <v>1.526</v>
      </c>
      <c r="G372" s="131">
        <v>3.524</v>
      </c>
    </row>
    <row r="373" spans="1:7" x14ac:dyDescent="0.2">
      <c r="A373" s="87" t="s">
        <v>75</v>
      </c>
      <c r="B373" s="82">
        <v>40504</v>
      </c>
      <c r="C373" s="115">
        <v>3.5999999999999997E-2</v>
      </c>
      <c r="D373" s="115">
        <v>4.3999999999999997E-2</v>
      </c>
      <c r="E373" s="115">
        <v>0.443</v>
      </c>
      <c r="F373" s="127">
        <v>1.2110000000000001</v>
      </c>
      <c r="G373" s="131">
        <v>3.4649999999999999</v>
      </c>
    </row>
    <row r="374" spans="1:7" x14ac:dyDescent="0.2">
      <c r="A374" s="87" t="s">
        <v>76</v>
      </c>
      <c r="B374" s="82">
        <v>40504</v>
      </c>
      <c r="C374" s="115">
        <v>3.9E-2</v>
      </c>
      <c r="D374" s="115">
        <v>5.0999999999999997E-2</v>
      </c>
      <c r="E374" s="115">
        <v>0.436</v>
      </c>
      <c r="F374" s="127">
        <v>1.2070000000000001</v>
      </c>
      <c r="G374" s="131">
        <v>3.7919999999999998</v>
      </c>
    </row>
    <row r="375" spans="1:7" x14ac:dyDescent="0.2">
      <c r="A375" s="87" t="s">
        <v>77</v>
      </c>
      <c r="B375" s="82">
        <v>40504</v>
      </c>
      <c r="C375" s="115">
        <v>6.8000000000000005E-2</v>
      </c>
      <c r="D375" s="115">
        <v>9.7000000000000003E-2</v>
      </c>
      <c r="E375" s="127">
        <v>1.1259999999999999</v>
      </c>
      <c r="F375" s="115">
        <v>0.83799999999999997</v>
      </c>
      <c r="G375" s="131">
        <v>4.4909999999999997</v>
      </c>
    </row>
    <row r="376" spans="1:7" ht="13.5" thickBot="1" x14ac:dyDescent="0.25">
      <c r="A376" s="88" t="s">
        <v>78</v>
      </c>
      <c r="B376" s="171">
        <v>40504</v>
      </c>
      <c r="C376" s="173">
        <v>3.3000000000000002E-2</v>
      </c>
      <c r="D376" s="173">
        <v>4.4999999999999998E-2</v>
      </c>
      <c r="E376" s="173">
        <v>0.318</v>
      </c>
      <c r="F376" s="175">
        <v>1.2509999999999999</v>
      </c>
      <c r="G376" s="174">
        <v>3.68</v>
      </c>
    </row>
    <row r="377" spans="1:7" x14ac:dyDescent="0.2">
      <c r="A377" s="87"/>
      <c r="B377" s="82"/>
      <c r="C377" s="115"/>
      <c r="D377" s="115"/>
      <c r="E377" s="115"/>
      <c r="F377" s="127"/>
      <c r="G377" s="127"/>
    </row>
    <row r="378" spans="1:7" ht="13.5" thickBot="1" x14ac:dyDescent="0.25">
      <c r="A378" s="87"/>
      <c r="B378" s="82"/>
      <c r="C378" s="115"/>
      <c r="D378" s="115"/>
      <c r="E378" s="115"/>
      <c r="F378" s="127"/>
      <c r="G378" s="127"/>
    </row>
    <row r="379" spans="1:7" x14ac:dyDescent="0.2">
      <c r="A379" s="33" t="s">
        <v>117</v>
      </c>
      <c r="B379" s="47"/>
      <c r="C379" s="36" t="s">
        <v>41</v>
      </c>
      <c r="D379" s="36" t="s">
        <v>67</v>
      </c>
      <c r="E379" s="36" t="s">
        <v>38</v>
      </c>
      <c r="F379" s="36" t="s">
        <v>37</v>
      </c>
      <c r="G379" s="114" t="s">
        <v>115</v>
      </c>
    </row>
    <row r="380" spans="1:7" ht="13.5" thickBot="1" x14ac:dyDescent="0.25">
      <c r="A380" s="34" t="s">
        <v>49</v>
      </c>
      <c r="B380" s="48" t="s">
        <v>48</v>
      </c>
      <c r="C380" s="37" t="s">
        <v>109</v>
      </c>
      <c r="D380" s="37" t="s">
        <v>109</v>
      </c>
      <c r="E380" s="37" t="s">
        <v>109</v>
      </c>
      <c r="F380" s="37" t="s">
        <v>109</v>
      </c>
      <c r="G380" s="195" t="s">
        <v>109</v>
      </c>
    </row>
    <row r="381" spans="1:7" x14ac:dyDescent="0.2">
      <c r="A381" s="87" t="s">
        <v>7</v>
      </c>
      <c r="B381" s="82">
        <v>40596</v>
      </c>
      <c r="C381" s="115">
        <v>0.38900000000000001</v>
      </c>
      <c r="D381" s="115">
        <v>0.79600000000000004</v>
      </c>
      <c r="E381" s="127">
        <v>7.9470000000000001</v>
      </c>
      <c r="F381" s="115">
        <v>0.49</v>
      </c>
      <c r="G381" s="192">
        <v>10.1</v>
      </c>
    </row>
    <row r="382" spans="1:7" x14ac:dyDescent="0.2">
      <c r="A382" s="87" t="s">
        <v>36</v>
      </c>
      <c r="B382" s="82">
        <v>40596</v>
      </c>
      <c r="C382" s="115">
        <v>0.47199999999999998</v>
      </c>
      <c r="D382" s="127">
        <v>1.167</v>
      </c>
      <c r="E382" s="127">
        <v>4.9809999999999999</v>
      </c>
      <c r="F382" s="127">
        <v>2.093</v>
      </c>
      <c r="G382" s="193">
        <v>8.7539999999999996</v>
      </c>
    </row>
    <row r="383" spans="1:7" x14ac:dyDescent="0.2">
      <c r="A383" s="87" t="s">
        <v>72</v>
      </c>
      <c r="B383" s="82">
        <v>40596</v>
      </c>
      <c r="C383" s="127">
        <v>1.252</v>
      </c>
      <c r="D383" s="127">
        <v>2.1309999999999998</v>
      </c>
      <c r="E383" s="128">
        <v>14.534000000000001</v>
      </c>
      <c r="F383" s="127">
        <v>1.881</v>
      </c>
      <c r="G383" s="194">
        <v>17.254000000000001</v>
      </c>
    </row>
    <row r="384" spans="1:7" x14ac:dyDescent="0.2">
      <c r="A384" s="87" t="s">
        <v>73</v>
      </c>
      <c r="B384" s="82">
        <v>40597</v>
      </c>
      <c r="C384" s="115">
        <v>6.3E-2</v>
      </c>
      <c r="D384" s="115">
        <v>6.3E-2</v>
      </c>
      <c r="E384" s="115">
        <v>0.436</v>
      </c>
      <c r="F384" s="115">
        <v>0.223</v>
      </c>
      <c r="G384" s="131">
        <v>4.8369999999999997</v>
      </c>
    </row>
    <row r="385" spans="1:8" x14ac:dyDescent="0.2">
      <c r="A385" s="87" t="s">
        <v>74</v>
      </c>
      <c r="B385" s="82">
        <v>40597</v>
      </c>
      <c r="C385" s="115">
        <v>5.8999999999999997E-2</v>
      </c>
      <c r="D385" s="115">
        <v>6.4000000000000001E-2</v>
      </c>
      <c r="E385" s="115">
        <v>0.38500000000000001</v>
      </c>
      <c r="F385" s="115">
        <v>0.35299999999999998</v>
      </c>
      <c r="G385" s="131">
        <v>5.0549999999999997</v>
      </c>
    </row>
    <row r="386" spans="1:8" x14ac:dyDescent="0.2">
      <c r="A386" s="87" t="s">
        <v>75</v>
      </c>
      <c r="B386" s="82">
        <v>40597</v>
      </c>
      <c r="C386" s="115">
        <v>6.2E-2</v>
      </c>
      <c r="D386" s="115">
        <v>0.09</v>
      </c>
      <c r="E386" s="115">
        <v>0.59699999999999998</v>
      </c>
      <c r="F386" s="115">
        <v>2.1000000000000001E-2</v>
      </c>
      <c r="G386" s="131">
        <v>5.33</v>
      </c>
    </row>
    <row r="387" spans="1:8" x14ac:dyDescent="0.2">
      <c r="A387" s="87" t="s">
        <v>76</v>
      </c>
      <c r="B387" s="82">
        <v>40597</v>
      </c>
      <c r="C387" s="115">
        <v>0.05</v>
      </c>
      <c r="D387" s="115">
        <v>5.0999999999999997E-2</v>
      </c>
      <c r="E387" s="115">
        <v>0.40699999999999997</v>
      </c>
      <c r="F387" s="115">
        <v>0.433</v>
      </c>
      <c r="G387" s="131">
        <v>4.8280000000000003</v>
      </c>
    </row>
    <row r="388" spans="1:8" x14ac:dyDescent="0.2">
      <c r="A388" s="87" t="s">
        <v>77</v>
      </c>
      <c r="B388" s="82">
        <v>40597</v>
      </c>
      <c r="C388" s="115">
        <v>5.6000000000000001E-2</v>
      </c>
      <c r="D388" s="115">
        <v>5.5E-2</v>
      </c>
      <c r="E388" s="115">
        <v>0.438</v>
      </c>
      <c r="F388" s="115">
        <v>0.16300000000000001</v>
      </c>
      <c r="G388" s="131">
        <v>4.891</v>
      </c>
    </row>
    <row r="389" spans="1:8" ht="13.5" thickBot="1" x14ac:dyDescent="0.25">
      <c r="A389" s="88" t="s">
        <v>78</v>
      </c>
      <c r="B389" s="171">
        <v>40597</v>
      </c>
      <c r="C389" s="173">
        <v>5.7000000000000002E-2</v>
      </c>
      <c r="D389" s="173">
        <v>5.7000000000000002E-2</v>
      </c>
      <c r="E389" s="173">
        <v>0.42899999999999999</v>
      </c>
      <c r="F389" s="173">
        <v>0.41099999999999998</v>
      </c>
      <c r="G389" s="174">
        <v>4.4720000000000004</v>
      </c>
    </row>
    <row r="390" spans="1:8" x14ac:dyDescent="0.2">
      <c r="A390" s="87"/>
      <c r="B390" s="82"/>
      <c r="C390" s="115"/>
      <c r="D390" s="115"/>
      <c r="E390" s="115"/>
      <c r="F390" s="127"/>
      <c r="G390" s="127"/>
    </row>
    <row r="391" spans="1:8" ht="13.5" thickBot="1" x14ac:dyDescent="0.25">
      <c r="A391" s="87"/>
      <c r="B391" s="82"/>
      <c r="C391" s="115"/>
      <c r="D391" s="115"/>
      <c r="E391" s="115"/>
      <c r="F391" s="127"/>
      <c r="G391" s="127"/>
    </row>
    <row r="392" spans="1:8" x14ac:dyDescent="0.2">
      <c r="A392" s="33" t="s">
        <v>117</v>
      </c>
      <c r="B392" s="47"/>
      <c r="C392" s="36" t="s">
        <v>41</v>
      </c>
      <c r="D392" s="36" t="s">
        <v>67</v>
      </c>
      <c r="E392" s="36" t="s">
        <v>38</v>
      </c>
      <c r="F392" s="36" t="s">
        <v>37</v>
      </c>
      <c r="G392" s="114" t="s">
        <v>115</v>
      </c>
    </row>
    <row r="393" spans="1:8" ht="13.5" thickBot="1" x14ac:dyDescent="0.25">
      <c r="A393" s="34" t="s">
        <v>49</v>
      </c>
      <c r="B393" s="48" t="s">
        <v>48</v>
      </c>
      <c r="C393" s="37" t="s">
        <v>109</v>
      </c>
      <c r="D393" s="37" t="s">
        <v>109</v>
      </c>
      <c r="E393" s="37" t="s">
        <v>109</v>
      </c>
      <c r="F393" s="37" t="s">
        <v>109</v>
      </c>
      <c r="G393" s="197" t="s">
        <v>109</v>
      </c>
    </row>
    <row r="394" spans="1:8" x14ac:dyDescent="0.2">
      <c r="A394" s="87" t="s">
        <v>7</v>
      </c>
      <c r="B394" s="82">
        <v>40694</v>
      </c>
      <c r="C394" s="115">
        <v>0.111</v>
      </c>
      <c r="D394" s="115">
        <v>0.47699999999999998</v>
      </c>
      <c r="E394" s="127">
        <v>3.9929999999999999</v>
      </c>
      <c r="F394" s="115">
        <v>0.26600000000000001</v>
      </c>
      <c r="G394" s="130">
        <v>6.2460000000000004</v>
      </c>
      <c r="H394" s="125"/>
    </row>
    <row r="395" spans="1:8" x14ac:dyDescent="0.2">
      <c r="A395" s="87" t="s">
        <v>36</v>
      </c>
      <c r="B395" s="82">
        <v>40694</v>
      </c>
      <c r="C395" s="115">
        <v>0.433</v>
      </c>
      <c r="D395" s="115">
        <v>0.82399999999999995</v>
      </c>
      <c r="E395" s="127">
        <v>4.7990000000000004</v>
      </c>
      <c r="F395" s="127">
        <v>1.032</v>
      </c>
      <c r="G395" s="131">
        <v>7.9710000000000001</v>
      </c>
      <c r="H395" s="125"/>
    </row>
    <row r="396" spans="1:8" x14ac:dyDescent="0.2">
      <c r="A396" s="87" t="s">
        <v>72</v>
      </c>
      <c r="B396" s="82">
        <v>40695</v>
      </c>
      <c r="C396" s="127">
        <v>1.143</v>
      </c>
      <c r="D396" s="127">
        <v>2.4489999999999998</v>
      </c>
      <c r="E396" s="128">
        <v>11.311</v>
      </c>
      <c r="F396" s="127">
        <v>1.353</v>
      </c>
      <c r="G396" s="132">
        <v>15.061</v>
      </c>
      <c r="H396" s="125"/>
    </row>
    <row r="397" spans="1:8" x14ac:dyDescent="0.2">
      <c r="A397" s="87" t="s">
        <v>73</v>
      </c>
      <c r="B397" s="82">
        <v>40696</v>
      </c>
      <c r="C397" s="115">
        <v>5.3999999999999999E-2</v>
      </c>
      <c r="D397" s="115">
        <v>6.3E-2</v>
      </c>
      <c r="E397" s="115">
        <v>0.06</v>
      </c>
      <c r="F397" s="115">
        <v>0.55100000000000005</v>
      </c>
      <c r="G397" s="131">
        <v>2.91</v>
      </c>
    </row>
    <row r="398" spans="1:8" x14ac:dyDescent="0.2">
      <c r="A398" s="87" t="s">
        <v>74</v>
      </c>
      <c r="B398" s="82">
        <v>40696</v>
      </c>
      <c r="C398" s="115">
        <v>5.3999999999999999E-2</v>
      </c>
      <c r="D398" s="115">
        <v>5.5E-2</v>
      </c>
      <c r="E398" s="115">
        <v>6.8000000000000005E-2</v>
      </c>
      <c r="F398" s="115">
        <v>0.60299999999999998</v>
      </c>
      <c r="G398" s="131">
        <v>2.9609999999999999</v>
      </c>
    </row>
    <row r="399" spans="1:8" x14ac:dyDescent="0.2">
      <c r="A399" s="87" t="s">
        <v>75</v>
      </c>
      <c r="B399" s="82">
        <v>40696</v>
      </c>
      <c r="C399" s="115">
        <v>5.7000000000000002E-2</v>
      </c>
      <c r="D399" s="115">
        <v>5.8999999999999997E-2</v>
      </c>
      <c r="E399" s="115">
        <v>9.1999999999999998E-2</v>
      </c>
      <c r="F399" s="115">
        <v>0.39700000000000002</v>
      </c>
      <c r="G399" s="131">
        <v>2.9140000000000001</v>
      </c>
    </row>
    <row r="400" spans="1:8" x14ac:dyDescent="0.2">
      <c r="A400" s="87" t="s">
        <v>76</v>
      </c>
      <c r="B400" s="82">
        <v>40696</v>
      </c>
      <c r="C400" s="115">
        <v>3.7999999999999999E-2</v>
      </c>
      <c r="D400" s="115">
        <v>6.0999999999999999E-2</v>
      </c>
      <c r="E400" s="115">
        <v>8.7999999999999995E-2</v>
      </c>
      <c r="F400" s="115">
        <v>0.46</v>
      </c>
      <c r="G400" s="131">
        <v>2.82</v>
      </c>
    </row>
    <row r="401" spans="1:7" x14ac:dyDescent="0.2">
      <c r="A401" s="87" t="s">
        <v>77</v>
      </c>
      <c r="B401" s="82">
        <v>40696</v>
      </c>
      <c r="C401" s="115">
        <v>4.4999999999999998E-2</v>
      </c>
      <c r="D401" s="115">
        <v>5.5E-2</v>
      </c>
      <c r="E401" s="115">
        <v>6.2E-2</v>
      </c>
      <c r="F401" s="115">
        <v>0.46700000000000003</v>
      </c>
      <c r="G401" s="131">
        <v>2.8170000000000002</v>
      </c>
    </row>
    <row r="402" spans="1:7" ht="13.5" thickBot="1" x14ac:dyDescent="0.25">
      <c r="A402" s="88" t="s">
        <v>78</v>
      </c>
      <c r="B402" s="171">
        <v>40696</v>
      </c>
      <c r="C402" s="173">
        <v>6.2E-2</v>
      </c>
      <c r="D402" s="173">
        <v>6.2E-2</v>
      </c>
      <c r="E402" s="173">
        <v>7.1999999999999995E-2</v>
      </c>
      <c r="F402" s="173">
        <v>0.49099999999999999</v>
      </c>
      <c r="G402" s="174">
        <v>2.9169999999999998</v>
      </c>
    </row>
    <row r="403" spans="1:7" x14ac:dyDescent="0.2">
      <c r="A403" s="87"/>
      <c r="B403" s="82"/>
      <c r="C403" s="115"/>
      <c r="D403" s="115"/>
      <c r="E403" s="115"/>
      <c r="F403" s="127"/>
      <c r="G403" s="127"/>
    </row>
    <row r="404" spans="1:7" ht="13.5" thickBot="1" x14ac:dyDescent="0.25">
      <c r="A404" s="87"/>
      <c r="B404" s="82"/>
      <c r="C404" s="115"/>
      <c r="D404" s="115"/>
      <c r="E404" s="115"/>
      <c r="F404" s="127"/>
      <c r="G404" s="127"/>
    </row>
    <row r="405" spans="1:7" x14ac:dyDescent="0.2">
      <c r="A405" s="33" t="s">
        <v>117</v>
      </c>
      <c r="B405" s="47"/>
      <c r="C405" s="36" t="s">
        <v>41</v>
      </c>
      <c r="D405" s="36" t="s">
        <v>67</v>
      </c>
      <c r="E405" s="36" t="s">
        <v>38</v>
      </c>
      <c r="F405" s="36" t="s">
        <v>37</v>
      </c>
      <c r="G405" s="114" t="s">
        <v>115</v>
      </c>
    </row>
    <row r="406" spans="1:7" ht="13.5" thickBot="1" x14ac:dyDescent="0.25">
      <c r="A406" s="34" t="s">
        <v>49</v>
      </c>
      <c r="B406" s="48" t="s">
        <v>48</v>
      </c>
      <c r="C406" s="37" t="s">
        <v>109</v>
      </c>
      <c r="D406" s="37" t="s">
        <v>109</v>
      </c>
      <c r="E406" s="37" t="s">
        <v>109</v>
      </c>
      <c r="F406" s="37" t="s">
        <v>109</v>
      </c>
      <c r="G406" s="197" t="s">
        <v>109</v>
      </c>
    </row>
    <row r="407" spans="1:7" x14ac:dyDescent="0.2">
      <c r="A407" s="87" t="s">
        <v>7</v>
      </c>
      <c r="B407" s="82">
        <v>40764</v>
      </c>
      <c r="C407" s="115">
        <v>0.17</v>
      </c>
      <c r="D407" s="115">
        <v>0.308</v>
      </c>
      <c r="E407" s="127">
        <v>4.9139999999999997</v>
      </c>
      <c r="F407" s="127">
        <v>1.012</v>
      </c>
      <c r="G407" s="130">
        <v>7.359</v>
      </c>
    </row>
    <row r="408" spans="1:7" x14ac:dyDescent="0.2">
      <c r="A408" s="87" t="s">
        <v>36</v>
      </c>
      <c r="B408" s="82">
        <v>40764</v>
      </c>
      <c r="C408" s="115">
        <v>0.27300000000000002</v>
      </c>
      <c r="D408" s="115">
        <v>0.372</v>
      </c>
      <c r="E408" s="127">
        <v>5.1920000000000002</v>
      </c>
      <c r="F408" s="115">
        <v>0.32</v>
      </c>
      <c r="G408" s="131">
        <v>6.8</v>
      </c>
    </row>
    <row r="409" spans="1:7" x14ac:dyDescent="0.2">
      <c r="A409" s="87" t="s">
        <v>72</v>
      </c>
      <c r="B409" s="82">
        <v>40764</v>
      </c>
      <c r="C409" s="115">
        <v>0.77200000000000002</v>
      </c>
      <c r="D409" s="115">
        <v>0.95599999999999996</v>
      </c>
      <c r="E409" s="128">
        <v>18.018000000000001</v>
      </c>
      <c r="F409" s="115">
        <v>0.65600000000000003</v>
      </c>
      <c r="G409" s="132">
        <v>19.552</v>
      </c>
    </row>
    <row r="410" spans="1:7" x14ac:dyDescent="0.2">
      <c r="A410" s="87" t="s">
        <v>73</v>
      </c>
      <c r="B410" s="82">
        <v>40764</v>
      </c>
      <c r="C410" s="115">
        <v>4.2999999999999997E-2</v>
      </c>
      <c r="D410" s="115">
        <v>4.1000000000000002E-2</v>
      </c>
      <c r="E410" s="115" t="s">
        <v>169</v>
      </c>
      <c r="F410" s="115">
        <v>0.38</v>
      </c>
      <c r="G410" s="131">
        <v>2.871</v>
      </c>
    </row>
    <row r="411" spans="1:7" x14ac:dyDescent="0.2">
      <c r="A411" s="87" t="s">
        <v>74</v>
      </c>
      <c r="B411" s="82">
        <v>40764</v>
      </c>
      <c r="C411" s="115">
        <v>2.3E-2</v>
      </c>
      <c r="D411" s="115">
        <v>2.5000000000000001E-2</v>
      </c>
      <c r="E411" s="115" t="s">
        <v>169</v>
      </c>
      <c r="F411" s="127">
        <v>1.1120000000000001</v>
      </c>
      <c r="G411" s="131">
        <v>1.948</v>
      </c>
    </row>
    <row r="412" spans="1:7" x14ac:dyDescent="0.2">
      <c r="A412" s="87" t="s">
        <v>75</v>
      </c>
      <c r="B412" s="82">
        <v>40764</v>
      </c>
      <c r="C412" s="115">
        <v>3.5999999999999997E-2</v>
      </c>
      <c r="D412" s="115">
        <v>4.7E-2</v>
      </c>
      <c r="E412" s="115" t="s">
        <v>169</v>
      </c>
      <c r="F412" s="115">
        <v>0.44800000000000001</v>
      </c>
      <c r="G412" s="131">
        <v>2.9980000000000002</v>
      </c>
    </row>
    <row r="413" spans="1:7" x14ac:dyDescent="0.2">
      <c r="A413" s="87" t="s">
        <v>76</v>
      </c>
      <c r="B413" s="82">
        <v>40764</v>
      </c>
      <c r="C413" s="115">
        <v>3.4000000000000002E-2</v>
      </c>
      <c r="D413" s="115">
        <v>3.4000000000000002E-2</v>
      </c>
      <c r="E413" s="115" t="s">
        <v>169</v>
      </c>
      <c r="F413" s="115">
        <v>0.501</v>
      </c>
      <c r="G413" s="131">
        <v>2.964</v>
      </c>
    </row>
    <row r="414" spans="1:7" x14ac:dyDescent="0.2">
      <c r="A414" s="87" t="s">
        <v>77</v>
      </c>
      <c r="B414" s="82">
        <v>40764</v>
      </c>
      <c r="C414" s="115">
        <v>3.2000000000000001E-2</v>
      </c>
      <c r="D414" s="115">
        <v>3.9E-2</v>
      </c>
      <c r="E414" s="115">
        <v>4.9000000000000002E-2</v>
      </c>
      <c r="F414" s="115">
        <v>0.32500000000000001</v>
      </c>
      <c r="G414" s="131">
        <v>3.1579999999999999</v>
      </c>
    </row>
    <row r="415" spans="1:7" ht="13.5" thickBot="1" x14ac:dyDescent="0.25">
      <c r="A415" s="88" t="s">
        <v>78</v>
      </c>
      <c r="B415" s="171">
        <v>40764</v>
      </c>
      <c r="C415" s="173">
        <v>4.1000000000000002E-2</v>
      </c>
      <c r="D415" s="173">
        <v>5.0999999999999997E-2</v>
      </c>
      <c r="E415" s="173" t="s">
        <v>169</v>
      </c>
      <c r="F415" s="173">
        <v>0.90700000000000003</v>
      </c>
      <c r="G415" s="174">
        <v>3.5019999999999998</v>
      </c>
    </row>
    <row r="416" spans="1:7" x14ac:dyDescent="0.2">
      <c r="A416" s="87"/>
      <c r="B416" s="82"/>
      <c r="C416" s="115"/>
      <c r="D416" s="115"/>
      <c r="E416" s="115"/>
      <c r="F416" s="127"/>
      <c r="G416" s="127"/>
    </row>
    <row r="417" spans="1:7" ht="13.5" thickBot="1" x14ac:dyDescent="0.25">
      <c r="A417" s="87"/>
      <c r="B417" s="82"/>
      <c r="C417" s="115"/>
      <c r="D417" s="115"/>
      <c r="E417" s="115"/>
      <c r="F417" s="127"/>
      <c r="G417" s="127"/>
    </row>
    <row r="418" spans="1:7" x14ac:dyDescent="0.2">
      <c r="A418" s="33" t="s">
        <v>117</v>
      </c>
      <c r="B418" s="47"/>
      <c r="C418" s="36" t="s">
        <v>41</v>
      </c>
      <c r="D418" s="36" t="s">
        <v>67</v>
      </c>
      <c r="E418" s="36" t="s">
        <v>38</v>
      </c>
      <c r="F418" s="36" t="s">
        <v>37</v>
      </c>
      <c r="G418" s="114" t="s">
        <v>115</v>
      </c>
    </row>
    <row r="419" spans="1:7" ht="13.5" thickBot="1" x14ac:dyDescent="0.25">
      <c r="A419" s="34" t="s">
        <v>49</v>
      </c>
      <c r="B419" s="48" t="s">
        <v>48</v>
      </c>
      <c r="C419" s="37" t="s">
        <v>109</v>
      </c>
      <c r="D419" s="37" t="s">
        <v>109</v>
      </c>
      <c r="E419" s="37" t="s">
        <v>109</v>
      </c>
      <c r="F419" s="37" t="s">
        <v>109</v>
      </c>
      <c r="G419" s="197" t="s">
        <v>109</v>
      </c>
    </row>
    <row r="420" spans="1:7" x14ac:dyDescent="0.2">
      <c r="A420" s="87" t="s">
        <v>7</v>
      </c>
      <c r="B420" s="82">
        <v>40865</v>
      </c>
      <c r="C420" s="115">
        <v>3.1E-2</v>
      </c>
      <c r="D420" s="115">
        <v>0.31</v>
      </c>
      <c r="E420" s="127">
        <v>6.0697000000000001</v>
      </c>
      <c r="F420" s="115">
        <v>0.23200000000000001</v>
      </c>
      <c r="G420" s="130">
        <v>8.6890000000000001</v>
      </c>
    </row>
    <row r="421" spans="1:7" x14ac:dyDescent="0.2">
      <c r="A421" s="87" t="s">
        <v>36</v>
      </c>
      <c r="B421" s="82">
        <v>40865</v>
      </c>
      <c r="C421" s="115">
        <v>0.13500000000000001</v>
      </c>
      <c r="D421" s="115">
        <v>0.13300000000000001</v>
      </c>
      <c r="E421" s="127">
        <v>6.9459999999999997</v>
      </c>
      <c r="F421" s="115">
        <v>0.40300000000000002</v>
      </c>
      <c r="G421" s="131">
        <v>10.122999999999999</v>
      </c>
    </row>
    <row r="422" spans="1:7" x14ac:dyDescent="0.2">
      <c r="A422" s="87" t="s">
        <v>72</v>
      </c>
      <c r="B422" s="82">
        <v>40865</v>
      </c>
      <c r="C422" s="115">
        <v>0.42799999999999999</v>
      </c>
      <c r="D422" s="127">
        <v>2.2320000000000002</v>
      </c>
      <c r="E422" s="128">
        <v>14.186</v>
      </c>
      <c r="F422" s="127">
        <v>1.1299999999999999</v>
      </c>
      <c r="G422" s="132">
        <v>19.274999999999999</v>
      </c>
    </row>
    <row r="423" spans="1:7" x14ac:dyDescent="0.2">
      <c r="A423" s="87" t="s">
        <v>73</v>
      </c>
      <c r="B423" s="82">
        <v>40866</v>
      </c>
      <c r="C423" s="115">
        <v>8.4599999999999995E-2</v>
      </c>
      <c r="D423" s="115">
        <v>8.8999999999999996E-2</v>
      </c>
      <c r="E423" s="115">
        <v>0.16600000000000001</v>
      </c>
      <c r="F423" s="115">
        <v>0.63800000000000001</v>
      </c>
      <c r="G423" s="131">
        <v>3.6040000000000001</v>
      </c>
    </row>
    <row r="424" spans="1:7" x14ac:dyDescent="0.2">
      <c r="A424" s="87" t="s">
        <v>74</v>
      </c>
      <c r="B424" s="82">
        <v>40866</v>
      </c>
      <c r="C424" s="115">
        <v>7.0999999999999994E-2</v>
      </c>
      <c r="D424" s="115">
        <v>0.08</v>
      </c>
      <c r="E424" s="115">
        <v>0.13100000000000001</v>
      </c>
      <c r="F424" s="115">
        <v>0.65600000000000003</v>
      </c>
      <c r="G424" s="131">
        <v>3.6040000000000001</v>
      </c>
    </row>
    <row r="425" spans="1:7" x14ac:dyDescent="0.2">
      <c r="A425" s="87" t="s">
        <v>75</v>
      </c>
      <c r="B425" s="82">
        <v>40866</v>
      </c>
      <c r="C425" s="115">
        <v>6.5000000000000002E-2</v>
      </c>
      <c r="D425" s="115">
        <v>6.8000000000000005E-2</v>
      </c>
      <c r="E425" s="115">
        <v>0.34799999999999998</v>
      </c>
      <c r="F425" s="115">
        <v>0.39100000000000001</v>
      </c>
      <c r="G425" s="131">
        <v>3.2650000000000001</v>
      </c>
    </row>
    <row r="426" spans="1:7" x14ac:dyDescent="0.2">
      <c r="A426" s="87" t="s">
        <v>76</v>
      </c>
      <c r="B426" s="82">
        <v>40866</v>
      </c>
      <c r="C426" s="115">
        <v>0.05</v>
      </c>
      <c r="D426" s="115">
        <v>0.05</v>
      </c>
      <c r="E426" s="115">
        <v>0.20899999999999999</v>
      </c>
      <c r="F426" s="115">
        <v>0.53400000000000003</v>
      </c>
      <c r="G426" s="131">
        <v>2.8849999999999998</v>
      </c>
    </row>
    <row r="427" spans="1:7" x14ac:dyDescent="0.2">
      <c r="A427" s="87" t="s">
        <v>77</v>
      </c>
      <c r="B427" s="82">
        <v>40866</v>
      </c>
      <c r="C427" s="115">
        <v>6.0999999999999999E-2</v>
      </c>
      <c r="D427" s="115">
        <v>6.5000000000000002E-2</v>
      </c>
      <c r="E427" s="115">
        <v>0.221</v>
      </c>
      <c r="F427" s="115">
        <v>0.52200000000000002</v>
      </c>
      <c r="G427" s="131">
        <v>3.181</v>
      </c>
    </row>
    <row r="428" spans="1:7" ht="13.5" thickBot="1" x14ac:dyDescent="0.25">
      <c r="A428" s="88" t="s">
        <v>78</v>
      </c>
      <c r="B428" s="171">
        <v>40866</v>
      </c>
      <c r="C428" s="173">
        <v>6.4000000000000001E-2</v>
      </c>
      <c r="D428" s="173">
        <v>6.5000000000000002E-2</v>
      </c>
      <c r="E428" s="173">
        <v>0.23300000000000001</v>
      </c>
      <c r="F428" s="173">
        <v>0.505</v>
      </c>
      <c r="G428" s="174">
        <v>3.5139999999999998</v>
      </c>
    </row>
    <row r="429" spans="1:7" x14ac:dyDescent="0.2">
      <c r="A429" s="87"/>
      <c r="B429" s="82"/>
      <c r="C429" s="115"/>
      <c r="D429" s="115"/>
      <c r="E429" s="115"/>
      <c r="F429" s="127"/>
      <c r="G429" s="127"/>
    </row>
    <row r="430" spans="1:7" ht="13.5" thickBot="1" x14ac:dyDescent="0.25">
      <c r="A430" s="87"/>
      <c r="B430" s="82"/>
      <c r="C430" s="115"/>
      <c r="D430" s="115"/>
      <c r="E430" s="115"/>
      <c r="F430" s="127"/>
      <c r="G430" s="127"/>
    </row>
    <row r="431" spans="1:7" x14ac:dyDescent="0.2">
      <c r="A431" s="33" t="s">
        <v>117</v>
      </c>
      <c r="B431" s="47"/>
      <c r="C431" s="36" t="s">
        <v>41</v>
      </c>
      <c r="D431" s="36" t="s">
        <v>67</v>
      </c>
      <c r="E431" s="36" t="s">
        <v>38</v>
      </c>
      <c r="F431" s="36" t="s">
        <v>37</v>
      </c>
      <c r="G431" s="114" t="s">
        <v>115</v>
      </c>
    </row>
    <row r="432" spans="1:7" ht="13.5" thickBot="1" x14ac:dyDescent="0.25">
      <c r="A432" s="34" t="s">
        <v>49</v>
      </c>
      <c r="B432" s="48" t="s">
        <v>48</v>
      </c>
      <c r="C432" s="37" t="s">
        <v>109</v>
      </c>
      <c r="D432" s="37" t="s">
        <v>109</v>
      </c>
      <c r="E432" s="37" t="s">
        <v>109</v>
      </c>
      <c r="F432" s="37" t="s">
        <v>109</v>
      </c>
      <c r="G432" s="197" t="s">
        <v>109</v>
      </c>
    </row>
    <row r="433" spans="1:7" x14ac:dyDescent="0.2">
      <c r="A433" s="87" t="s">
        <v>7</v>
      </c>
      <c r="B433" s="203">
        <v>40967</v>
      </c>
      <c r="C433" s="115">
        <v>0.88300000000000001</v>
      </c>
      <c r="D433" s="127">
        <v>1.43</v>
      </c>
      <c r="E433" s="127">
        <v>6.6139999999999999</v>
      </c>
      <c r="F433" s="115">
        <v>0.14599999999999999</v>
      </c>
      <c r="G433" s="204">
        <v>13.77</v>
      </c>
    </row>
    <row r="434" spans="1:7" x14ac:dyDescent="0.2">
      <c r="A434" s="87" t="s">
        <v>36</v>
      </c>
      <c r="B434" s="203">
        <v>40967</v>
      </c>
      <c r="C434" s="115">
        <v>0.59099999999999997</v>
      </c>
      <c r="D434" s="115">
        <v>0.80200000000000005</v>
      </c>
      <c r="E434" s="127">
        <v>6.3719999999999999</v>
      </c>
      <c r="F434" s="115">
        <v>0.108</v>
      </c>
      <c r="G434" s="132">
        <v>11.504</v>
      </c>
    </row>
    <row r="435" spans="1:7" x14ac:dyDescent="0.2">
      <c r="A435" s="87" t="s">
        <v>72</v>
      </c>
      <c r="B435" s="203">
        <v>40967</v>
      </c>
      <c r="C435" s="115">
        <v>0.96399999999999997</v>
      </c>
      <c r="D435" s="127">
        <v>1.1599999999999999</v>
      </c>
      <c r="E435" s="128">
        <v>13.901999999999999</v>
      </c>
      <c r="F435" s="115">
        <v>0.104</v>
      </c>
      <c r="G435" s="132">
        <v>17.792999999999999</v>
      </c>
    </row>
    <row r="436" spans="1:7" x14ac:dyDescent="0.2">
      <c r="A436" s="87" t="s">
        <v>73</v>
      </c>
      <c r="B436" s="203">
        <v>40967</v>
      </c>
      <c r="C436" s="115">
        <v>7.0000000000000007E-2</v>
      </c>
      <c r="D436" s="115">
        <v>7.0999999999999994E-2</v>
      </c>
      <c r="E436" s="115">
        <v>0.28899999999999998</v>
      </c>
      <c r="F436" s="115">
        <v>0.42899999999999999</v>
      </c>
      <c r="G436" s="131">
        <v>2.8249</v>
      </c>
    </row>
    <row r="437" spans="1:7" x14ac:dyDescent="0.2">
      <c r="A437" s="87" t="s">
        <v>74</v>
      </c>
      <c r="B437" s="203">
        <v>40967</v>
      </c>
      <c r="C437" s="115">
        <v>7.1999999999999995E-2</v>
      </c>
      <c r="D437" s="115">
        <v>7.0000000000000007E-2</v>
      </c>
      <c r="E437" s="115">
        <v>0.311</v>
      </c>
      <c r="F437" s="115">
        <v>0.48899999999999999</v>
      </c>
      <c r="G437" s="131">
        <v>3.01</v>
      </c>
    </row>
    <row r="438" spans="1:7" x14ac:dyDescent="0.2">
      <c r="A438" s="87" t="s">
        <v>75</v>
      </c>
      <c r="B438" s="203">
        <v>40967</v>
      </c>
      <c r="C438" s="115">
        <v>7.0000000000000007E-2</v>
      </c>
      <c r="D438" s="115">
        <v>9.2999999999999999E-2</v>
      </c>
      <c r="E438" s="115">
        <v>0.29699999999999999</v>
      </c>
      <c r="F438" s="115">
        <v>0.43</v>
      </c>
      <c r="G438" s="131">
        <v>3.2320000000000002</v>
      </c>
    </row>
    <row r="439" spans="1:7" x14ac:dyDescent="0.2">
      <c r="A439" s="87" t="s">
        <v>76</v>
      </c>
      <c r="B439" s="203">
        <v>40967</v>
      </c>
      <c r="C439" s="115">
        <v>7.0000000000000007E-2</v>
      </c>
      <c r="D439" s="115">
        <v>9.6000000000000002E-2</v>
      </c>
      <c r="E439" s="115">
        <v>0.32600000000000001</v>
      </c>
      <c r="F439" s="115">
        <v>0.42799999999999999</v>
      </c>
      <c r="G439" s="131">
        <v>3.3090000000000002</v>
      </c>
    </row>
    <row r="440" spans="1:7" x14ac:dyDescent="0.2">
      <c r="A440" s="87" t="s">
        <v>77</v>
      </c>
      <c r="B440" s="203">
        <v>40967</v>
      </c>
      <c r="C440" s="115">
        <v>6.5000000000000002E-2</v>
      </c>
      <c r="D440" s="115">
        <v>8.3000000000000004E-2</v>
      </c>
      <c r="E440" s="115">
        <v>0.32</v>
      </c>
      <c r="F440" s="115">
        <v>0.71399999999999997</v>
      </c>
      <c r="G440" s="131">
        <v>2.8079999999999998</v>
      </c>
    </row>
    <row r="441" spans="1:7" ht="13.5" thickBot="1" x14ac:dyDescent="0.25">
      <c r="A441" s="88" t="s">
        <v>78</v>
      </c>
      <c r="B441" s="205">
        <v>40967</v>
      </c>
      <c r="C441" s="173">
        <v>0.06</v>
      </c>
      <c r="D441" s="173">
        <v>8.2000000000000003E-2</v>
      </c>
      <c r="E441" s="173">
        <v>0.32</v>
      </c>
      <c r="F441" s="173">
        <v>0.63200000000000001</v>
      </c>
      <c r="G441" s="174">
        <v>3.0390000000000001</v>
      </c>
    </row>
    <row r="442" spans="1:7" x14ac:dyDescent="0.2">
      <c r="A442" s="87"/>
      <c r="B442" s="82"/>
      <c r="C442" s="115"/>
      <c r="D442" s="115"/>
      <c r="E442" s="115"/>
      <c r="F442" s="127"/>
      <c r="G442" s="127"/>
    </row>
    <row r="443" spans="1:7" ht="13.5" thickBot="1" x14ac:dyDescent="0.25">
      <c r="A443" s="87"/>
      <c r="B443" s="82"/>
      <c r="C443" s="115"/>
      <c r="D443" s="115"/>
      <c r="E443" s="115"/>
      <c r="F443" s="127"/>
      <c r="G443" s="127"/>
    </row>
    <row r="444" spans="1:7" x14ac:dyDescent="0.2">
      <c r="A444" s="33" t="s">
        <v>117</v>
      </c>
      <c r="B444" s="47"/>
      <c r="C444" s="36" t="s">
        <v>41</v>
      </c>
      <c r="D444" s="36" t="s">
        <v>67</v>
      </c>
      <c r="E444" s="36" t="s">
        <v>38</v>
      </c>
      <c r="F444" s="36" t="s">
        <v>37</v>
      </c>
      <c r="G444" s="114" t="s">
        <v>115</v>
      </c>
    </row>
    <row r="445" spans="1:7" ht="13.5" thickBot="1" x14ac:dyDescent="0.25">
      <c r="A445" s="34" t="s">
        <v>49</v>
      </c>
      <c r="B445" s="48" t="s">
        <v>48</v>
      </c>
      <c r="C445" s="37" t="s">
        <v>109</v>
      </c>
      <c r="D445" s="37" t="s">
        <v>109</v>
      </c>
      <c r="E445" s="37" t="s">
        <v>109</v>
      </c>
      <c r="F445" s="37" t="s">
        <v>109</v>
      </c>
      <c r="G445" s="197" t="s">
        <v>109</v>
      </c>
    </row>
    <row r="446" spans="1:7" x14ac:dyDescent="0.2">
      <c r="A446" s="87" t="s">
        <v>7</v>
      </c>
      <c r="B446" s="82">
        <v>41058</v>
      </c>
      <c r="C446" s="115">
        <v>8.3000000000000004E-2</v>
      </c>
      <c r="D446" s="115">
        <v>0.23799999999999999</v>
      </c>
      <c r="E446" s="127">
        <v>5.62</v>
      </c>
      <c r="F446" s="115">
        <v>8.9999999999999993E-3</v>
      </c>
      <c r="G446" s="130">
        <v>7.74</v>
      </c>
    </row>
    <row r="447" spans="1:7" x14ac:dyDescent="0.2">
      <c r="A447" s="87" t="s">
        <v>36</v>
      </c>
      <c r="B447" s="82">
        <v>41058</v>
      </c>
      <c r="C447" s="115">
        <v>0.184</v>
      </c>
      <c r="D447" s="115">
        <v>0.68100000000000005</v>
      </c>
      <c r="E447" s="127">
        <v>6.07</v>
      </c>
      <c r="F447" s="115">
        <v>0.27500000000000002</v>
      </c>
      <c r="G447" s="132">
        <v>10.481999999999999</v>
      </c>
    </row>
    <row r="448" spans="1:7" x14ac:dyDescent="0.2">
      <c r="A448" s="87" t="s">
        <v>72</v>
      </c>
      <c r="B448" s="82">
        <v>41058</v>
      </c>
      <c r="C448" s="127">
        <v>1.206</v>
      </c>
      <c r="D448" s="127">
        <v>1.601</v>
      </c>
      <c r="E448" s="128">
        <v>15.346</v>
      </c>
      <c r="F448" s="115" t="s">
        <v>172</v>
      </c>
      <c r="G448" s="132">
        <v>17.007000000000001</v>
      </c>
    </row>
    <row r="449" spans="1:7" x14ac:dyDescent="0.2">
      <c r="A449" s="87" t="s">
        <v>73</v>
      </c>
      <c r="B449" s="82">
        <v>41059</v>
      </c>
      <c r="C449" s="115">
        <v>8.8999999999999996E-2</v>
      </c>
      <c r="D449" s="115">
        <v>9.5000000000000001E-2</v>
      </c>
      <c r="E449" s="115">
        <v>0.06</v>
      </c>
      <c r="F449" s="115">
        <v>0.60099999999999998</v>
      </c>
      <c r="G449" s="131">
        <v>4.2450000000000001</v>
      </c>
    </row>
    <row r="450" spans="1:7" x14ac:dyDescent="0.2">
      <c r="A450" s="87" t="s">
        <v>74</v>
      </c>
      <c r="B450" s="82">
        <v>41059</v>
      </c>
      <c r="C450" s="115">
        <v>3.1E-2</v>
      </c>
      <c r="D450" s="115">
        <v>6.3E-2</v>
      </c>
      <c r="E450" s="115">
        <v>1.7000000000000001E-2</v>
      </c>
      <c r="F450" s="127">
        <v>1.48</v>
      </c>
      <c r="G450" s="131">
        <v>3.55</v>
      </c>
    </row>
    <row r="451" spans="1:7" x14ac:dyDescent="0.2">
      <c r="A451" s="87" t="s">
        <v>75</v>
      </c>
      <c r="B451" s="82">
        <v>41059</v>
      </c>
      <c r="C451" s="115">
        <v>5.1999999999999998E-2</v>
      </c>
      <c r="D451" s="115">
        <v>7.9000000000000001E-2</v>
      </c>
      <c r="E451" s="115">
        <v>8.3000000000000004E-2</v>
      </c>
      <c r="F451" s="115">
        <v>0.56699999999999995</v>
      </c>
      <c r="G451" s="131">
        <v>3.669</v>
      </c>
    </row>
    <row r="452" spans="1:7" x14ac:dyDescent="0.2">
      <c r="A452" s="87" t="s">
        <v>76</v>
      </c>
      <c r="B452" s="82">
        <v>41059</v>
      </c>
      <c r="C452" s="115">
        <v>2.7E-2</v>
      </c>
      <c r="D452" s="115">
        <v>4.9000000000000002E-2</v>
      </c>
      <c r="E452" s="115">
        <v>5.6000000000000001E-2</v>
      </c>
      <c r="F452" s="115">
        <v>0.94299999999999995</v>
      </c>
      <c r="G452" s="131">
        <v>3.3988999999999998</v>
      </c>
    </row>
    <row r="453" spans="1:7" x14ac:dyDescent="0.2">
      <c r="A453" s="87" t="s">
        <v>77</v>
      </c>
      <c r="B453" s="82">
        <v>41059</v>
      </c>
      <c r="C453" s="115">
        <v>0.03</v>
      </c>
      <c r="D453" s="115">
        <v>8.4000000000000005E-2</v>
      </c>
      <c r="E453" s="115">
        <v>6.4000000000000001E-2</v>
      </c>
      <c r="F453" s="115">
        <v>0.61</v>
      </c>
      <c r="G453" s="131">
        <v>4.09</v>
      </c>
    </row>
    <row r="454" spans="1:7" ht="13.5" thickBot="1" x14ac:dyDescent="0.25">
      <c r="A454" s="88" t="s">
        <v>78</v>
      </c>
      <c r="B454" s="171">
        <v>41059</v>
      </c>
      <c r="C454" s="173">
        <v>4.4999999999999998E-2</v>
      </c>
      <c r="D454" s="173">
        <v>5.5E-2</v>
      </c>
      <c r="E454" s="173">
        <v>7.6999999999999999E-2</v>
      </c>
      <c r="F454" s="175">
        <v>1.06</v>
      </c>
      <c r="G454" s="174">
        <v>3.6589999999999998</v>
      </c>
    </row>
    <row r="455" spans="1:7" x14ac:dyDescent="0.2">
      <c r="A455" s="87"/>
      <c r="B455" s="82"/>
      <c r="C455" s="115"/>
      <c r="D455" s="115"/>
      <c r="E455" s="115"/>
      <c r="F455" s="127"/>
      <c r="G455" s="127"/>
    </row>
    <row r="456" spans="1:7" ht="13.5" thickBot="1" x14ac:dyDescent="0.25">
      <c r="A456" s="87"/>
      <c r="B456" s="82"/>
      <c r="C456" s="115"/>
      <c r="D456" s="115"/>
      <c r="E456" s="115"/>
      <c r="F456" s="127"/>
      <c r="G456" s="127"/>
    </row>
    <row r="457" spans="1:7" x14ac:dyDescent="0.2">
      <c r="A457" s="33" t="s">
        <v>117</v>
      </c>
      <c r="B457" s="47"/>
      <c r="C457" s="36" t="s">
        <v>41</v>
      </c>
      <c r="D457" s="36" t="s">
        <v>67</v>
      </c>
      <c r="E457" s="36" t="s">
        <v>38</v>
      </c>
      <c r="F457" s="36" t="s">
        <v>37</v>
      </c>
      <c r="G457" s="114" t="s">
        <v>115</v>
      </c>
    </row>
    <row r="458" spans="1:7" ht="13.5" thickBot="1" x14ac:dyDescent="0.25">
      <c r="A458" s="34" t="s">
        <v>49</v>
      </c>
      <c r="B458" s="48" t="s">
        <v>48</v>
      </c>
      <c r="C458" s="37" t="s">
        <v>109</v>
      </c>
      <c r="D458" s="37" t="s">
        <v>109</v>
      </c>
      <c r="E458" s="37" t="s">
        <v>109</v>
      </c>
      <c r="F458" s="37" t="s">
        <v>109</v>
      </c>
      <c r="G458" s="197" t="s">
        <v>109</v>
      </c>
    </row>
    <row r="459" spans="1:7" x14ac:dyDescent="0.2">
      <c r="A459" s="87" t="s">
        <v>7</v>
      </c>
      <c r="B459" s="82">
        <v>41123</v>
      </c>
      <c r="C459" s="115">
        <v>0.23100000000000001</v>
      </c>
      <c r="D459" s="115">
        <v>0.44497999999999999</v>
      </c>
      <c r="E459" s="127">
        <v>4.6630000000000003</v>
      </c>
      <c r="F459" s="115">
        <v>0.42799999999999999</v>
      </c>
      <c r="G459" s="204">
        <v>10.268000000000001</v>
      </c>
    </row>
    <row r="460" spans="1:7" x14ac:dyDescent="0.2">
      <c r="A460" s="87" t="s">
        <v>36</v>
      </c>
      <c r="B460" s="82">
        <v>41123</v>
      </c>
      <c r="C460" s="115">
        <v>0.50700000000000001</v>
      </c>
      <c r="D460" s="115">
        <v>0.90856999999999999</v>
      </c>
      <c r="E460" s="127">
        <v>2.056</v>
      </c>
      <c r="F460" s="115">
        <v>0.189</v>
      </c>
      <c r="G460" s="131">
        <v>5.6159999999999997</v>
      </c>
    </row>
    <row r="461" spans="1:7" x14ac:dyDescent="0.2">
      <c r="A461" s="87" t="s">
        <v>72</v>
      </c>
      <c r="B461" s="82">
        <v>41123</v>
      </c>
      <c r="C461" s="127">
        <v>1.0107999999999999</v>
      </c>
      <c r="D461" s="127">
        <v>1.3363750000000001</v>
      </c>
      <c r="E461" s="128">
        <v>11.007999999999999</v>
      </c>
      <c r="F461" s="115">
        <v>9.8000000000000004E-2</v>
      </c>
      <c r="G461" s="132">
        <v>16.120999999999999</v>
      </c>
    </row>
    <row r="462" spans="1:7" x14ac:dyDescent="0.2">
      <c r="A462" s="87" t="s">
        <v>73</v>
      </c>
      <c r="B462" s="82">
        <v>41123</v>
      </c>
      <c r="C462" s="115">
        <v>0.1009</v>
      </c>
      <c r="D462" s="115">
        <v>0.106</v>
      </c>
      <c r="E462" s="115">
        <v>1.2999999999999999E-2</v>
      </c>
      <c r="F462" s="115">
        <v>0.65500000000000003</v>
      </c>
      <c r="G462" s="131">
        <v>4.5049999999999999</v>
      </c>
    </row>
    <row r="463" spans="1:7" x14ac:dyDescent="0.2">
      <c r="A463" s="87" t="s">
        <v>74</v>
      </c>
      <c r="B463" s="82">
        <v>41123</v>
      </c>
      <c r="C463" s="115">
        <v>7.0000000000000007E-2</v>
      </c>
      <c r="D463" s="115">
        <v>8.3000000000000004E-2</v>
      </c>
      <c r="E463" s="115">
        <v>1.4E-2</v>
      </c>
      <c r="F463" s="127">
        <v>1.1679999999999999</v>
      </c>
      <c r="G463" s="131">
        <v>3.9489999999999998</v>
      </c>
    </row>
    <row r="464" spans="1:7" x14ac:dyDescent="0.2">
      <c r="A464" s="87" t="s">
        <v>75</v>
      </c>
      <c r="B464" s="82">
        <v>41123</v>
      </c>
      <c r="C464" s="115">
        <v>0.06</v>
      </c>
      <c r="D464" s="115">
        <v>6.2E-2</v>
      </c>
      <c r="E464" s="115">
        <v>0.03</v>
      </c>
      <c r="F464" s="115">
        <v>0.65200000000000002</v>
      </c>
      <c r="G464" s="131">
        <v>2.931</v>
      </c>
    </row>
    <row r="465" spans="1:7" x14ac:dyDescent="0.2">
      <c r="A465" s="87" t="s">
        <v>76</v>
      </c>
      <c r="B465" s="82">
        <v>41123</v>
      </c>
      <c r="C465" s="115">
        <v>7.6999999999999999E-2</v>
      </c>
      <c r="D465" s="115">
        <v>8.5999999999999993E-2</v>
      </c>
      <c r="E465" s="115">
        <v>5.0000000000000001E-3</v>
      </c>
      <c r="F465" s="127">
        <v>2.4529999999999998</v>
      </c>
      <c r="G465" s="131">
        <v>4.4859999999999998</v>
      </c>
    </row>
    <row r="466" spans="1:7" x14ac:dyDescent="0.2">
      <c r="A466" s="87" t="s">
        <v>77</v>
      </c>
      <c r="B466" s="82">
        <v>41123</v>
      </c>
      <c r="C466" s="115">
        <v>5.5E-2</v>
      </c>
      <c r="D466" s="115">
        <v>5.5E-2</v>
      </c>
      <c r="E466" s="115">
        <v>0.05</v>
      </c>
      <c r="F466" s="115">
        <v>0.70199999999999996</v>
      </c>
      <c r="G466" s="131">
        <v>2.5150000000000001</v>
      </c>
    </row>
    <row r="467" spans="1:7" ht="13.5" thickBot="1" x14ac:dyDescent="0.25">
      <c r="A467" s="88" t="s">
        <v>78</v>
      </c>
      <c r="B467" s="171">
        <v>41123</v>
      </c>
      <c r="C467" s="173">
        <v>7.2999999999999995E-2</v>
      </c>
      <c r="D467" s="173">
        <v>8.2000000000000003E-2</v>
      </c>
      <c r="E467" s="173">
        <v>1.0999999999999999E-2</v>
      </c>
      <c r="F467" s="175">
        <v>2.0609999999999999</v>
      </c>
      <c r="G467" s="174">
        <v>4.3949999999999996</v>
      </c>
    </row>
    <row r="468" spans="1:7" x14ac:dyDescent="0.2">
      <c r="B468"/>
    </row>
    <row r="469" spans="1:7" ht="13.5" thickBot="1" x14ac:dyDescent="0.25">
      <c r="B469"/>
    </row>
    <row r="470" spans="1:7" x14ac:dyDescent="0.2">
      <c r="A470" s="33" t="s">
        <v>117</v>
      </c>
      <c r="B470" s="47"/>
      <c r="C470" s="36" t="s">
        <v>41</v>
      </c>
      <c r="D470" s="36" t="s">
        <v>67</v>
      </c>
      <c r="E470" s="36" t="s">
        <v>38</v>
      </c>
      <c r="F470" s="36" t="s">
        <v>37</v>
      </c>
      <c r="G470" s="114" t="s">
        <v>115</v>
      </c>
    </row>
    <row r="471" spans="1:7" ht="13.5" thickBot="1" x14ac:dyDescent="0.25">
      <c r="A471" s="34" t="s">
        <v>49</v>
      </c>
      <c r="B471" s="48" t="s">
        <v>48</v>
      </c>
      <c r="C471" s="37" t="s">
        <v>109</v>
      </c>
      <c r="D471" s="37" t="s">
        <v>109</v>
      </c>
      <c r="E471" s="37" t="s">
        <v>109</v>
      </c>
      <c r="F471" s="37" t="s">
        <v>109</v>
      </c>
      <c r="G471" s="197" t="s">
        <v>109</v>
      </c>
    </row>
    <row r="472" spans="1:7" x14ac:dyDescent="0.2">
      <c r="A472" s="87" t="s">
        <v>7</v>
      </c>
      <c r="B472" s="82">
        <v>41233</v>
      </c>
      <c r="C472" s="115">
        <v>0.48399999999999999</v>
      </c>
      <c r="D472" s="115">
        <v>0.60499999999999998</v>
      </c>
      <c r="E472" s="127">
        <v>5.7290000000000001</v>
      </c>
      <c r="F472" s="115">
        <v>0.192</v>
      </c>
      <c r="G472" s="130">
        <v>5.4059999999999997</v>
      </c>
    </row>
    <row r="473" spans="1:7" x14ac:dyDescent="0.2">
      <c r="A473" s="87" t="s">
        <v>36</v>
      </c>
      <c r="B473" s="82">
        <v>41233</v>
      </c>
      <c r="C473" s="115">
        <v>0.49199999999999999</v>
      </c>
      <c r="D473" s="115">
        <v>0.60799999999999998</v>
      </c>
      <c r="E473" s="127">
        <v>4.5430000000000001</v>
      </c>
      <c r="F473" s="115">
        <v>0.54300000000000004</v>
      </c>
      <c r="G473" s="131">
        <v>4.9039999999999999</v>
      </c>
    </row>
    <row r="474" spans="1:7" x14ac:dyDescent="0.2">
      <c r="A474" s="87" t="s">
        <v>72</v>
      </c>
      <c r="B474" s="82">
        <v>41233</v>
      </c>
      <c r="C474" s="127">
        <v>1.6990000000000001</v>
      </c>
      <c r="D474" s="127">
        <v>1.9059999999999999</v>
      </c>
      <c r="E474" s="128">
        <v>11.095000000000001</v>
      </c>
      <c r="F474" s="115">
        <v>0.92900000000000005</v>
      </c>
      <c r="G474" s="132">
        <v>11.2</v>
      </c>
    </row>
    <row r="475" spans="1:7" x14ac:dyDescent="0.2">
      <c r="A475" s="87" t="s">
        <v>73</v>
      </c>
      <c r="B475" s="82">
        <v>41232</v>
      </c>
      <c r="C475" s="115">
        <v>6.4000000000000001E-2</v>
      </c>
      <c r="D475" s="115">
        <v>9.5000000000000001E-2</v>
      </c>
      <c r="E475" s="115">
        <v>7.8E-2</v>
      </c>
      <c r="F475" s="115">
        <v>0.93300000000000005</v>
      </c>
      <c r="G475" s="131">
        <v>2.4239999999999999</v>
      </c>
    </row>
    <row r="476" spans="1:7" x14ac:dyDescent="0.2">
      <c r="A476" s="87" t="s">
        <v>74</v>
      </c>
      <c r="B476" s="82">
        <v>41232</v>
      </c>
      <c r="C476" s="115">
        <v>6.8000000000000005E-2</v>
      </c>
      <c r="D476" s="115">
        <v>9.6000000000000002E-2</v>
      </c>
      <c r="E476" s="115">
        <v>0.114</v>
      </c>
      <c r="F476" s="127">
        <v>1.036</v>
      </c>
      <c r="G476" s="131">
        <v>2.5310000000000001</v>
      </c>
    </row>
    <row r="477" spans="1:7" x14ac:dyDescent="0.2">
      <c r="A477" s="87" t="s">
        <v>75</v>
      </c>
      <c r="B477" s="82">
        <v>41232</v>
      </c>
      <c r="C477" s="115">
        <v>5.7000000000000002E-2</v>
      </c>
      <c r="D477" s="115">
        <v>7.4999999999999997E-2</v>
      </c>
      <c r="E477" s="115">
        <v>0.11799999999999999</v>
      </c>
      <c r="F477" s="115">
        <v>0.77200000000000002</v>
      </c>
      <c r="G477" s="131">
        <v>2.0710000000000002</v>
      </c>
    </row>
    <row r="478" spans="1:7" x14ac:dyDescent="0.2">
      <c r="A478" s="87" t="s">
        <v>76</v>
      </c>
      <c r="B478" s="82">
        <v>41232</v>
      </c>
      <c r="C478" s="115">
        <v>6.6000000000000003E-2</v>
      </c>
      <c r="D478" s="115">
        <v>7.3999999999999996E-2</v>
      </c>
      <c r="E478" s="115">
        <v>8.4000000000000005E-2</v>
      </c>
      <c r="F478" s="115">
        <v>0.86799999999999999</v>
      </c>
      <c r="G478" s="131">
        <v>2.0110000000000001</v>
      </c>
    </row>
    <row r="479" spans="1:7" x14ac:dyDescent="0.2">
      <c r="A479" s="87" t="s">
        <v>77</v>
      </c>
      <c r="B479" s="82">
        <v>41232</v>
      </c>
      <c r="C479" s="115">
        <v>5.8000000000000003E-2</v>
      </c>
      <c r="D479" s="115">
        <v>8.4000000000000005E-2</v>
      </c>
      <c r="E479" s="115">
        <v>0.14699999999999999</v>
      </c>
      <c r="F479" s="115">
        <v>0.81200000000000006</v>
      </c>
      <c r="G479" s="131">
        <v>2.1110000000000002</v>
      </c>
    </row>
    <row r="480" spans="1:7" ht="13.5" thickBot="1" x14ac:dyDescent="0.25">
      <c r="A480" s="88" t="s">
        <v>78</v>
      </c>
      <c r="B480" s="171">
        <v>41232</v>
      </c>
      <c r="C480" s="173">
        <v>5.8000000000000003E-2</v>
      </c>
      <c r="D480" s="173">
        <v>7.8E-2</v>
      </c>
      <c r="E480" s="173">
        <v>0.09</v>
      </c>
      <c r="F480" s="173">
        <v>0.79800000000000004</v>
      </c>
      <c r="G480" s="174">
        <v>2.0209999999999999</v>
      </c>
    </row>
    <row r="481" spans="1:7" x14ac:dyDescent="0.2">
      <c r="A481" s="87"/>
      <c r="B481" s="82"/>
      <c r="C481" s="115"/>
      <c r="D481" s="115"/>
      <c r="E481" s="115"/>
      <c r="F481" s="127"/>
      <c r="G481" s="127"/>
    </row>
    <row r="482" spans="1:7" ht="13.5" thickBot="1" x14ac:dyDescent="0.25">
      <c r="A482" s="87"/>
      <c r="B482" s="82"/>
      <c r="C482" s="115"/>
      <c r="D482" s="115"/>
      <c r="E482" s="115"/>
      <c r="F482" s="127"/>
      <c r="G482" s="127"/>
    </row>
    <row r="483" spans="1:7" x14ac:dyDescent="0.2">
      <c r="A483" s="33" t="s">
        <v>117</v>
      </c>
      <c r="B483" s="47"/>
      <c r="C483" s="36" t="s">
        <v>41</v>
      </c>
      <c r="D483" s="36" t="s">
        <v>67</v>
      </c>
      <c r="E483" s="36" t="s">
        <v>38</v>
      </c>
      <c r="F483" s="36" t="s">
        <v>37</v>
      </c>
      <c r="G483" s="114" t="s">
        <v>115</v>
      </c>
    </row>
    <row r="484" spans="1:7" ht="13.5" thickBot="1" x14ac:dyDescent="0.25">
      <c r="A484" s="34" t="s">
        <v>49</v>
      </c>
      <c r="B484" s="48" t="s">
        <v>48</v>
      </c>
      <c r="C484" s="37" t="s">
        <v>109</v>
      </c>
      <c r="D484" s="37" t="s">
        <v>109</v>
      </c>
      <c r="E484" s="37" t="s">
        <v>109</v>
      </c>
      <c r="F484" s="37" t="s">
        <v>109</v>
      </c>
      <c r="G484" s="197" t="s">
        <v>109</v>
      </c>
    </row>
    <row r="485" spans="1:7" x14ac:dyDescent="0.2">
      <c r="A485" s="87" t="s">
        <v>7</v>
      </c>
      <c r="B485" s="82">
        <v>41329</v>
      </c>
      <c r="C485" s="115">
        <v>0.312</v>
      </c>
      <c r="D485" s="127">
        <v>1.1850000000000001</v>
      </c>
      <c r="E485" s="127">
        <v>7.8179999999999996</v>
      </c>
      <c r="F485" s="127">
        <v>1.2595000000000001</v>
      </c>
      <c r="G485" s="130">
        <v>7.7059559999999996</v>
      </c>
    </row>
    <row r="486" spans="1:7" x14ac:dyDescent="0.2">
      <c r="A486" s="87" t="s">
        <v>36</v>
      </c>
      <c r="B486" s="82">
        <v>41329</v>
      </c>
      <c r="C486" s="115">
        <v>0.41099999999999998</v>
      </c>
      <c r="D486" s="127">
        <v>2.0910000000000002</v>
      </c>
      <c r="E486" s="127">
        <v>5.2229999999999999</v>
      </c>
      <c r="F486" s="115">
        <v>0.89500000000000002</v>
      </c>
      <c r="G486" s="131">
        <v>5.5731999999999999</v>
      </c>
    </row>
    <row r="487" spans="1:7" x14ac:dyDescent="0.2">
      <c r="A487" s="87" t="s">
        <v>72</v>
      </c>
      <c r="B487" s="82">
        <v>41329</v>
      </c>
      <c r="C487" s="115">
        <v>0.98799999999999999</v>
      </c>
      <c r="D487" s="127">
        <v>3.3580000000000001</v>
      </c>
      <c r="E487" s="127">
        <v>9.1140000000000008</v>
      </c>
      <c r="F487" s="127">
        <v>2.5289999999999999</v>
      </c>
      <c r="G487" s="132">
        <v>11.816000000000001</v>
      </c>
    </row>
    <row r="488" spans="1:7" x14ac:dyDescent="0.2">
      <c r="A488" s="87" t="s">
        <v>73</v>
      </c>
      <c r="B488" s="82">
        <v>41330</v>
      </c>
      <c r="C488" s="115">
        <v>0.06</v>
      </c>
      <c r="D488" s="115">
        <v>0.13900000000000001</v>
      </c>
      <c r="E488" s="115">
        <v>0.26900000000000002</v>
      </c>
      <c r="F488" s="115">
        <v>0.94199999999999995</v>
      </c>
      <c r="G488" s="131">
        <v>2.2639999999999998</v>
      </c>
    </row>
    <row r="489" spans="1:7" x14ac:dyDescent="0.2">
      <c r="A489" s="87" t="s">
        <v>74</v>
      </c>
      <c r="B489" s="82">
        <v>41330</v>
      </c>
      <c r="C489" s="115">
        <v>5.6000000000000001E-2</v>
      </c>
      <c r="D489" s="115">
        <v>0.14799999999999999</v>
      </c>
      <c r="E489" s="115">
        <v>0.16800000000000001</v>
      </c>
      <c r="F489" s="115">
        <v>0.78300000000000003</v>
      </c>
      <c r="G489" s="131">
        <v>2.2749999999999999</v>
      </c>
    </row>
    <row r="490" spans="1:7" x14ac:dyDescent="0.2">
      <c r="A490" s="87" t="s">
        <v>75</v>
      </c>
      <c r="B490" s="82">
        <v>41330</v>
      </c>
      <c r="C490" s="115">
        <v>4.2000000000000003E-2</v>
      </c>
      <c r="D490" s="115">
        <v>0.14799999999999999</v>
      </c>
      <c r="E490" s="115">
        <v>0.26100000000000001</v>
      </c>
      <c r="F490" s="115">
        <v>0.42399999999999999</v>
      </c>
      <c r="G490" s="131">
        <v>2.532</v>
      </c>
    </row>
    <row r="491" spans="1:7" x14ac:dyDescent="0.2">
      <c r="A491" s="87" t="s">
        <v>76</v>
      </c>
      <c r="B491" s="82">
        <v>41330</v>
      </c>
      <c r="C491" s="115">
        <v>4.2000000000000003E-2</v>
      </c>
      <c r="D491" s="115">
        <v>0.122</v>
      </c>
      <c r="E491" s="115">
        <v>0.20899999999999999</v>
      </c>
      <c r="F491" s="115">
        <v>0.56399999999999995</v>
      </c>
      <c r="G491" s="131">
        <v>2.2298</v>
      </c>
    </row>
    <row r="492" spans="1:7" x14ac:dyDescent="0.2">
      <c r="A492" s="87" t="s">
        <v>77</v>
      </c>
      <c r="B492" s="82">
        <v>41330</v>
      </c>
      <c r="C492" s="115">
        <v>4.1000000000000002E-2</v>
      </c>
      <c r="D492" s="115">
        <v>0.127</v>
      </c>
      <c r="E492" s="115">
        <v>0.27700000000000002</v>
      </c>
      <c r="F492" s="115">
        <v>0.318</v>
      </c>
      <c r="G492" s="131">
        <v>2.5413999999999999</v>
      </c>
    </row>
    <row r="493" spans="1:7" ht="13.5" thickBot="1" x14ac:dyDescent="0.25">
      <c r="A493" s="88" t="s">
        <v>78</v>
      </c>
      <c r="B493" s="171">
        <v>41330</v>
      </c>
      <c r="C493" s="173">
        <v>6.5000000000000002E-2</v>
      </c>
      <c r="D493" s="173">
        <v>0.126</v>
      </c>
      <c r="E493" s="173">
        <v>0.309</v>
      </c>
      <c r="F493" s="173">
        <v>0.36199999999999999</v>
      </c>
      <c r="G493" s="174">
        <v>2.3658809999999999</v>
      </c>
    </row>
    <row r="494" spans="1:7" x14ac:dyDescent="0.2">
      <c r="A494" s="87"/>
      <c r="B494" s="82"/>
      <c r="C494" s="115"/>
      <c r="D494" s="115"/>
      <c r="E494" s="115"/>
      <c r="F494" s="127"/>
      <c r="G494" s="127"/>
    </row>
    <row r="495" spans="1:7" ht="13.5" thickBot="1" x14ac:dyDescent="0.25">
      <c r="A495" s="87"/>
      <c r="B495" s="82"/>
      <c r="C495" s="115"/>
      <c r="D495" s="115"/>
      <c r="E495" s="115"/>
      <c r="F495" s="127"/>
      <c r="G495" s="127"/>
    </row>
    <row r="496" spans="1:7" x14ac:dyDescent="0.2">
      <c r="A496" s="33" t="s">
        <v>117</v>
      </c>
      <c r="B496" s="47"/>
      <c r="C496" s="36" t="s">
        <v>41</v>
      </c>
      <c r="D496" s="36" t="s">
        <v>67</v>
      </c>
      <c r="E496" s="36" t="s">
        <v>38</v>
      </c>
      <c r="F496" s="36" t="s">
        <v>37</v>
      </c>
      <c r="G496" s="114" t="s">
        <v>115</v>
      </c>
    </row>
    <row r="497" spans="1:7" ht="13.5" thickBot="1" x14ac:dyDescent="0.25">
      <c r="A497" s="34" t="s">
        <v>49</v>
      </c>
      <c r="B497" s="48" t="s">
        <v>48</v>
      </c>
      <c r="C497" s="37" t="s">
        <v>109</v>
      </c>
      <c r="D497" s="37" t="s">
        <v>109</v>
      </c>
      <c r="E497" s="37" t="s">
        <v>109</v>
      </c>
      <c r="F497" s="37" t="s">
        <v>109</v>
      </c>
      <c r="G497" s="197" t="s">
        <v>109</v>
      </c>
    </row>
    <row r="498" spans="1:7" x14ac:dyDescent="0.2">
      <c r="A498" s="87" t="s">
        <v>7</v>
      </c>
      <c r="B498" s="82">
        <v>41401</v>
      </c>
      <c r="C498" s="115">
        <v>0.17299999999999999</v>
      </c>
      <c r="D498" s="115">
        <v>0.66800000000000004</v>
      </c>
      <c r="E498" s="127">
        <v>6.3479999999999999</v>
      </c>
      <c r="F498" s="115">
        <v>0.54200000000000004</v>
      </c>
      <c r="G498" s="204">
        <v>11</v>
      </c>
    </row>
    <row r="499" spans="1:7" x14ac:dyDescent="0.2">
      <c r="A499" s="87" t="s">
        <v>36</v>
      </c>
      <c r="B499" s="82">
        <v>41401</v>
      </c>
      <c r="C499" s="115">
        <v>0.27700000000000002</v>
      </c>
      <c r="D499" s="115">
        <v>0.78400000000000003</v>
      </c>
      <c r="E499" s="127">
        <v>4.508</v>
      </c>
      <c r="F499" s="115">
        <v>0.222</v>
      </c>
      <c r="G499" s="131">
        <v>8.4540000000000006</v>
      </c>
    </row>
    <row r="500" spans="1:7" x14ac:dyDescent="0.2">
      <c r="A500" s="87" t="s">
        <v>72</v>
      </c>
      <c r="B500" s="82">
        <v>37018</v>
      </c>
      <c r="C500" s="115">
        <v>0.51800000000000002</v>
      </c>
      <c r="D500" s="127">
        <v>1.583</v>
      </c>
      <c r="E500" s="128">
        <v>14.532</v>
      </c>
      <c r="F500" s="115">
        <v>0.97599999999999998</v>
      </c>
      <c r="G500" s="132">
        <v>17.914999999999999</v>
      </c>
    </row>
    <row r="501" spans="1:7" x14ac:dyDescent="0.2">
      <c r="A501" s="87" t="s">
        <v>73</v>
      </c>
      <c r="B501" s="82">
        <v>41402</v>
      </c>
      <c r="C501" s="115">
        <v>6.8000000000000005E-2</v>
      </c>
      <c r="D501" s="115">
        <v>6.9000000000000006E-2</v>
      </c>
      <c r="E501" s="115">
        <v>3.1E-2</v>
      </c>
      <c r="F501" s="115">
        <v>0.33169999999999999</v>
      </c>
      <c r="G501" s="131">
        <v>4.0309999999999997</v>
      </c>
    </row>
    <row r="502" spans="1:7" x14ac:dyDescent="0.2">
      <c r="A502" s="87" t="s">
        <v>74</v>
      </c>
      <c r="B502" s="82">
        <v>41402</v>
      </c>
      <c r="C502" s="115">
        <v>6.6000000000000003E-2</v>
      </c>
      <c r="D502" s="115">
        <v>6.9000000000000006E-2</v>
      </c>
      <c r="E502" s="115">
        <v>6.4000000000000001E-2</v>
      </c>
      <c r="F502" s="115">
        <v>0.496</v>
      </c>
      <c r="G502" s="131">
        <v>4.03</v>
      </c>
    </row>
    <row r="503" spans="1:7" x14ac:dyDescent="0.2">
      <c r="A503" s="87" t="s">
        <v>75</v>
      </c>
      <c r="B503" s="82">
        <v>41402</v>
      </c>
      <c r="C503" s="115">
        <v>6.8000000000000005E-2</v>
      </c>
      <c r="D503" s="115">
        <v>7.4999999999999997E-2</v>
      </c>
      <c r="E503" s="115">
        <v>9.8000000000000004E-2</v>
      </c>
      <c r="F503" s="115">
        <v>0.24251</v>
      </c>
      <c r="G503" s="131">
        <v>4.2770000000000001</v>
      </c>
    </row>
    <row r="504" spans="1:7" x14ac:dyDescent="0.2">
      <c r="A504" s="87" t="s">
        <v>76</v>
      </c>
      <c r="B504" s="82">
        <v>41402</v>
      </c>
      <c r="C504" s="115">
        <v>6.9000000000000006E-2</v>
      </c>
      <c r="D504" s="115">
        <v>6.0999999999999999E-2</v>
      </c>
      <c r="E504" s="115">
        <v>5.2999999999999999E-2</v>
      </c>
      <c r="F504" s="115">
        <v>0.34100000000000003</v>
      </c>
      <c r="G504" s="131">
        <v>3.9889999999999999</v>
      </c>
    </row>
    <row r="505" spans="1:7" x14ac:dyDescent="0.2">
      <c r="A505" s="87" t="s">
        <v>77</v>
      </c>
      <c r="B505" s="82">
        <v>41402</v>
      </c>
      <c r="C505" s="115">
        <v>6.8000000000000005E-2</v>
      </c>
      <c r="D505" s="115">
        <v>8.5999999999999993E-2</v>
      </c>
      <c r="E505" s="115">
        <v>7.8E-2</v>
      </c>
      <c r="F505" s="115">
        <v>0.16700000000000001</v>
      </c>
      <c r="G505" s="131">
        <v>4.7169999999999996</v>
      </c>
    </row>
    <row r="506" spans="1:7" ht="13.5" thickBot="1" x14ac:dyDescent="0.25">
      <c r="A506" s="88" t="s">
        <v>78</v>
      </c>
      <c r="B506" s="171">
        <v>41402</v>
      </c>
      <c r="C506" s="173">
        <v>5.5E-2</v>
      </c>
      <c r="D506" s="173">
        <v>5.6000000000000001E-2</v>
      </c>
      <c r="E506" s="173">
        <v>8.8999999999999996E-2</v>
      </c>
      <c r="F506" s="173">
        <v>0.253</v>
      </c>
      <c r="G506" s="174">
        <v>4.1269999999999998</v>
      </c>
    </row>
    <row r="507" spans="1:7" x14ac:dyDescent="0.2">
      <c r="A507" s="87"/>
      <c r="B507" s="82"/>
      <c r="C507" s="115"/>
      <c r="D507" s="115"/>
      <c r="E507" s="115"/>
      <c r="F507" s="127"/>
      <c r="G507" s="127"/>
    </row>
    <row r="508" spans="1:7" ht="13.5" thickBot="1" x14ac:dyDescent="0.25">
      <c r="A508" s="87"/>
      <c r="B508" s="82"/>
      <c r="C508" s="115"/>
      <c r="D508" s="115"/>
      <c r="E508" s="115"/>
      <c r="F508" s="127"/>
      <c r="G508" s="127"/>
    </row>
    <row r="509" spans="1:7" x14ac:dyDescent="0.2">
      <c r="A509" s="33" t="s">
        <v>117</v>
      </c>
      <c r="B509" s="47"/>
      <c r="C509" s="36" t="s">
        <v>41</v>
      </c>
      <c r="D509" s="36" t="s">
        <v>67</v>
      </c>
      <c r="E509" s="36" t="s">
        <v>38</v>
      </c>
      <c r="F509" s="36" t="s">
        <v>37</v>
      </c>
      <c r="G509" s="114" t="s">
        <v>115</v>
      </c>
    </row>
    <row r="510" spans="1:7" ht="13.5" thickBot="1" x14ac:dyDescent="0.25">
      <c r="A510" s="34" t="s">
        <v>49</v>
      </c>
      <c r="B510" s="48" t="s">
        <v>48</v>
      </c>
      <c r="C510" s="37" t="s">
        <v>109</v>
      </c>
      <c r="D510" s="37" t="s">
        <v>109</v>
      </c>
      <c r="E510" s="37" t="s">
        <v>109</v>
      </c>
      <c r="F510" s="37" t="s">
        <v>109</v>
      </c>
      <c r="G510" s="197" t="s">
        <v>109</v>
      </c>
    </row>
    <row r="511" spans="1:7" x14ac:dyDescent="0.2">
      <c r="A511" s="87" t="s">
        <v>7</v>
      </c>
      <c r="B511" s="82">
        <v>41492</v>
      </c>
      <c r="C511" s="222">
        <v>0.22800000000000001</v>
      </c>
      <c r="D511" s="222">
        <v>0.26200000000000001</v>
      </c>
      <c r="E511" s="223">
        <v>5.0396999999999998</v>
      </c>
      <c r="F511" s="222">
        <v>0.52900000000000003</v>
      </c>
      <c r="G511" s="225">
        <v>6.4969999999999999</v>
      </c>
    </row>
    <row r="512" spans="1:7" x14ac:dyDescent="0.2">
      <c r="A512" s="87" t="s">
        <v>36</v>
      </c>
      <c r="B512" s="82">
        <v>41492</v>
      </c>
      <c r="C512" s="222">
        <v>0.23599999999999999</v>
      </c>
      <c r="D512" s="222">
        <v>0.66300000000000003</v>
      </c>
      <c r="E512" s="223">
        <v>5.3440000000000003</v>
      </c>
      <c r="F512" s="222">
        <v>0.11700000000000001</v>
      </c>
      <c r="G512" s="226">
        <v>6.5629999999999997</v>
      </c>
    </row>
    <row r="513" spans="1:7" x14ac:dyDescent="0.2">
      <c r="A513" s="87" t="s">
        <v>72</v>
      </c>
      <c r="B513" s="82">
        <v>41492</v>
      </c>
      <c r="C513" s="222">
        <v>0.93400000000000005</v>
      </c>
      <c r="D513" s="223">
        <v>1.339</v>
      </c>
      <c r="E513" s="224">
        <v>17.2</v>
      </c>
      <c r="F513" s="222">
        <v>0.222</v>
      </c>
      <c r="G513" s="227">
        <v>17.786999999999999</v>
      </c>
    </row>
    <row r="514" spans="1:7" x14ac:dyDescent="0.2">
      <c r="A514" s="87" t="s">
        <v>73</v>
      </c>
      <c r="B514" s="82">
        <v>41492</v>
      </c>
      <c r="C514" s="222">
        <v>8.4000000000000005E-2</v>
      </c>
      <c r="D514" s="222">
        <v>8.4000000000000005E-2</v>
      </c>
      <c r="E514" s="222" t="s">
        <v>177</v>
      </c>
      <c r="F514" s="222">
        <v>0.70099999999999996</v>
      </c>
      <c r="G514" s="226">
        <v>3.76</v>
      </c>
    </row>
    <row r="515" spans="1:7" x14ac:dyDescent="0.2">
      <c r="A515" s="87" t="s">
        <v>74</v>
      </c>
      <c r="B515" s="82">
        <v>41492</v>
      </c>
      <c r="C515" s="222">
        <v>9.1999999999999998E-2</v>
      </c>
      <c r="D515" s="222">
        <v>9.5000000000000001E-2</v>
      </c>
      <c r="E515" s="222" t="s">
        <v>177</v>
      </c>
      <c r="F515" s="223">
        <v>1.032</v>
      </c>
      <c r="G515" s="226">
        <v>3.6309999999999998</v>
      </c>
    </row>
    <row r="516" spans="1:7" x14ac:dyDescent="0.2">
      <c r="A516" s="87" t="s">
        <v>75</v>
      </c>
      <c r="B516" s="82">
        <v>41492</v>
      </c>
      <c r="C516" s="222">
        <v>0.05</v>
      </c>
      <c r="D516" s="222">
        <v>0.05</v>
      </c>
      <c r="E516" s="222" t="s">
        <v>177</v>
      </c>
      <c r="F516" s="222">
        <v>0.64400000000000002</v>
      </c>
      <c r="G516" s="226">
        <v>3.5470000000000002</v>
      </c>
    </row>
    <row r="517" spans="1:7" x14ac:dyDescent="0.2">
      <c r="A517" s="87" t="s">
        <v>76</v>
      </c>
      <c r="B517" s="82">
        <v>41492</v>
      </c>
      <c r="C517" s="222">
        <v>5.8999999999999997E-2</v>
      </c>
      <c r="D517" s="222">
        <v>6.7000000000000004E-2</v>
      </c>
      <c r="E517" s="222" t="s">
        <v>177</v>
      </c>
      <c r="F517" s="222">
        <v>0.70399999999999996</v>
      </c>
      <c r="G517" s="226">
        <v>3.5579999999999998</v>
      </c>
    </row>
    <row r="518" spans="1:7" x14ac:dyDescent="0.2">
      <c r="A518" s="87" t="s">
        <v>77</v>
      </c>
      <c r="B518" s="82">
        <v>41492</v>
      </c>
      <c r="C518" s="222">
        <v>7.5999999999999998E-2</v>
      </c>
      <c r="D518" s="222">
        <v>7.5999999999999998E-2</v>
      </c>
      <c r="E518" s="222" t="s">
        <v>177</v>
      </c>
      <c r="F518" s="222">
        <v>0.60599999999999998</v>
      </c>
      <c r="G518" s="226">
        <v>3.4460000000000002</v>
      </c>
    </row>
    <row r="519" spans="1:7" x14ac:dyDescent="0.2">
      <c r="A519" s="87" t="s">
        <v>78</v>
      </c>
      <c r="B519" s="82">
        <v>41492</v>
      </c>
      <c r="C519" s="222">
        <v>6.9000000000000006E-2</v>
      </c>
      <c r="D519" s="222">
        <v>7.0999999999999994E-2</v>
      </c>
      <c r="E519" s="222" t="s">
        <v>177</v>
      </c>
      <c r="F519" s="222">
        <v>0.93200000000000005</v>
      </c>
      <c r="G519" s="226">
        <v>3.552</v>
      </c>
    </row>
    <row r="520" spans="1:7" x14ac:dyDescent="0.2">
      <c r="A520" s="87" t="s">
        <v>175</v>
      </c>
      <c r="B520" s="82">
        <v>41492</v>
      </c>
      <c r="C520" s="222"/>
      <c r="D520" s="222">
        <v>9.8000000000000004E-2</v>
      </c>
      <c r="E520" s="222"/>
      <c r="F520" s="222"/>
      <c r="G520" s="226">
        <v>3.7559999999999998</v>
      </c>
    </row>
    <row r="521" spans="1:7" ht="13.5" thickBot="1" x14ac:dyDescent="0.25">
      <c r="A521" s="88" t="s">
        <v>176</v>
      </c>
      <c r="B521" s="171">
        <v>41492</v>
      </c>
      <c r="C521" s="228"/>
      <c r="D521" s="228">
        <v>6.7000000000000004E-2</v>
      </c>
      <c r="E521" s="228"/>
      <c r="F521" s="228"/>
      <c r="G521" s="229">
        <v>3.3519999999999999</v>
      </c>
    </row>
    <row r="522" spans="1:7" x14ac:dyDescent="0.2">
      <c r="A522" s="87"/>
      <c r="B522" s="82"/>
      <c r="C522" s="115"/>
      <c r="D522" s="115"/>
      <c r="E522" s="115"/>
      <c r="F522" s="127"/>
      <c r="G522" s="127"/>
    </row>
    <row r="523" spans="1:7" ht="13.5" thickBot="1" x14ac:dyDescent="0.25">
      <c r="A523" s="87"/>
      <c r="B523" s="82"/>
      <c r="C523" s="115"/>
      <c r="D523" s="115"/>
      <c r="E523" s="115"/>
      <c r="F523" s="127"/>
      <c r="G523" s="127"/>
    </row>
    <row r="524" spans="1:7" x14ac:dyDescent="0.2">
      <c r="A524" s="33" t="s">
        <v>117</v>
      </c>
      <c r="B524" s="47"/>
      <c r="C524" s="36" t="s">
        <v>41</v>
      </c>
      <c r="D524" s="36" t="s">
        <v>67</v>
      </c>
      <c r="E524" s="36" t="s">
        <v>38</v>
      </c>
      <c r="F524" s="36" t="s">
        <v>37</v>
      </c>
      <c r="G524" s="114" t="s">
        <v>115</v>
      </c>
    </row>
    <row r="525" spans="1:7" ht="13.5" thickBot="1" x14ac:dyDescent="0.25">
      <c r="A525" s="34" t="s">
        <v>49</v>
      </c>
      <c r="B525" s="48" t="s">
        <v>48</v>
      </c>
      <c r="C525" s="37" t="s">
        <v>109</v>
      </c>
      <c r="D525" s="37" t="s">
        <v>109</v>
      </c>
      <c r="E525" s="37" t="s">
        <v>109</v>
      </c>
      <c r="F525" s="37" t="s">
        <v>109</v>
      </c>
      <c r="G525" s="197" t="s">
        <v>109</v>
      </c>
    </row>
    <row r="526" spans="1:7" x14ac:dyDescent="0.2">
      <c r="A526" s="87" t="s">
        <v>7</v>
      </c>
      <c r="B526" s="82">
        <v>41591</v>
      </c>
      <c r="C526" s="222">
        <v>0.41</v>
      </c>
      <c r="D526" s="222">
        <v>0.69299999999999995</v>
      </c>
      <c r="E526" s="223">
        <v>8.7929999999999993</v>
      </c>
      <c r="F526" s="222">
        <v>0.05</v>
      </c>
      <c r="G526" s="237">
        <v>11.497</v>
      </c>
    </row>
    <row r="527" spans="1:7" x14ac:dyDescent="0.2">
      <c r="A527" s="87" t="s">
        <v>36</v>
      </c>
      <c r="B527" s="82">
        <v>41591</v>
      </c>
      <c r="C527" s="222">
        <v>0.38900000000000001</v>
      </c>
      <c r="D527" s="222">
        <v>0.51</v>
      </c>
      <c r="E527" s="223">
        <v>5.6820000000000004</v>
      </c>
      <c r="F527" s="222">
        <v>0.39400000000000002</v>
      </c>
      <c r="G527" s="226">
        <v>8.0020000000000007</v>
      </c>
    </row>
    <row r="528" spans="1:7" x14ac:dyDescent="0.2">
      <c r="A528" s="87" t="s">
        <v>72</v>
      </c>
      <c r="B528" s="82">
        <v>41590</v>
      </c>
      <c r="C528" s="223">
        <v>1.53</v>
      </c>
      <c r="D528" s="223">
        <v>1.728</v>
      </c>
      <c r="E528" s="224">
        <v>10.468999999999999</v>
      </c>
      <c r="F528" s="223">
        <v>1.35</v>
      </c>
      <c r="G528" s="227">
        <v>13.493</v>
      </c>
    </row>
    <row r="529" spans="1:7" x14ac:dyDescent="0.2">
      <c r="A529" s="87" t="s">
        <v>73</v>
      </c>
      <c r="B529" s="82">
        <v>41591</v>
      </c>
      <c r="C529" s="222">
        <v>7.6999999999999999E-2</v>
      </c>
      <c r="D529" s="222">
        <v>7.6999999999999999E-2</v>
      </c>
      <c r="E529" s="222">
        <v>9.7000000000000003E-2</v>
      </c>
      <c r="F529" s="222">
        <v>0.498</v>
      </c>
      <c r="G529" s="226">
        <v>3.33</v>
      </c>
    </row>
    <row r="530" spans="1:7" x14ac:dyDescent="0.2">
      <c r="A530" s="87" t="s">
        <v>74</v>
      </c>
      <c r="B530" s="82">
        <v>41591</v>
      </c>
      <c r="C530" s="222">
        <v>4.9000000000000002E-2</v>
      </c>
      <c r="D530" s="222">
        <v>5.1999999999999998E-2</v>
      </c>
      <c r="E530" s="222">
        <v>0.114</v>
      </c>
      <c r="F530" s="222">
        <v>0.32500000000000001</v>
      </c>
      <c r="G530" s="226">
        <v>3.036</v>
      </c>
    </row>
    <row r="531" spans="1:7" x14ac:dyDescent="0.2">
      <c r="A531" s="87" t="s">
        <v>75</v>
      </c>
      <c r="B531" s="82">
        <v>41591</v>
      </c>
      <c r="C531" s="222">
        <v>6.3E-2</v>
      </c>
      <c r="D531" s="222">
        <v>7.3999999999999996E-2</v>
      </c>
      <c r="E531" s="222">
        <v>0.38800000000000001</v>
      </c>
      <c r="F531" s="222">
        <v>4.2000000000000003E-2</v>
      </c>
      <c r="G531" s="226">
        <v>3.4670000000000001</v>
      </c>
    </row>
    <row r="532" spans="1:7" x14ac:dyDescent="0.2">
      <c r="A532" s="87" t="s">
        <v>76</v>
      </c>
      <c r="B532" s="82">
        <v>41591</v>
      </c>
      <c r="C532" s="222">
        <v>4.2999999999999997E-2</v>
      </c>
      <c r="D532" s="222">
        <v>4.3999999999999997E-2</v>
      </c>
      <c r="E532" s="222">
        <v>7.8E-2</v>
      </c>
      <c r="F532" s="222">
        <v>0.62</v>
      </c>
      <c r="G532" s="226">
        <v>3.109</v>
      </c>
    </row>
    <row r="533" spans="1:7" x14ac:dyDescent="0.2">
      <c r="A533" s="87" t="s">
        <v>77</v>
      </c>
      <c r="B533" s="82">
        <v>41591</v>
      </c>
      <c r="C533" s="222">
        <v>5.0999999999999997E-2</v>
      </c>
      <c r="D533" s="222">
        <v>6.4000000000000001E-2</v>
      </c>
      <c r="E533" s="222">
        <v>9.7000000000000003E-2</v>
      </c>
      <c r="F533" s="222">
        <v>0.33800000000000002</v>
      </c>
      <c r="G533" s="226">
        <v>2.8610000000000002</v>
      </c>
    </row>
    <row r="534" spans="1:7" ht="13.5" thickBot="1" x14ac:dyDescent="0.25">
      <c r="A534" s="88" t="s">
        <v>78</v>
      </c>
      <c r="B534" s="171">
        <v>41591</v>
      </c>
      <c r="C534" s="228">
        <v>5.8000000000000003E-2</v>
      </c>
      <c r="D534" s="228">
        <v>5.7000000000000002E-2</v>
      </c>
      <c r="E534" s="228">
        <v>4.2000000000000003E-2</v>
      </c>
      <c r="F534" s="228">
        <v>0.72199999999999998</v>
      </c>
      <c r="G534" s="229">
        <v>3.2650000000000001</v>
      </c>
    </row>
    <row r="535" spans="1:7" x14ac:dyDescent="0.2">
      <c r="A535" s="87"/>
      <c r="B535" s="82"/>
      <c r="C535" s="115"/>
      <c r="D535" s="115"/>
      <c r="E535" s="115"/>
      <c r="F535" s="127"/>
      <c r="G535" s="127"/>
    </row>
    <row r="536" spans="1:7" ht="13.5" thickBot="1" x14ac:dyDescent="0.25">
      <c r="A536" s="87"/>
      <c r="B536" s="82"/>
      <c r="C536" s="115"/>
      <c r="D536" s="115"/>
      <c r="E536" s="115"/>
      <c r="F536" s="127"/>
      <c r="G536" s="127"/>
    </row>
    <row r="537" spans="1:7" x14ac:dyDescent="0.2">
      <c r="A537" s="33" t="s">
        <v>117</v>
      </c>
      <c r="B537" s="47"/>
      <c r="C537" s="36" t="s">
        <v>41</v>
      </c>
      <c r="D537" s="36" t="s">
        <v>67</v>
      </c>
      <c r="E537" s="36" t="s">
        <v>38</v>
      </c>
      <c r="F537" s="36" t="s">
        <v>37</v>
      </c>
      <c r="G537" s="114" t="s">
        <v>115</v>
      </c>
    </row>
    <row r="538" spans="1:7" ht="13.5" thickBot="1" x14ac:dyDescent="0.25">
      <c r="A538" s="34" t="s">
        <v>49</v>
      </c>
      <c r="B538" s="48" t="s">
        <v>48</v>
      </c>
      <c r="C538" s="37" t="s">
        <v>109</v>
      </c>
      <c r="D538" s="37" t="s">
        <v>109</v>
      </c>
      <c r="E538" s="37" t="s">
        <v>109</v>
      </c>
      <c r="F538" s="37" t="s">
        <v>109</v>
      </c>
      <c r="G538" s="197" t="s">
        <v>109</v>
      </c>
    </row>
    <row r="539" spans="1:7" x14ac:dyDescent="0.2">
      <c r="A539" s="87" t="s">
        <v>7</v>
      </c>
      <c r="B539" s="82">
        <v>41674</v>
      </c>
      <c r="C539" s="222">
        <v>0.53600000000000003</v>
      </c>
      <c r="D539" s="222">
        <v>0.59399999999999997</v>
      </c>
      <c r="E539" s="223">
        <v>6.0629999999999997</v>
      </c>
      <c r="F539" s="222">
        <v>0.378</v>
      </c>
      <c r="G539" s="237">
        <v>14.233000000000001</v>
      </c>
    </row>
    <row r="540" spans="1:7" x14ac:dyDescent="0.2">
      <c r="A540" s="87" t="s">
        <v>36</v>
      </c>
      <c r="B540" s="82">
        <v>41674</v>
      </c>
      <c r="C540" s="222">
        <v>0.55700000000000005</v>
      </c>
      <c r="D540" s="222">
        <v>0.65400000000000003</v>
      </c>
      <c r="E540" s="223">
        <v>4.3730000000000002</v>
      </c>
      <c r="F540" s="222">
        <v>0.76300000000000001</v>
      </c>
      <c r="G540" s="226">
        <v>8.5749999999999993</v>
      </c>
    </row>
    <row r="541" spans="1:7" x14ac:dyDescent="0.2">
      <c r="A541" s="87" t="s">
        <v>72</v>
      </c>
      <c r="B541" s="82">
        <v>41674</v>
      </c>
      <c r="C541" s="223">
        <v>1.4119999999999999</v>
      </c>
      <c r="D541" s="223">
        <v>2.02</v>
      </c>
      <c r="E541" s="223">
        <v>9.75</v>
      </c>
      <c r="F541" s="223">
        <v>1.194</v>
      </c>
      <c r="G541" s="227">
        <v>18.193000000000001</v>
      </c>
    </row>
    <row r="542" spans="1:7" x14ac:dyDescent="0.2">
      <c r="A542" s="87" t="s">
        <v>73</v>
      </c>
      <c r="B542" s="82">
        <v>41674</v>
      </c>
      <c r="C542" s="222">
        <v>0.125</v>
      </c>
      <c r="D542" s="222">
        <v>0.13</v>
      </c>
      <c r="E542" s="222">
        <v>0.18099999999999999</v>
      </c>
      <c r="F542" s="222">
        <v>0.17799999999999999</v>
      </c>
      <c r="G542" s="226">
        <v>5.1769999999999996</v>
      </c>
    </row>
    <row r="543" spans="1:7" x14ac:dyDescent="0.2">
      <c r="A543" s="87" t="s">
        <v>74</v>
      </c>
      <c r="B543" s="82">
        <v>41674</v>
      </c>
      <c r="C543" s="222">
        <v>6.2E-2</v>
      </c>
      <c r="D543" s="222">
        <v>0.10299999999999999</v>
      </c>
      <c r="E543" s="222">
        <v>3.1E-2</v>
      </c>
      <c r="F543" s="222">
        <v>0.45600000000000002</v>
      </c>
      <c r="G543" s="226">
        <v>3.7370000000000001</v>
      </c>
    </row>
    <row r="544" spans="1:7" x14ac:dyDescent="0.2">
      <c r="A544" s="87" t="s">
        <v>75</v>
      </c>
      <c r="B544" s="82">
        <v>41674</v>
      </c>
      <c r="C544" s="222">
        <v>6.7000000000000004E-2</v>
      </c>
      <c r="D544" s="222">
        <v>7.8E-2</v>
      </c>
      <c r="E544" s="222">
        <v>0.28100000000000003</v>
      </c>
      <c r="F544" s="222">
        <v>0.191</v>
      </c>
      <c r="G544" s="226">
        <v>3.98</v>
      </c>
    </row>
    <row r="545" spans="1:7" x14ac:dyDescent="0.2">
      <c r="A545" s="87" t="s">
        <v>76</v>
      </c>
      <c r="B545" s="82">
        <v>41674</v>
      </c>
      <c r="C545" s="222">
        <v>0.06</v>
      </c>
      <c r="D545" s="222">
        <v>6.8000000000000005E-2</v>
      </c>
      <c r="E545" s="222">
        <v>0.188</v>
      </c>
      <c r="F545" s="222">
        <v>0.27300000000000002</v>
      </c>
      <c r="G545" s="226">
        <v>4.468</v>
      </c>
    </row>
    <row r="546" spans="1:7" x14ac:dyDescent="0.2">
      <c r="A546" s="87" t="s">
        <v>77</v>
      </c>
      <c r="B546" s="82">
        <v>41674</v>
      </c>
      <c r="C546" s="222">
        <v>7.5999999999999998E-2</v>
      </c>
      <c r="D546" s="222">
        <v>7.4999999999999997E-2</v>
      </c>
      <c r="E546" s="222">
        <v>0.24099999999999999</v>
      </c>
      <c r="F546" s="222">
        <v>0.17499999999999999</v>
      </c>
      <c r="G546" s="226">
        <v>2.7109999999999999</v>
      </c>
    </row>
    <row r="547" spans="1:7" ht="13.5" thickBot="1" x14ac:dyDescent="0.25">
      <c r="A547" s="88" t="s">
        <v>78</v>
      </c>
      <c r="B547" s="171">
        <v>41674</v>
      </c>
      <c r="C547" s="228">
        <v>5.1999999999999998E-2</v>
      </c>
      <c r="D547" s="228">
        <v>5.8000000000000003E-2</v>
      </c>
      <c r="E547" s="228">
        <v>0.216</v>
      </c>
      <c r="F547" s="228">
        <v>0.28999999999999998</v>
      </c>
      <c r="G547" s="229">
        <v>3.3780000000000001</v>
      </c>
    </row>
    <row r="548" spans="1:7" x14ac:dyDescent="0.2">
      <c r="A548" s="87"/>
      <c r="B548" s="82"/>
      <c r="C548" s="115"/>
      <c r="D548" s="115"/>
      <c r="E548" s="115"/>
      <c r="F548" s="127"/>
      <c r="G548" s="127"/>
    </row>
    <row r="549" spans="1:7" ht="13.5" thickBot="1" x14ac:dyDescent="0.25">
      <c r="A549" s="87"/>
      <c r="B549" s="82"/>
      <c r="C549" s="115"/>
      <c r="D549" s="115"/>
      <c r="E549" s="115"/>
      <c r="F549" s="127"/>
      <c r="G549" s="127"/>
    </row>
    <row r="550" spans="1:7" x14ac:dyDescent="0.2">
      <c r="A550" s="33" t="s">
        <v>117</v>
      </c>
      <c r="B550" s="47"/>
      <c r="C550" s="36" t="s">
        <v>41</v>
      </c>
      <c r="D550" s="36" t="s">
        <v>67</v>
      </c>
      <c r="E550" s="36" t="s">
        <v>38</v>
      </c>
      <c r="F550" s="36" t="s">
        <v>37</v>
      </c>
      <c r="G550" s="114" t="s">
        <v>115</v>
      </c>
    </row>
    <row r="551" spans="1:7" ht="13.5" thickBot="1" x14ac:dyDescent="0.25">
      <c r="A551" s="34" t="s">
        <v>49</v>
      </c>
      <c r="B551" s="48" t="s">
        <v>48</v>
      </c>
      <c r="C551" s="37" t="s">
        <v>109</v>
      </c>
      <c r="D551" s="37" t="s">
        <v>109</v>
      </c>
      <c r="E551" s="37" t="s">
        <v>109</v>
      </c>
      <c r="F551" s="37" t="s">
        <v>109</v>
      </c>
      <c r="G551" s="197" t="s">
        <v>109</v>
      </c>
    </row>
    <row r="552" spans="1:7" x14ac:dyDescent="0.2">
      <c r="A552" s="87" t="s">
        <v>7</v>
      </c>
      <c r="B552" s="82">
        <v>41787</v>
      </c>
      <c r="C552" s="222">
        <v>0.51200000000000001</v>
      </c>
      <c r="D552" s="222">
        <v>0.56599999999999995</v>
      </c>
      <c r="E552" s="223">
        <v>3.5449999999999999</v>
      </c>
      <c r="F552" s="222">
        <v>0.35299999999999998</v>
      </c>
      <c r="G552" s="225">
        <v>8.6349999999999998</v>
      </c>
    </row>
    <row r="553" spans="1:7" x14ac:dyDescent="0.2">
      <c r="A553" s="87" t="s">
        <v>36</v>
      </c>
      <c r="B553" s="82">
        <v>41787</v>
      </c>
      <c r="C553" s="222">
        <v>0.47299999999999998</v>
      </c>
      <c r="D553" s="222">
        <v>0.81699999999999995</v>
      </c>
      <c r="E553" s="223">
        <v>3.22</v>
      </c>
      <c r="F553" s="222">
        <v>0.32200000000000001</v>
      </c>
      <c r="G553" s="226">
        <v>8.8000000000000007</v>
      </c>
    </row>
    <row r="554" spans="1:7" x14ac:dyDescent="0.2">
      <c r="A554" s="87" t="s">
        <v>72</v>
      </c>
      <c r="B554" s="82">
        <v>41787</v>
      </c>
      <c r="C554" s="223">
        <v>1.3109999999999999</v>
      </c>
      <c r="D554" s="223">
        <v>1.97</v>
      </c>
      <c r="E554" s="223">
        <v>9.1280000000000001</v>
      </c>
      <c r="F554" s="223">
        <v>0.999</v>
      </c>
      <c r="G554" s="227">
        <v>17.431999999999999</v>
      </c>
    </row>
    <row r="555" spans="1:7" x14ac:dyDescent="0.2">
      <c r="A555" s="87" t="s">
        <v>73</v>
      </c>
      <c r="B555" s="82">
        <v>41787</v>
      </c>
      <c r="C555" s="222">
        <v>9.5000000000000001E-2</v>
      </c>
      <c r="D555" s="222">
        <v>0.16400000000000001</v>
      </c>
      <c r="E555" s="222" t="s">
        <v>172</v>
      </c>
      <c r="F555" s="222">
        <v>2.3E-2</v>
      </c>
      <c r="G555" s="226">
        <v>3.21</v>
      </c>
    </row>
    <row r="556" spans="1:7" x14ac:dyDescent="0.2">
      <c r="A556" s="87" t="s">
        <v>74</v>
      </c>
      <c r="B556" s="82">
        <v>41787</v>
      </c>
      <c r="C556" s="222">
        <v>6.0999999999999999E-2</v>
      </c>
      <c r="D556" s="222">
        <v>0.09</v>
      </c>
      <c r="E556" s="222" t="s">
        <v>172</v>
      </c>
      <c r="F556" s="222">
        <v>0.56699999999999995</v>
      </c>
      <c r="G556" s="226">
        <v>2.77</v>
      </c>
    </row>
    <row r="557" spans="1:7" x14ac:dyDescent="0.2">
      <c r="A557" s="87" t="s">
        <v>75</v>
      </c>
      <c r="B557" s="82">
        <v>41787</v>
      </c>
      <c r="C557" s="222">
        <v>7.6999999999999999E-2</v>
      </c>
      <c r="D557" s="222">
        <v>0.104</v>
      </c>
      <c r="E557" s="222">
        <v>1.4E-2</v>
      </c>
      <c r="F557" s="222">
        <v>5.0999999999999997E-2</v>
      </c>
      <c r="G557" s="226">
        <v>3.08</v>
      </c>
    </row>
    <row r="558" spans="1:7" x14ac:dyDescent="0.2">
      <c r="A558" s="87" t="s">
        <v>76</v>
      </c>
      <c r="B558" s="82">
        <v>41787</v>
      </c>
      <c r="C558" s="222">
        <v>6.3E-2</v>
      </c>
      <c r="D558" s="222">
        <v>7.8E-2</v>
      </c>
      <c r="E558" s="222">
        <v>1.9E-2</v>
      </c>
      <c r="F558" s="222">
        <v>0.64500000000000002</v>
      </c>
      <c r="G558" s="226">
        <v>2.9</v>
      </c>
    </row>
    <row r="559" spans="1:7" x14ac:dyDescent="0.2">
      <c r="A559" s="87" t="s">
        <v>77</v>
      </c>
      <c r="B559" s="82">
        <v>41787</v>
      </c>
      <c r="C559" s="222">
        <v>6.9000000000000006E-2</v>
      </c>
      <c r="D559" s="222">
        <v>7.4999999999999997E-2</v>
      </c>
      <c r="E559" s="222">
        <v>1.9E-2</v>
      </c>
      <c r="F559" s="222">
        <v>0.04</v>
      </c>
      <c r="G559" s="226">
        <v>2.62</v>
      </c>
    </row>
    <row r="560" spans="1:7" ht="13.5" thickBot="1" x14ac:dyDescent="0.25">
      <c r="A560" s="88" t="s">
        <v>78</v>
      </c>
      <c r="B560" s="171">
        <v>41787</v>
      </c>
      <c r="C560" s="228">
        <v>6.5000000000000002E-2</v>
      </c>
      <c r="D560" s="228">
        <v>0.08</v>
      </c>
      <c r="E560" s="228" t="s">
        <v>172</v>
      </c>
      <c r="F560" s="228">
        <v>0.81399999999999995</v>
      </c>
      <c r="G560" s="229">
        <v>2.85</v>
      </c>
    </row>
    <row r="562" spans="1:7" ht="13.5" thickBot="1" x14ac:dyDescent="0.25">
      <c r="A562" s="87"/>
      <c r="B562" s="82"/>
      <c r="C562" s="222"/>
      <c r="D562" s="222"/>
      <c r="E562" s="222"/>
      <c r="F562" s="222"/>
      <c r="G562" s="223"/>
    </row>
    <row r="563" spans="1:7" x14ac:dyDescent="0.2">
      <c r="A563" s="33" t="s">
        <v>117</v>
      </c>
      <c r="B563" s="47"/>
      <c r="C563" s="36" t="s">
        <v>41</v>
      </c>
      <c r="D563" s="36" t="s">
        <v>67</v>
      </c>
      <c r="E563" s="36" t="s">
        <v>38</v>
      </c>
      <c r="F563" s="36" t="s">
        <v>37</v>
      </c>
      <c r="G563" s="114" t="s">
        <v>115</v>
      </c>
    </row>
    <row r="564" spans="1:7" ht="13.5" thickBot="1" x14ac:dyDescent="0.25">
      <c r="A564" s="34" t="s">
        <v>49</v>
      </c>
      <c r="B564" s="48" t="s">
        <v>48</v>
      </c>
      <c r="C564" s="37" t="s">
        <v>109</v>
      </c>
      <c r="D564" s="37" t="s">
        <v>109</v>
      </c>
      <c r="E564" s="37" t="s">
        <v>109</v>
      </c>
      <c r="F564" s="37" t="s">
        <v>109</v>
      </c>
      <c r="G564" s="197" t="s">
        <v>109</v>
      </c>
    </row>
    <row r="565" spans="1:7" x14ac:dyDescent="0.2">
      <c r="A565" s="87" t="s">
        <v>7</v>
      </c>
      <c r="B565" s="82">
        <v>41862</v>
      </c>
      <c r="C565" s="222">
        <v>0.216</v>
      </c>
      <c r="D565" s="222">
        <v>0.31</v>
      </c>
      <c r="E565" s="223">
        <v>4.1260000000000003</v>
      </c>
      <c r="F565" s="222">
        <v>0.57799999999999996</v>
      </c>
      <c r="G565" s="225">
        <v>7.9930000000000003</v>
      </c>
    </row>
    <row r="566" spans="1:7" x14ac:dyDescent="0.2">
      <c r="A566" s="87" t="s">
        <v>36</v>
      </c>
      <c r="B566" s="82">
        <v>41862</v>
      </c>
      <c r="C566" s="222">
        <v>0.251</v>
      </c>
      <c r="D566" s="222">
        <v>0.63</v>
      </c>
      <c r="E566" s="223">
        <v>3.1619999999999999</v>
      </c>
      <c r="F566" s="222">
        <v>0.13400000000000001</v>
      </c>
      <c r="G566" s="226">
        <v>7.4669999999999996</v>
      </c>
    </row>
    <row r="567" spans="1:7" x14ac:dyDescent="0.2">
      <c r="A567" s="87" t="s">
        <v>72</v>
      </c>
      <c r="B567" s="82">
        <v>41862</v>
      </c>
      <c r="C567" s="222">
        <v>0.93799999999999994</v>
      </c>
      <c r="D567" s="223">
        <v>1.028</v>
      </c>
      <c r="E567" s="224">
        <v>11.702999999999999</v>
      </c>
      <c r="F567" s="223">
        <v>5.1999999999999998E-2</v>
      </c>
      <c r="G567" s="227">
        <v>21.207999999999998</v>
      </c>
    </row>
    <row r="568" spans="1:7" x14ac:dyDescent="0.2">
      <c r="A568" s="87" t="s">
        <v>73</v>
      </c>
      <c r="B568" s="82">
        <v>41862</v>
      </c>
      <c r="C568" s="222">
        <v>5.8999999999999997E-2</v>
      </c>
      <c r="D568" s="222">
        <v>5.8999999999999997E-2</v>
      </c>
      <c r="E568" s="222" t="s">
        <v>172</v>
      </c>
      <c r="F568" s="222">
        <v>0.29399999999999998</v>
      </c>
      <c r="G568" s="226">
        <v>3.1840000000000002</v>
      </c>
    </row>
    <row r="569" spans="1:7" x14ac:dyDescent="0.2">
      <c r="A569" s="87" t="s">
        <v>74</v>
      </c>
      <c r="B569" s="82">
        <v>41862</v>
      </c>
      <c r="C569" s="222">
        <v>6.0999999999999999E-2</v>
      </c>
      <c r="D569" s="222">
        <v>7.1999999999999995E-2</v>
      </c>
      <c r="E569" s="222" t="s">
        <v>172</v>
      </c>
      <c r="F569" s="222">
        <v>0.68300000000000005</v>
      </c>
      <c r="G569" s="226">
        <v>3.7480000000000002</v>
      </c>
    </row>
    <row r="570" spans="1:7" x14ac:dyDescent="0.2">
      <c r="A570" s="87" t="s">
        <v>75</v>
      </c>
      <c r="B570" s="82">
        <v>41862</v>
      </c>
      <c r="C570" s="222">
        <v>5.0999999999999997E-2</v>
      </c>
      <c r="D570" s="261" t="s">
        <v>97</v>
      </c>
      <c r="E570" s="222" t="s">
        <v>172</v>
      </c>
      <c r="F570" s="222">
        <v>0.34499999999999997</v>
      </c>
      <c r="G570" s="262" t="s">
        <v>97</v>
      </c>
    </row>
    <row r="571" spans="1:7" x14ac:dyDescent="0.2">
      <c r="A571" s="87" t="s">
        <v>76</v>
      </c>
      <c r="B571" s="82">
        <v>41862</v>
      </c>
      <c r="C571" s="222">
        <v>5.5E-2</v>
      </c>
      <c r="D571" s="222">
        <v>6.9000000000000006E-2</v>
      </c>
      <c r="E571" s="222" t="s">
        <v>172</v>
      </c>
      <c r="F571" s="222">
        <v>0.54</v>
      </c>
      <c r="G571" s="226">
        <v>3.5640000000000001</v>
      </c>
    </row>
    <row r="572" spans="1:7" x14ac:dyDescent="0.2">
      <c r="A572" s="87" t="s">
        <v>77</v>
      </c>
      <c r="B572" s="82">
        <v>41862</v>
      </c>
      <c r="C572" s="222">
        <v>5.5E-2</v>
      </c>
      <c r="D572" s="222">
        <v>8.1000000000000003E-2</v>
      </c>
      <c r="E572" s="222" t="s">
        <v>172</v>
      </c>
      <c r="F572" s="222">
        <v>0.40799999999999997</v>
      </c>
      <c r="G572" s="226">
        <v>4.2380000000000004</v>
      </c>
    </row>
    <row r="573" spans="1:7" ht="13.5" thickBot="1" x14ac:dyDescent="0.25">
      <c r="A573" s="88" t="s">
        <v>78</v>
      </c>
      <c r="B573" s="171">
        <v>41862</v>
      </c>
      <c r="C573" s="228">
        <v>5.8999999999999997E-2</v>
      </c>
      <c r="D573" s="228">
        <v>8.4000000000000005E-2</v>
      </c>
      <c r="E573" s="228" t="s">
        <v>172</v>
      </c>
      <c r="F573" s="228">
        <v>0.875</v>
      </c>
      <c r="G573" s="229">
        <v>4.258</v>
      </c>
    </row>
    <row r="574" spans="1:7" x14ac:dyDescent="0.2">
      <c r="A574" s="87"/>
      <c r="B574" s="82"/>
      <c r="C574" s="115"/>
      <c r="D574" s="115"/>
      <c r="E574" s="115"/>
      <c r="F574" s="127"/>
      <c r="G574" s="127"/>
    </row>
    <row r="575" spans="1:7" ht="13.5" thickBot="1" x14ac:dyDescent="0.25">
      <c r="A575" s="87"/>
      <c r="B575" s="82"/>
      <c r="C575" s="115"/>
      <c r="D575" s="115"/>
      <c r="E575" s="115"/>
      <c r="F575" s="127"/>
      <c r="G575" s="127"/>
    </row>
    <row r="576" spans="1:7" x14ac:dyDescent="0.2">
      <c r="A576" s="33" t="s">
        <v>117</v>
      </c>
      <c r="B576" s="47"/>
      <c r="C576" s="36" t="s">
        <v>41</v>
      </c>
      <c r="D576" s="36" t="s">
        <v>67</v>
      </c>
      <c r="E576" s="36" t="s">
        <v>38</v>
      </c>
      <c r="F576" s="36" t="s">
        <v>37</v>
      </c>
      <c r="G576" s="114" t="s">
        <v>115</v>
      </c>
    </row>
    <row r="577" spans="1:7" ht="13.5" thickBot="1" x14ac:dyDescent="0.25">
      <c r="A577" s="34" t="s">
        <v>49</v>
      </c>
      <c r="B577" s="48" t="s">
        <v>48</v>
      </c>
      <c r="C577" s="37" t="s">
        <v>109</v>
      </c>
      <c r="D577" s="37" t="s">
        <v>109</v>
      </c>
      <c r="E577" s="37" t="s">
        <v>109</v>
      </c>
      <c r="F577" s="37" t="s">
        <v>109</v>
      </c>
      <c r="G577" s="197" t="s">
        <v>109</v>
      </c>
    </row>
    <row r="578" spans="1:7" x14ac:dyDescent="0.2">
      <c r="A578" s="87" t="s">
        <v>7</v>
      </c>
      <c r="B578" s="82">
        <v>41947</v>
      </c>
      <c r="C578" s="222">
        <v>0.19800000000000001</v>
      </c>
      <c r="D578" s="222">
        <v>0.36</v>
      </c>
      <c r="E578" s="223">
        <v>7.8330000000000002</v>
      </c>
      <c r="F578" s="222">
        <v>0.16600000000000001</v>
      </c>
      <c r="G578" s="225">
        <v>8.1430000000000007</v>
      </c>
    </row>
    <row r="579" spans="1:7" x14ac:dyDescent="0.2">
      <c r="A579" s="87" t="s">
        <v>36</v>
      </c>
      <c r="B579" s="82">
        <v>41947</v>
      </c>
      <c r="C579" s="222">
        <v>0.23899999999999999</v>
      </c>
      <c r="D579" s="222">
        <v>0.45600000000000002</v>
      </c>
      <c r="E579" s="223">
        <v>6.6139999999999999</v>
      </c>
      <c r="F579" s="222">
        <v>0.26800000000000002</v>
      </c>
      <c r="G579" s="226">
        <v>7.9039999999999999</v>
      </c>
    </row>
    <row r="580" spans="1:7" x14ac:dyDescent="0.2">
      <c r="A580" s="87" t="s">
        <v>72</v>
      </c>
      <c r="B580" s="82">
        <v>41947</v>
      </c>
      <c r="C580" s="222">
        <v>0.76600000000000001</v>
      </c>
      <c r="D580" s="222">
        <v>0.95699999999999996</v>
      </c>
      <c r="E580" s="224">
        <v>14.54</v>
      </c>
      <c r="F580" s="223">
        <v>1.76</v>
      </c>
      <c r="G580" s="227">
        <v>18.677</v>
      </c>
    </row>
    <row r="581" spans="1:7" x14ac:dyDescent="0.2">
      <c r="A581" s="87" t="s">
        <v>73</v>
      </c>
      <c r="B581" s="82">
        <v>41948</v>
      </c>
      <c r="C581" s="222">
        <v>5.7000000000000002E-2</v>
      </c>
      <c r="D581" s="222">
        <v>4.4999999999999998E-2</v>
      </c>
      <c r="E581" s="222">
        <v>4.5999999999999999E-2</v>
      </c>
      <c r="F581" s="222">
        <v>0.35399999999999998</v>
      </c>
      <c r="G581" s="226">
        <v>2.7719999999999998</v>
      </c>
    </row>
    <row r="582" spans="1:7" x14ac:dyDescent="0.2">
      <c r="A582" s="87" t="s">
        <v>74</v>
      </c>
      <c r="B582" s="82">
        <v>41948</v>
      </c>
      <c r="C582" s="222">
        <v>5.8999999999999997E-2</v>
      </c>
      <c r="D582" s="222">
        <v>0.06</v>
      </c>
      <c r="E582" s="222">
        <v>3.9E-2</v>
      </c>
      <c r="F582" s="222">
        <v>0.377</v>
      </c>
      <c r="G582" s="226">
        <v>3.0489999999999999</v>
      </c>
    </row>
    <row r="583" spans="1:7" x14ac:dyDescent="0.2">
      <c r="A583" s="87" t="s">
        <v>75</v>
      </c>
      <c r="B583" s="82">
        <v>41948</v>
      </c>
      <c r="C583" s="222">
        <v>0.05</v>
      </c>
      <c r="D583" s="222">
        <v>5.3999999999999999E-2</v>
      </c>
      <c r="E583" s="222">
        <v>0.13</v>
      </c>
      <c r="F583" s="222">
        <v>0.38200000000000001</v>
      </c>
      <c r="G583" s="226">
        <v>3.16</v>
      </c>
    </row>
    <row r="584" spans="1:7" x14ac:dyDescent="0.2">
      <c r="A584" s="87" t="s">
        <v>76</v>
      </c>
      <c r="B584" s="82">
        <v>41948</v>
      </c>
      <c r="C584" s="222">
        <v>4.8000000000000001E-2</v>
      </c>
      <c r="D584" s="222">
        <v>4.2000000000000003E-2</v>
      </c>
      <c r="E584" s="222">
        <v>0.128</v>
      </c>
      <c r="F584" s="222">
        <v>0.39600000000000002</v>
      </c>
      <c r="G584" s="226">
        <v>2.9129999999999998</v>
      </c>
    </row>
    <row r="585" spans="1:7" x14ac:dyDescent="0.2">
      <c r="A585" s="87" t="s">
        <v>77</v>
      </c>
      <c r="B585" s="82">
        <v>41948</v>
      </c>
      <c r="C585" s="222">
        <v>5.1999999999999998E-2</v>
      </c>
      <c r="D585" s="222">
        <v>5.2999999999999999E-2</v>
      </c>
      <c r="E585" s="222">
        <v>5.3999999999999999E-2</v>
      </c>
      <c r="F585" s="222">
        <v>0.36</v>
      </c>
      <c r="G585" s="226">
        <v>2.9319999999999999</v>
      </c>
    </row>
    <row r="586" spans="1:7" ht="13.5" thickBot="1" x14ac:dyDescent="0.25">
      <c r="A586" s="88" t="s">
        <v>78</v>
      </c>
      <c r="B586" s="171">
        <v>41948</v>
      </c>
      <c r="C586" s="228">
        <v>5.6000000000000001E-2</v>
      </c>
      <c r="D586" s="228">
        <v>4.9000000000000002E-2</v>
      </c>
      <c r="E586" s="228">
        <v>0.05</v>
      </c>
      <c r="F586" s="228">
        <v>0.36399999999999999</v>
      </c>
      <c r="G586" s="229">
        <v>3.1179999999999999</v>
      </c>
    </row>
    <row r="587" spans="1:7" x14ac:dyDescent="0.2">
      <c r="A587" s="87"/>
      <c r="B587" s="82"/>
      <c r="C587" s="222"/>
      <c r="D587" s="222"/>
      <c r="E587" s="222"/>
      <c r="F587" s="222"/>
      <c r="G587" s="223"/>
    </row>
    <row r="588" spans="1:7" ht="13.5" thickBot="1" x14ac:dyDescent="0.25">
      <c r="A588" s="87"/>
      <c r="B588" s="82"/>
      <c r="C588" s="222"/>
      <c r="D588" s="222"/>
      <c r="E588" s="222"/>
      <c r="F588" s="222"/>
      <c r="G588" s="223"/>
    </row>
    <row r="589" spans="1:7" x14ac:dyDescent="0.2">
      <c r="A589" s="33" t="s">
        <v>117</v>
      </c>
      <c r="B589" s="47"/>
      <c r="C589" s="36" t="s">
        <v>41</v>
      </c>
      <c r="D589" s="36" t="s">
        <v>67</v>
      </c>
      <c r="E589" s="36" t="s">
        <v>38</v>
      </c>
      <c r="F589" s="36" t="s">
        <v>37</v>
      </c>
      <c r="G589" s="114" t="s">
        <v>115</v>
      </c>
    </row>
    <row r="590" spans="1:7" ht="13.5" thickBot="1" x14ac:dyDescent="0.25">
      <c r="A590" s="34" t="s">
        <v>49</v>
      </c>
      <c r="B590" s="48" t="s">
        <v>48</v>
      </c>
      <c r="C590" s="37" t="s">
        <v>109</v>
      </c>
      <c r="D590" s="37" t="s">
        <v>109</v>
      </c>
      <c r="E590" s="37" t="s">
        <v>109</v>
      </c>
      <c r="F590" s="37" t="s">
        <v>109</v>
      </c>
      <c r="G590" s="197" t="s">
        <v>109</v>
      </c>
    </row>
    <row r="591" spans="1:7" x14ac:dyDescent="0.2">
      <c r="A591" s="87" t="s">
        <v>7</v>
      </c>
      <c r="B591" s="82">
        <v>42038</v>
      </c>
      <c r="C591" s="222">
        <v>0.19500000000000001</v>
      </c>
      <c r="D591" s="222">
        <v>0.434</v>
      </c>
      <c r="E591" s="223">
        <v>5.9050000000000002</v>
      </c>
      <c r="F591" s="222">
        <v>0.41799999999999998</v>
      </c>
      <c r="G591" s="225">
        <v>6.6959999999999997</v>
      </c>
    </row>
    <row r="592" spans="1:7" x14ac:dyDescent="0.2">
      <c r="A592" s="87" t="s">
        <v>36</v>
      </c>
      <c r="B592" s="82">
        <v>42038</v>
      </c>
      <c r="C592" s="222">
        <v>0.16400000000000001</v>
      </c>
      <c r="D592" s="222">
        <v>0.50600000000000001</v>
      </c>
      <c r="E592" s="223">
        <v>4.6559999999999997</v>
      </c>
      <c r="F592" s="222">
        <v>0.65600000000000003</v>
      </c>
      <c r="G592" s="226">
        <v>5.2690000000000001</v>
      </c>
    </row>
    <row r="593" spans="1:7" x14ac:dyDescent="0.2">
      <c r="A593" s="87" t="s">
        <v>72</v>
      </c>
      <c r="B593" s="82">
        <v>42038</v>
      </c>
      <c r="C593" s="222">
        <v>0.59</v>
      </c>
      <c r="D593" s="223">
        <v>1.06</v>
      </c>
      <c r="E593" s="224">
        <v>11.548999999999999</v>
      </c>
      <c r="F593" s="223">
        <v>1.5620000000000001</v>
      </c>
      <c r="G593" s="227">
        <v>12.555</v>
      </c>
    </row>
    <row r="594" spans="1:7" x14ac:dyDescent="0.2">
      <c r="A594" s="87" t="s">
        <v>73</v>
      </c>
      <c r="B594" s="82">
        <v>42038</v>
      </c>
      <c r="C594" s="222">
        <v>4.7E-2</v>
      </c>
      <c r="D594" s="222">
        <v>5.8000000000000003E-2</v>
      </c>
      <c r="E594" s="222">
        <v>0.14099999999999999</v>
      </c>
      <c r="F594" s="222">
        <v>0.25600000000000001</v>
      </c>
      <c r="G594" s="226">
        <v>1.708</v>
      </c>
    </row>
    <row r="595" spans="1:7" x14ac:dyDescent="0.2">
      <c r="A595" s="87" t="s">
        <v>74</v>
      </c>
      <c r="B595" s="82">
        <v>42038</v>
      </c>
      <c r="C595" s="222">
        <v>3.5999999999999997E-2</v>
      </c>
      <c r="D595" s="222">
        <v>3.5000000000000003E-2</v>
      </c>
      <c r="E595" s="222">
        <v>2.1999999999999999E-2</v>
      </c>
      <c r="F595" s="222">
        <v>0.51600000000000001</v>
      </c>
      <c r="G595" s="226">
        <v>1.6619999999999999</v>
      </c>
    </row>
    <row r="596" spans="1:7" x14ac:dyDescent="0.2">
      <c r="A596" s="87" t="s">
        <v>75</v>
      </c>
      <c r="B596" s="82">
        <v>42038</v>
      </c>
      <c r="C596" s="222">
        <v>5.1999999999999998E-2</v>
      </c>
      <c r="D596" s="222">
        <v>6.0999999999999999E-2</v>
      </c>
      <c r="E596" s="222">
        <v>0.222</v>
      </c>
      <c r="F596" s="222">
        <v>0.17199999999999999</v>
      </c>
      <c r="G596" s="226">
        <v>2.0950000000000002</v>
      </c>
    </row>
    <row r="597" spans="1:7" x14ac:dyDescent="0.2">
      <c r="A597" s="87" t="s">
        <v>76</v>
      </c>
      <c r="B597" s="82">
        <v>42038</v>
      </c>
      <c r="C597" s="222">
        <v>4.1000000000000002E-2</v>
      </c>
      <c r="D597" s="222">
        <v>0.05</v>
      </c>
      <c r="E597" s="222">
        <v>0.04</v>
      </c>
      <c r="F597" s="222">
        <v>0.499</v>
      </c>
      <c r="G597" s="226">
        <v>2.0539999999999998</v>
      </c>
    </row>
    <row r="598" spans="1:7" x14ac:dyDescent="0.2">
      <c r="A598" s="87" t="s">
        <v>77</v>
      </c>
      <c r="B598" s="82">
        <v>42038</v>
      </c>
      <c r="C598" s="222">
        <v>5.6000000000000001E-2</v>
      </c>
      <c r="D598" s="222">
        <v>6.5000000000000002E-2</v>
      </c>
      <c r="E598" s="222">
        <v>0.13</v>
      </c>
      <c r="F598" s="222">
        <v>0.20499999999999999</v>
      </c>
      <c r="G598" s="226">
        <v>2.4039999999999999</v>
      </c>
    </row>
    <row r="599" spans="1:7" ht="13.5" thickBot="1" x14ac:dyDescent="0.25">
      <c r="A599" s="88" t="s">
        <v>78</v>
      </c>
      <c r="B599" s="171">
        <v>42038</v>
      </c>
      <c r="C599" s="228">
        <v>4.8000000000000001E-2</v>
      </c>
      <c r="D599" s="228">
        <v>0.05</v>
      </c>
      <c r="E599" s="228">
        <v>2.8000000000000001E-2</v>
      </c>
      <c r="F599" s="228">
        <v>0.53500000000000003</v>
      </c>
      <c r="G599" s="229">
        <v>2.1669999999999998</v>
      </c>
    </row>
    <row r="600" spans="1:7" x14ac:dyDescent="0.2">
      <c r="A600" s="87"/>
      <c r="B600" s="82"/>
      <c r="C600" s="222"/>
      <c r="D600" s="222"/>
      <c r="E600" s="222"/>
      <c r="F600" s="222"/>
      <c r="G600" s="223"/>
    </row>
    <row r="601" spans="1:7" ht="13.5" thickBot="1" x14ac:dyDescent="0.25">
      <c r="A601" s="87"/>
      <c r="B601" s="82"/>
      <c r="C601" s="222"/>
      <c r="D601" s="222"/>
      <c r="E601" s="222"/>
      <c r="F601" s="222"/>
      <c r="G601" s="223"/>
    </row>
    <row r="602" spans="1:7" x14ac:dyDescent="0.2">
      <c r="A602" s="33" t="s">
        <v>117</v>
      </c>
      <c r="B602" s="47"/>
      <c r="C602" s="36" t="s">
        <v>41</v>
      </c>
      <c r="D602" s="36" t="s">
        <v>67</v>
      </c>
      <c r="E602" s="36" t="s">
        <v>38</v>
      </c>
      <c r="F602" s="36" t="s">
        <v>37</v>
      </c>
      <c r="G602" s="114" t="s">
        <v>115</v>
      </c>
    </row>
    <row r="603" spans="1:7" ht="13.5" thickBot="1" x14ac:dyDescent="0.25">
      <c r="A603" s="34" t="s">
        <v>49</v>
      </c>
      <c r="B603" s="48" t="s">
        <v>48</v>
      </c>
      <c r="C603" s="37" t="s">
        <v>109</v>
      </c>
      <c r="D603" s="37" t="s">
        <v>109</v>
      </c>
      <c r="E603" s="37" t="s">
        <v>109</v>
      </c>
      <c r="F603" s="37" t="s">
        <v>109</v>
      </c>
      <c r="G603" s="197" t="s">
        <v>109</v>
      </c>
    </row>
    <row r="604" spans="1:7" x14ac:dyDescent="0.2">
      <c r="A604" s="87" t="s">
        <v>7</v>
      </c>
      <c r="B604" s="82">
        <v>42137</v>
      </c>
      <c r="C604" s="300">
        <v>0.185</v>
      </c>
      <c r="D604" s="222">
        <v>0.84899999999999998</v>
      </c>
      <c r="E604" s="223">
        <v>4.7</v>
      </c>
      <c r="F604" s="222">
        <v>0.28899999999999998</v>
      </c>
      <c r="G604" s="225">
        <v>9.2260000000000009</v>
      </c>
    </row>
    <row r="605" spans="1:7" x14ac:dyDescent="0.2">
      <c r="A605" s="87" t="s">
        <v>36</v>
      </c>
      <c r="B605" s="82">
        <v>42137</v>
      </c>
      <c r="C605" s="300">
        <v>0.67900000000000005</v>
      </c>
      <c r="D605" s="223">
        <v>1.3580000000000001</v>
      </c>
      <c r="E605" s="223">
        <v>4.6689999999999996</v>
      </c>
      <c r="F605" s="222">
        <v>0.35099999999999998</v>
      </c>
      <c r="G605" s="226">
        <v>9.4190000000000005</v>
      </c>
    </row>
    <row r="606" spans="1:7" x14ac:dyDescent="0.2">
      <c r="A606" s="87" t="s">
        <v>72</v>
      </c>
      <c r="B606" s="82">
        <v>42137</v>
      </c>
      <c r="C606" s="300">
        <v>0.84199999999999997</v>
      </c>
      <c r="D606" s="223">
        <v>1.714</v>
      </c>
      <c r="E606" s="223">
        <v>9.9290000000000003</v>
      </c>
      <c r="F606" s="222">
        <v>0.69199999999999995</v>
      </c>
      <c r="G606" s="227">
        <v>19.779</v>
      </c>
    </row>
    <row r="607" spans="1:7" x14ac:dyDescent="0.2">
      <c r="A607" s="87" t="s">
        <v>73</v>
      </c>
      <c r="B607" s="82">
        <v>42144</v>
      </c>
      <c r="C607" s="300">
        <v>0.06</v>
      </c>
      <c r="D607" s="222">
        <v>6.9000000000000006E-2</v>
      </c>
      <c r="E607" s="222">
        <v>4.4999999999999998E-2</v>
      </c>
      <c r="F607" s="222">
        <v>0.23</v>
      </c>
      <c r="G607" s="226">
        <v>3.0169999999999999</v>
      </c>
    </row>
    <row r="608" spans="1:7" x14ac:dyDescent="0.2">
      <c r="A608" s="87" t="s">
        <v>74</v>
      </c>
      <c r="B608" s="82">
        <v>42144</v>
      </c>
      <c r="C608" s="300">
        <v>5.8999999999999997E-2</v>
      </c>
      <c r="D608" s="222">
        <v>6.7000000000000004E-2</v>
      </c>
      <c r="E608" s="222">
        <v>4.2000000000000003E-2</v>
      </c>
      <c r="F608" s="222">
        <v>0.22800000000000001</v>
      </c>
      <c r="G608" s="226">
        <v>2.8519999999999999</v>
      </c>
    </row>
    <row r="609" spans="1:7" x14ac:dyDescent="0.2">
      <c r="A609" s="87" t="s">
        <v>75</v>
      </c>
      <c r="B609" s="82">
        <v>42144</v>
      </c>
      <c r="C609" s="300">
        <v>5.3999999999999999E-2</v>
      </c>
      <c r="D609" s="222">
        <v>6.3E-2</v>
      </c>
      <c r="E609" s="222">
        <v>4.4999999999999998E-2</v>
      </c>
      <c r="F609" s="222">
        <v>0.214</v>
      </c>
      <c r="G609" s="226">
        <v>3.4489999999999998</v>
      </c>
    </row>
    <row r="610" spans="1:7" x14ac:dyDescent="0.2">
      <c r="A610" s="87" t="s">
        <v>76</v>
      </c>
      <c r="B610" s="82">
        <v>42144</v>
      </c>
      <c r="C610" s="300">
        <v>5.3999999999999999E-2</v>
      </c>
      <c r="D610" s="222">
        <v>5.3999999999999999E-2</v>
      </c>
      <c r="E610" s="222">
        <v>4.5999999999999999E-2</v>
      </c>
      <c r="F610" s="222">
        <v>0.3</v>
      </c>
      <c r="G610" s="226">
        <v>3.3610000000000002</v>
      </c>
    </row>
    <row r="611" spans="1:7" x14ac:dyDescent="0.2">
      <c r="A611" s="87" t="s">
        <v>77</v>
      </c>
      <c r="B611" s="82">
        <v>42144</v>
      </c>
      <c r="C611" s="300">
        <v>7.1999999999999995E-2</v>
      </c>
      <c r="D611" s="222">
        <v>7.0000000000000007E-2</v>
      </c>
      <c r="E611" s="222">
        <v>2.8000000000000001E-2</v>
      </c>
      <c r="F611" s="222">
        <v>0.27800000000000002</v>
      </c>
      <c r="G611" s="226">
        <v>3.1989999999999998</v>
      </c>
    </row>
    <row r="612" spans="1:7" ht="13.5" thickBot="1" x14ac:dyDescent="0.25">
      <c r="A612" s="88" t="s">
        <v>78</v>
      </c>
      <c r="B612" s="171">
        <v>42144</v>
      </c>
      <c r="C612" s="301">
        <v>6.5000000000000002E-2</v>
      </c>
      <c r="D612" s="228">
        <v>6.5000000000000002E-2</v>
      </c>
      <c r="E612" s="228">
        <v>9.6000000000000002E-2</v>
      </c>
      <c r="F612" s="228">
        <v>0.31900000000000001</v>
      </c>
      <c r="G612" s="229">
        <v>3.6309999999999998</v>
      </c>
    </row>
    <row r="613" spans="1:7" x14ac:dyDescent="0.2">
      <c r="A613" s="87"/>
      <c r="B613" s="82"/>
      <c r="C613" s="222"/>
      <c r="D613" s="222"/>
      <c r="E613" s="222"/>
      <c r="F613" s="222"/>
      <c r="G613" s="223"/>
    </row>
    <row r="614" spans="1:7" s="317" customFormat="1" ht="13.5" thickBot="1" x14ac:dyDescent="0.25">
      <c r="A614" s="328"/>
      <c r="B614" s="325"/>
      <c r="C614" s="222"/>
      <c r="D614" s="222"/>
      <c r="E614" s="222"/>
      <c r="F614" s="222"/>
      <c r="G614" s="223"/>
    </row>
    <row r="615" spans="1:7" s="317" customFormat="1" x14ac:dyDescent="0.2">
      <c r="A615" s="33" t="s">
        <v>117</v>
      </c>
      <c r="B615" s="321"/>
      <c r="C615" s="36" t="s">
        <v>41</v>
      </c>
      <c r="D615" s="36" t="s">
        <v>67</v>
      </c>
      <c r="E615" s="36" t="s">
        <v>38</v>
      </c>
      <c r="F615" s="36" t="s">
        <v>37</v>
      </c>
      <c r="G615" s="114" t="s">
        <v>115</v>
      </c>
    </row>
    <row r="616" spans="1:7" s="317" customFormat="1" ht="13.5" thickBot="1" x14ac:dyDescent="0.25">
      <c r="A616" s="34" t="s">
        <v>49</v>
      </c>
      <c r="B616" s="48" t="s">
        <v>48</v>
      </c>
      <c r="C616" s="37" t="s">
        <v>109</v>
      </c>
      <c r="D616" s="37" t="s">
        <v>109</v>
      </c>
      <c r="E616" s="37" t="s">
        <v>109</v>
      </c>
      <c r="F616" s="37" t="s">
        <v>109</v>
      </c>
      <c r="G616" s="197" t="s">
        <v>109</v>
      </c>
    </row>
    <row r="617" spans="1:7" s="317" customFormat="1" x14ac:dyDescent="0.2">
      <c r="A617" s="316" t="s">
        <v>7</v>
      </c>
      <c r="B617" s="308">
        <v>42241</v>
      </c>
      <c r="C617" s="307">
        <v>0.24099999999999999</v>
      </c>
      <c r="D617" s="315">
        <v>0.47</v>
      </c>
      <c r="E617" s="358">
        <v>4.1459999999999999</v>
      </c>
      <c r="F617" s="315">
        <v>0.30399999999999999</v>
      </c>
      <c r="G617" s="305">
        <v>5.8959999999999999</v>
      </c>
    </row>
    <row r="618" spans="1:7" s="317" customFormat="1" x14ac:dyDescent="0.2">
      <c r="A618" s="328" t="s">
        <v>36</v>
      </c>
      <c r="B618" s="353">
        <v>42241</v>
      </c>
      <c r="C618" s="366">
        <v>0.14899999999999999</v>
      </c>
      <c r="D618" s="363">
        <v>0.55000000000000004</v>
      </c>
      <c r="E618" s="364">
        <v>3.246</v>
      </c>
      <c r="F618" s="363">
        <v>0.13600000000000001</v>
      </c>
      <c r="G618" s="354">
        <v>4.8899999999999997</v>
      </c>
    </row>
    <row r="619" spans="1:7" s="317" customFormat="1" x14ac:dyDescent="0.2">
      <c r="A619" s="328" t="s">
        <v>72</v>
      </c>
      <c r="B619" s="353">
        <v>42241</v>
      </c>
      <c r="C619" s="366">
        <v>0.78100000000000003</v>
      </c>
      <c r="D619" s="364">
        <v>1.165</v>
      </c>
      <c r="E619" s="365">
        <v>12.62</v>
      </c>
      <c r="F619" s="363">
        <v>0.17599999999999999</v>
      </c>
      <c r="G619" s="357">
        <v>13.582000000000001</v>
      </c>
    </row>
    <row r="620" spans="1:7" s="317" customFormat="1" x14ac:dyDescent="0.2">
      <c r="A620" s="328" t="s">
        <v>73</v>
      </c>
      <c r="B620" s="353">
        <v>42241</v>
      </c>
      <c r="C620" s="366">
        <v>6.0999999999999999E-2</v>
      </c>
      <c r="D620" s="363">
        <v>7.6999999999999999E-2</v>
      </c>
      <c r="E620" s="363" t="s">
        <v>172</v>
      </c>
      <c r="F620" s="363">
        <v>0.29599999999999999</v>
      </c>
      <c r="G620" s="354">
        <v>3.9049999999999998</v>
      </c>
    </row>
    <row r="621" spans="1:7" s="317" customFormat="1" x14ac:dyDescent="0.2">
      <c r="A621" s="328" t="s">
        <v>74</v>
      </c>
      <c r="B621" s="353">
        <v>42241</v>
      </c>
      <c r="C621" s="366">
        <v>4.4999999999999998E-2</v>
      </c>
      <c r="D621" s="363">
        <v>5.6000000000000001E-2</v>
      </c>
      <c r="E621" s="363" t="s">
        <v>172</v>
      </c>
      <c r="F621" s="363">
        <v>0.72899999999999998</v>
      </c>
      <c r="G621" s="354">
        <v>3.8370000000000002</v>
      </c>
    </row>
    <row r="622" spans="1:7" s="317" customFormat="1" x14ac:dyDescent="0.2">
      <c r="A622" s="328" t="s">
        <v>75</v>
      </c>
      <c r="B622" s="353">
        <v>42241</v>
      </c>
      <c r="C622" s="366">
        <v>5.1999999999999998E-2</v>
      </c>
      <c r="D622" s="363">
        <v>7.2999999999999995E-2</v>
      </c>
      <c r="E622" s="363" t="s">
        <v>172</v>
      </c>
      <c r="F622" s="363">
        <v>0.29099999999999998</v>
      </c>
      <c r="G622" s="354">
        <v>3.6339999999999999</v>
      </c>
    </row>
    <row r="623" spans="1:7" s="317" customFormat="1" x14ac:dyDescent="0.2">
      <c r="A623" s="328" t="s">
        <v>76</v>
      </c>
      <c r="B623" s="353">
        <v>42241</v>
      </c>
      <c r="C623" s="366">
        <v>0.05</v>
      </c>
      <c r="D623" s="363">
        <v>5.6000000000000001E-2</v>
      </c>
      <c r="E623" s="363" t="s">
        <v>172</v>
      </c>
      <c r="F623" s="363">
        <v>0.313</v>
      </c>
      <c r="G623" s="354">
        <v>3.7770000000000001</v>
      </c>
    </row>
    <row r="624" spans="1:7" s="317" customFormat="1" x14ac:dyDescent="0.2">
      <c r="A624" s="328" t="s">
        <v>77</v>
      </c>
      <c r="B624" s="353">
        <v>42241</v>
      </c>
      <c r="C624" s="366">
        <v>6.7000000000000004E-2</v>
      </c>
      <c r="D624" s="363">
        <v>6.5000000000000002E-2</v>
      </c>
      <c r="E624" s="363" t="s">
        <v>338</v>
      </c>
      <c r="F624" s="363">
        <v>0.23699999999999999</v>
      </c>
      <c r="G624" s="354">
        <v>3.577</v>
      </c>
    </row>
    <row r="625" spans="1:7" s="317" customFormat="1" ht="13.5" thickBot="1" x14ac:dyDescent="0.25">
      <c r="A625" s="329" t="s">
        <v>78</v>
      </c>
      <c r="B625" s="205">
        <v>42241</v>
      </c>
      <c r="C625" s="301">
        <v>8.1000000000000003E-2</v>
      </c>
      <c r="D625" s="355">
        <v>7.0000000000000007E-2</v>
      </c>
      <c r="E625" s="355">
        <v>3.5999999999999997E-2</v>
      </c>
      <c r="F625" s="355">
        <v>0.307</v>
      </c>
      <c r="G625" s="356">
        <v>3.7719999999999998</v>
      </c>
    </row>
    <row r="626" spans="1:7" s="317" customFormat="1" x14ac:dyDescent="0.2">
      <c r="A626" s="328"/>
      <c r="B626" s="325"/>
      <c r="C626" s="222"/>
      <c r="D626" s="222"/>
      <c r="E626" s="222"/>
      <c r="F626" s="222"/>
      <c r="G626" s="223"/>
    </row>
    <row r="627" spans="1:7" s="317" customFormat="1" ht="13.5" thickBot="1" x14ac:dyDescent="0.25">
      <c r="A627" s="328"/>
      <c r="B627" s="325"/>
      <c r="C627" s="222"/>
      <c r="D627" s="222"/>
      <c r="E627" s="222"/>
      <c r="F627" s="222"/>
      <c r="G627" s="223"/>
    </row>
    <row r="628" spans="1:7" s="317" customFormat="1" x14ac:dyDescent="0.2">
      <c r="A628" s="33" t="s">
        <v>117</v>
      </c>
      <c r="B628" s="321"/>
      <c r="C628" s="36" t="s">
        <v>41</v>
      </c>
      <c r="D628" s="36" t="s">
        <v>67</v>
      </c>
      <c r="E628" s="36" t="s">
        <v>38</v>
      </c>
      <c r="F628" s="36" t="s">
        <v>37</v>
      </c>
      <c r="G628" s="114" t="s">
        <v>115</v>
      </c>
    </row>
    <row r="629" spans="1:7" s="317" customFormat="1" ht="13.5" thickBot="1" x14ac:dyDescent="0.25">
      <c r="A629" s="34" t="s">
        <v>49</v>
      </c>
      <c r="B629" s="48" t="s">
        <v>48</v>
      </c>
      <c r="C629" s="37" t="s">
        <v>109</v>
      </c>
      <c r="D629" s="37" t="s">
        <v>109</v>
      </c>
      <c r="E629" s="37" t="s">
        <v>109</v>
      </c>
      <c r="F629" s="37" t="s">
        <v>109</v>
      </c>
      <c r="G629" s="197" t="s">
        <v>109</v>
      </c>
    </row>
    <row r="630" spans="1:7" s="317" customFormat="1" x14ac:dyDescent="0.2">
      <c r="A630" s="316" t="s">
        <v>7</v>
      </c>
      <c r="B630" s="308">
        <v>42312</v>
      </c>
      <c r="C630" s="307">
        <v>4.9000000000000002E-2</v>
      </c>
      <c r="D630" s="315">
        <v>0.112</v>
      </c>
      <c r="E630" s="358">
        <v>7.52</v>
      </c>
      <c r="F630" s="315">
        <v>0.188</v>
      </c>
      <c r="G630" s="305">
        <v>9.51</v>
      </c>
    </row>
    <row r="631" spans="1:7" s="317" customFormat="1" x14ac:dyDescent="0.2">
      <c r="A631" s="328" t="s">
        <v>36</v>
      </c>
      <c r="B631" s="353">
        <v>42312</v>
      </c>
      <c r="C631" s="362">
        <v>8.2000000000000003E-2</v>
      </c>
      <c r="D631" s="359">
        <v>0.153</v>
      </c>
      <c r="E631" s="360">
        <v>4.72</v>
      </c>
      <c r="F631" s="359">
        <v>6.4000000000000001E-2</v>
      </c>
      <c r="G631" s="354">
        <v>8.1769999999999996</v>
      </c>
    </row>
    <row r="632" spans="1:7" s="317" customFormat="1" x14ac:dyDescent="0.2">
      <c r="A632" s="328" t="s">
        <v>72</v>
      </c>
      <c r="B632" s="353">
        <v>42312</v>
      </c>
      <c r="C632" s="362">
        <v>0.96799999999999997</v>
      </c>
      <c r="D632" s="360">
        <v>1.8420000000000001</v>
      </c>
      <c r="E632" s="361">
        <v>12.321999999999999</v>
      </c>
      <c r="F632" s="360">
        <v>1.109</v>
      </c>
      <c r="G632" s="357">
        <v>15.369</v>
      </c>
    </row>
    <row r="633" spans="1:7" s="317" customFormat="1" x14ac:dyDescent="0.2">
      <c r="A633" s="328" t="s">
        <v>73</v>
      </c>
      <c r="B633" s="353">
        <v>42312</v>
      </c>
      <c r="C633" s="362">
        <v>4.1000000000000002E-2</v>
      </c>
      <c r="D633" s="359">
        <v>9.1999999999999998E-2</v>
      </c>
      <c r="E633" s="359">
        <v>1.6E-2</v>
      </c>
      <c r="F633" s="359">
        <v>0.35099999999999998</v>
      </c>
      <c r="G633" s="354">
        <v>2.677</v>
      </c>
    </row>
    <row r="634" spans="1:7" s="317" customFormat="1" x14ac:dyDescent="0.2">
      <c r="A634" s="328" t="s">
        <v>74</v>
      </c>
      <c r="B634" s="353">
        <v>42312</v>
      </c>
      <c r="C634" s="362">
        <v>4.2000000000000003E-2</v>
      </c>
      <c r="D634" s="359">
        <v>8.5000000000000006E-2</v>
      </c>
      <c r="E634" s="359">
        <v>1.4E-2</v>
      </c>
      <c r="F634" s="359">
        <v>0.36399999999999999</v>
      </c>
      <c r="G634" s="354">
        <v>3.04</v>
      </c>
    </row>
    <row r="635" spans="1:7" s="317" customFormat="1" x14ac:dyDescent="0.2">
      <c r="A635" s="328" t="s">
        <v>75</v>
      </c>
      <c r="B635" s="353">
        <v>42312</v>
      </c>
      <c r="C635" s="362">
        <v>0.04</v>
      </c>
      <c r="D635" s="359">
        <v>0.08</v>
      </c>
      <c r="E635" s="359">
        <v>0.06</v>
      </c>
      <c r="F635" s="359">
        <v>0.23200000000000001</v>
      </c>
      <c r="G635" s="354">
        <v>3.9279999999999999</v>
      </c>
    </row>
    <row r="636" spans="1:7" s="317" customFormat="1" x14ac:dyDescent="0.2">
      <c r="A636" s="328" t="s">
        <v>76</v>
      </c>
      <c r="B636" s="353">
        <v>42312</v>
      </c>
      <c r="C636" s="362">
        <v>5.2999999999999999E-2</v>
      </c>
      <c r="D636" s="359">
        <v>7.0999999999999994E-2</v>
      </c>
      <c r="E636" s="359">
        <v>6.3E-2</v>
      </c>
      <c r="F636" s="359">
        <v>0.28499999999999998</v>
      </c>
      <c r="G636" s="354">
        <v>3.23</v>
      </c>
    </row>
    <row r="637" spans="1:7" s="317" customFormat="1" x14ac:dyDescent="0.2">
      <c r="A637" s="328" t="s">
        <v>77</v>
      </c>
      <c r="B637" s="353">
        <v>42312</v>
      </c>
      <c r="C637" s="362">
        <v>4.1000000000000002E-2</v>
      </c>
      <c r="D637" s="359">
        <v>5.8999999999999997E-2</v>
      </c>
      <c r="E637" s="359">
        <v>7.4999999999999997E-2</v>
      </c>
      <c r="F637" s="359">
        <v>0.26200000000000001</v>
      </c>
      <c r="G637" s="354">
        <v>2.875</v>
      </c>
    </row>
    <row r="638" spans="1:7" s="317" customFormat="1" ht="13.5" thickBot="1" x14ac:dyDescent="0.25">
      <c r="A638" s="329" t="s">
        <v>78</v>
      </c>
      <c r="B638" s="205">
        <v>42312</v>
      </c>
      <c r="C638" s="301">
        <v>3.1E-2</v>
      </c>
      <c r="D638" s="355">
        <v>4.7E-2</v>
      </c>
      <c r="E638" s="355">
        <v>5.7000000000000002E-2</v>
      </c>
      <c r="F638" s="355">
        <v>0.29299999999999998</v>
      </c>
      <c r="G638" s="356">
        <v>2.9430000000000001</v>
      </c>
    </row>
    <row r="639" spans="1:7" s="317" customFormat="1" x14ac:dyDescent="0.2">
      <c r="A639" s="328"/>
      <c r="B639" s="325"/>
      <c r="C639" s="222"/>
      <c r="D639" s="222"/>
      <c r="E639" s="222"/>
      <c r="F639" s="222"/>
      <c r="G639" s="223"/>
    </row>
    <row r="640" spans="1:7" s="317" customFormat="1" ht="13.5" thickBot="1" x14ac:dyDescent="0.25">
      <c r="A640" s="328"/>
      <c r="B640" s="325"/>
      <c r="C640" s="222"/>
      <c r="D640" s="222"/>
      <c r="E640" s="222"/>
      <c r="F640" s="222"/>
      <c r="G640" s="223"/>
    </row>
    <row r="641" spans="1:7" s="317" customFormat="1" x14ac:dyDescent="0.2">
      <c r="A641" s="33" t="s">
        <v>117</v>
      </c>
      <c r="B641" s="321"/>
      <c r="C641" s="36" t="s">
        <v>41</v>
      </c>
      <c r="D641" s="36" t="s">
        <v>67</v>
      </c>
      <c r="E641" s="36" t="s">
        <v>38</v>
      </c>
      <c r="F641" s="36" t="s">
        <v>37</v>
      </c>
      <c r="G641" s="114" t="s">
        <v>115</v>
      </c>
    </row>
    <row r="642" spans="1:7" s="317" customFormat="1" ht="13.5" thickBot="1" x14ac:dyDescent="0.25">
      <c r="A642" s="34" t="s">
        <v>49</v>
      </c>
      <c r="B642" s="48" t="s">
        <v>48</v>
      </c>
      <c r="C642" s="37" t="s">
        <v>109</v>
      </c>
      <c r="D642" s="37" t="s">
        <v>109</v>
      </c>
      <c r="E642" s="37" t="s">
        <v>109</v>
      </c>
      <c r="F642" s="37" t="s">
        <v>109</v>
      </c>
      <c r="G642" s="197" t="s">
        <v>109</v>
      </c>
    </row>
    <row r="643" spans="1:7" s="317" customFormat="1" x14ac:dyDescent="0.2">
      <c r="A643" s="316" t="s">
        <v>7</v>
      </c>
      <c r="B643" s="308">
        <v>42401</v>
      </c>
      <c r="C643" s="307">
        <v>0.222</v>
      </c>
      <c r="D643" s="315">
        <v>0.377</v>
      </c>
      <c r="E643" s="358">
        <v>6.6550000000000002</v>
      </c>
      <c r="F643" s="315">
        <v>0.47299999999999998</v>
      </c>
      <c r="G643" s="305">
        <v>9.4909999999999997</v>
      </c>
    </row>
    <row r="644" spans="1:7" s="317" customFormat="1" x14ac:dyDescent="0.2">
      <c r="A644" s="328" t="s">
        <v>36</v>
      </c>
      <c r="B644" s="353">
        <v>42401</v>
      </c>
      <c r="C644" s="366">
        <v>0.10100000000000001</v>
      </c>
      <c r="D644" s="363">
        <v>0.61099999999999999</v>
      </c>
      <c r="E644" s="364">
        <v>4.3659999999999997</v>
      </c>
      <c r="F644" s="364">
        <v>1.621</v>
      </c>
      <c r="G644" s="354">
        <v>8.6189999999999998</v>
      </c>
    </row>
    <row r="645" spans="1:7" s="317" customFormat="1" x14ac:dyDescent="0.2">
      <c r="A645" s="328" t="s">
        <v>72</v>
      </c>
      <c r="B645" s="353">
        <v>42401</v>
      </c>
      <c r="C645" s="366">
        <v>0.89300000000000002</v>
      </c>
      <c r="D645" s="364">
        <v>1.482</v>
      </c>
      <c r="E645" s="365">
        <v>12.032999999999999</v>
      </c>
      <c r="F645" s="364">
        <v>1.825</v>
      </c>
      <c r="G645" s="357">
        <v>15.47</v>
      </c>
    </row>
    <row r="646" spans="1:7" s="317" customFormat="1" x14ac:dyDescent="0.2">
      <c r="A646" s="328" t="s">
        <v>73</v>
      </c>
      <c r="B646" s="353">
        <v>42402</v>
      </c>
      <c r="C646" s="366">
        <v>7.2999999999999995E-2</v>
      </c>
      <c r="D646" s="363">
        <v>8.2000000000000003E-2</v>
      </c>
      <c r="E646" s="363">
        <v>0.19900000000000001</v>
      </c>
      <c r="F646" s="363">
        <v>0.17499999999999999</v>
      </c>
      <c r="G646" s="354">
        <v>3.7589999999999999</v>
      </c>
    </row>
    <row r="647" spans="1:7" s="317" customFormat="1" x14ac:dyDescent="0.2">
      <c r="A647" s="328" t="s">
        <v>74</v>
      </c>
      <c r="B647" s="353">
        <v>42402</v>
      </c>
      <c r="C647" s="366">
        <v>4.9000000000000002E-2</v>
      </c>
      <c r="D647" s="363">
        <v>5.1999999999999998E-2</v>
      </c>
      <c r="E647" s="363">
        <v>0.13300000000000001</v>
      </c>
      <c r="F647" s="363">
        <v>0.41599999999999998</v>
      </c>
      <c r="G647" s="354">
        <v>3.5070000000000001</v>
      </c>
    </row>
    <row r="648" spans="1:7" s="317" customFormat="1" x14ac:dyDescent="0.2">
      <c r="A648" s="328" t="s">
        <v>75</v>
      </c>
      <c r="B648" s="353">
        <v>42402</v>
      </c>
      <c r="C648" s="366">
        <v>4.9000000000000002E-2</v>
      </c>
      <c r="D648" s="363">
        <v>5.2999999999999999E-2</v>
      </c>
      <c r="E648" s="363">
        <v>0.255</v>
      </c>
      <c r="F648" s="363">
        <v>0.316</v>
      </c>
      <c r="G648" s="354">
        <v>3.37</v>
      </c>
    </row>
    <row r="649" spans="1:7" s="317" customFormat="1" x14ac:dyDescent="0.2">
      <c r="A649" s="328" t="s">
        <v>76</v>
      </c>
      <c r="B649" s="353">
        <v>42402</v>
      </c>
      <c r="C649" s="366">
        <v>6.5000000000000002E-2</v>
      </c>
      <c r="D649" s="363">
        <v>6.4000000000000001E-2</v>
      </c>
      <c r="E649" s="363">
        <v>0.17</v>
      </c>
      <c r="F649" s="363">
        <v>0.54800000000000004</v>
      </c>
      <c r="G649" s="354">
        <v>3.69</v>
      </c>
    </row>
    <row r="650" spans="1:7" s="317" customFormat="1" x14ac:dyDescent="0.2">
      <c r="A650" s="328" t="s">
        <v>77</v>
      </c>
      <c r="B650" s="353">
        <v>42402</v>
      </c>
      <c r="C650" s="366">
        <v>5.5E-2</v>
      </c>
      <c r="D650" s="363">
        <v>7.0000000000000007E-2</v>
      </c>
      <c r="E650" s="363">
        <v>0.184</v>
      </c>
      <c r="F650" s="363">
        <v>0.36499999999999999</v>
      </c>
      <c r="G650" s="354">
        <v>4.13</v>
      </c>
    </row>
    <row r="651" spans="1:7" s="317" customFormat="1" ht="13.5" thickBot="1" x14ac:dyDescent="0.25">
      <c r="A651" s="329" t="s">
        <v>78</v>
      </c>
      <c r="B651" s="205">
        <v>42402</v>
      </c>
      <c r="C651" s="301">
        <v>4.5999999999999999E-2</v>
      </c>
      <c r="D651" s="355">
        <v>4.7E-2</v>
      </c>
      <c r="E651" s="355">
        <v>0.111</v>
      </c>
      <c r="F651" s="355">
        <v>0.33800000000000002</v>
      </c>
      <c r="G651" s="356">
        <v>3.669</v>
      </c>
    </row>
    <row r="652" spans="1:7" s="317" customFormat="1" x14ac:dyDescent="0.2">
      <c r="A652" s="328"/>
      <c r="B652" s="325"/>
      <c r="C652" s="222"/>
      <c r="D652" s="222"/>
      <c r="E652" s="222"/>
      <c r="F652" s="222"/>
      <c r="G652" s="223"/>
    </row>
    <row r="653" spans="1:7" s="317" customFormat="1" ht="13.5" thickBot="1" x14ac:dyDescent="0.25">
      <c r="A653" s="328"/>
      <c r="B653" s="325"/>
      <c r="C653" s="222"/>
      <c r="D653" s="222"/>
      <c r="E653" s="222"/>
      <c r="F653" s="222"/>
      <c r="G653" s="223"/>
    </row>
    <row r="654" spans="1:7" s="317" customFormat="1" x14ac:dyDescent="0.2">
      <c r="A654" s="33" t="s">
        <v>117</v>
      </c>
      <c r="B654" s="321"/>
      <c r="C654" s="36" t="s">
        <v>41</v>
      </c>
      <c r="D654" s="36" t="s">
        <v>67</v>
      </c>
      <c r="E654" s="36" t="s">
        <v>38</v>
      </c>
      <c r="F654" s="36" t="s">
        <v>37</v>
      </c>
      <c r="G654" s="114" t="s">
        <v>115</v>
      </c>
    </row>
    <row r="655" spans="1:7" s="306" customFormat="1" ht="13.5" thickBot="1" x14ac:dyDescent="0.25">
      <c r="A655" s="34" t="s">
        <v>49</v>
      </c>
      <c r="B655" s="48" t="s">
        <v>48</v>
      </c>
      <c r="C655" s="37" t="s">
        <v>109</v>
      </c>
      <c r="D655" s="37" t="s">
        <v>109</v>
      </c>
      <c r="E655" s="37" t="s">
        <v>109</v>
      </c>
      <c r="F655" s="37" t="s">
        <v>109</v>
      </c>
      <c r="G655" s="197" t="s">
        <v>109</v>
      </c>
    </row>
    <row r="656" spans="1:7" s="306" customFormat="1" x14ac:dyDescent="0.2">
      <c r="A656" s="316" t="s">
        <v>7</v>
      </c>
      <c r="B656" s="308">
        <v>42527</v>
      </c>
      <c r="C656" s="371">
        <v>0.13</v>
      </c>
      <c r="D656" s="370">
        <v>0.38100000000000001</v>
      </c>
      <c r="E656" s="369">
        <v>3.9740000000000002</v>
      </c>
      <c r="F656" s="370">
        <v>0.32100000000000001</v>
      </c>
      <c r="G656" s="335">
        <v>5.5369999999999999</v>
      </c>
    </row>
    <row r="657" spans="1:7" s="306" customFormat="1" x14ac:dyDescent="0.2">
      <c r="A657" s="328" t="s">
        <v>36</v>
      </c>
      <c r="B657" s="353">
        <v>42527</v>
      </c>
      <c r="C657" s="377">
        <v>0.159</v>
      </c>
      <c r="D657" s="374">
        <v>0.58799999999999997</v>
      </c>
      <c r="E657" s="375">
        <v>3.2370000000000001</v>
      </c>
      <c r="F657" s="374">
        <v>0.39700000000000002</v>
      </c>
      <c r="G657" s="336">
        <v>2.6269999999999998</v>
      </c>
    </row>
    <row r="658" spans="1:7" s="306" customFormat="1" x14ac:dyDescent="0.2">
      <c r="A658" s="328" t="s">
        <v>72</v>
      </c>
      <c r="B658" s="353">
        <v>42527</v>
      </c>
      <c r="C658" s="377">
        <v>0.76800000000000002</v>
      </c>
      <c r="D658" s="375">
        <v>1.5049999999999999</v>
      </c>
      <c r="E658" s="376">
        <v>10.06</v>
      </c>
      <c r="F658" s="375">
        <v>1.37</v>
      </c>
      <c r="G658" s="337">
        <v>12.4</v>
      </c>
    </row>
    <row r="659" spans="1:7" s="306" customFormat="1" x14ac:dyDescent="0.2">
      <c r="A659" s="328" t="s">
        <v>73</v>
      </c>
      <c r="B659" s="353">
        <v>42527</v>
      </c>
      <c r="C659" s="377">
        <v>3.9E-2</v>
      </c>
      <c r="D659" s="374">
        <v>0.04</v>
      </c>
      <c r="E659" s="374">
        <v>1.7000000000000001E-2</v>
      </c>
      <c r="F659" s="374">
        <v>2.8000000000000001E-2</v>
      </c>
      <c r="G659" s="336">
        <v>3.0369999999999999</v>
      </c>
    </row>
    <row r="660" spans="1:7" s="306" customFormat="1" x14ac:dyDescent="0.2">
      <c r="A660" s="328" t="s">
        <v>74</v>
      </c>
      <c r="B660" s="353">
        <v>42527</v>
      </c>
      <c r="C660" s="377">
        <v>3.2000000000000001E-2</v>
      </c>
      <c r="D660" s="374">
        <v>2.5000000000000001E-2</v>
      </c>
      <c r="E660" s="374" t="s">
        <v>339</v>
      </c>
      <c r="F660" s="374">
        <v>0.42</v>
      </c>
      <c r="G660" s="336">
        <v>3.0979999999999999</v>
      </c>
    </row>
    <row r="661" spans="1:7" s="306" customFormat="1" x14ac:dyDescent="0.2">
      <c r="A661" s="328" t="s">
        <v>75</v>
      </c>
      <c r="B661" s="353">
        <v>42527</v>
      </c>
      <c r="C661" s="377">
        <v>2.1999999999999999E-2</v>
      </c>
      <c r="D661" s="374">
        <v>2.4E-2</v>
      </c>
      <c r="E661" s="374">
        <v>2.4E-2</v>
      </c>
      <c r="F661" s="374">
        <v>2.3E-2</v>
      </c>
      <c r="G661" s="336">
        <v>2.214</v>
      </c>
    </row>
    <row r="662" spans="1:7" s="306" customFormat="1" x14ac:dyDescent="0.2">
      <c r="A662" s="328" t="s">
        <v>76</v>
      </c>
      <c r="B662" s="353">
        <v>42527</v>
      </c>
      <c r="C662" s="377">
        <v>3.5999999999999997E-2</v>
      </c>
      <c r="D662" s="374">
        <v>0.04</v>
      </c>
      <c r="E662" s="374" t="s">
        <v>339</v>
      </c>
      <c r="F662" s="374">
        <v>0.438</v>
      </c>
      <c r="G662" s="336">
        <v>3.323</v>
      </c>
    </row>
    <row r="663" spans="1:7" s="306" customFormat="1" x14ac:dyDescent="0.2">
      <c r="A663" s="328" t="s">
        <v>77</v>
      </c>
      <c r="B663" s="353">
        <v>42527</v>
      </c>
      <c r="C663" s="377">
        <v>3.4000000000000002E-2</v>
      </c>
      <c r="D663" s="374">
        <v>3.2000000000000001E-2</v>
      </c>
      <c r="E663" s="374">
        <v>2.8000000000000001E-2</v>
      </c>
      <c r="F663" s="374">
        <v>5.0999999999999997E-2</v>
      </c>
      <c r="G663" s="336">
        <v>3.36</v>
      </c>
    </row>
    <row r="664" spans="1:7" s="306" customFormat="1" ht="13.5" thickBot="1" x14ac:dyDescent="0.25">
      <c r="A664" s="329" t="s">
        <v>78</v>
      </c>
      <c r="B664" s="205">
        <v>42527</v>
      </c>
      <c r="C664" s="342">
        <v>2.8000000000000001E-2</v>
      </c>
      <c r="D664" s="338">
        <v>2.9000000000000001E-2</v>
      </c>
      <c r="E664" s="338">
        <v>1.2999999999999999E-2</v>
      </c>
      <c r="F664" s="338">
        <v>0.42199999999999999</v>
      </c>
      <c r="G664" s="339">
        <v>2.468</v>
      </c>
    </row>
    <row r="665" spans="1:7" s="306" customFormat="1" x14ac:dyDescent="0.2">
      <c r="A665" s="328"/>
      <c r="B665" s="325"/>
      <c r="C665" s="222"/>
      <c r="D665" s="222"/>
      <c r="E665" s="222"/>
      <c r="F665" s="222"/>
      <c r="G665" s="223"/>
    </row>
    <row r="666" spans="1:7" s="306" customFormat="1" ht="13.5" thickBot="1" x14ac:dyDescent="0.25">
      <c r="A666" s="328"/>
      <c r="B666" s="325"/>
      <c r="C666" s="222"/>
      <c r="D666" s="222"/>
      <c r="E666" s="222"/>
      <c r="F666" s="222"/>
      <c r="G666" s="223"/>
    </row>
    <row r="667" spans="1:7" s="306" customFormat="1" x14ac:dyDescent="0.2">
      <c r="A667" s="33" t="s">
        <v>117</v>
      </c>
      <c r="B667" s="321"/>
      <c r="C667" s="36" t="s">
        <v>41</v>
      </c>
      <c r="D667" s="36" t="s">
        <v>67</v>
      </c>
      <c r="E667" s="36" t="s">
        <v>38</v>
      </c>
      <c r="F667" s="36" t="s">
        <v>37</v>
      </c>
      <c r="G667" s="114" t="s">
        <v>115</v>
      </c>
    </row>
    <row r="668" spans="1:7" s="306" customFormat="1" ht="13.5" thickBot="1" x14ac:dyDescent="0.25">
      <c r="A668" s="34" t="s">
        <v>49</v>
      </c>
      <c r="B668" s="48" t="s">
        <v>48</v>
      </c>
      <c r="C668" s="37" t="s">
        <v>109</v>
      </c>
      <c r="D668" s="37" t="s">
        <v>109</v>
      </c>
      <c r="E668" s="37" t="s">
        <v>109</v>
      </c>
      <c r="F668" s="37" t="s">
        <v>109</v>
      </c>
      <c r="G668" s="197" t="s">
        <v>109</v>
      </c>
    </row>
    <row r="669" spans="1:7" s="306" customFormat="1" x14ac:dyDescent="0.2">
      <c r="A669" s="316" t="s">
        <v>7</v>
      </c>
      <c r="B669" s="308">
        <v>42592</v>
      </c>
      <c r="C669" s="371">
        <v>0.24</v>
      </c>
      <c r="D669" s="370">
        <v>0.245</v>
      </c>
      <c r="E669" s="369">
        <v>4.8070000000000004</v>
      </c>
      <c r="F669" s="370">
        <v>0.33200000000000002</v>
      </c>
      <c r="G669" s="335">
        <v>6.3620000000000001</v>
      </c>
    </row>
    <row r="670" spans="1:7" s="306" customFormat="1" x14ac:dyDescent="0.2">
      <c r="A670" s="328" t="s">
        <v>36</v>
      </c>
      <c r="B670" s="353">
        <v>42592</v>
      </c>
      <c r="C670" s="424">
        <v>0.28599999999999998</v>
      </c>
      <c r="D670" s="421">
        <v>0.56100000000000005</v>
      </c>
      <c r="E670" s="422">
        <v>4.0419999999999998</v>
      </c>
      <c r="F670" s="421">
        <v>0.186</v>
      </c>
      <c r="G670" s="336">
        <v>4.9459999999999997</v>
      </c>
    </row>
    <row r="671" spans="1:7" s="306" customFormat="1" x14ac:dyDescent="0.2">
      <c r="A671" s="328" t="s">
        <v>72</v>
      </c>
      <c r="B671" s="353">
        <v>42592</v>
      </c>
      <c r="C671" s="425">
        <v>1.0469999999999999</v>
      </c>
      <c r="D671" s="422">
        <v>1.363</v>
      </c>
      <c r="E671" s="423">
        <v>12.38</v>
      </c>
      <c r="F671" s="421">
        <v>0.69799999999999995</v>
      </c>
      <c r="G671" s="337">
        <v>15.631</v>
      </c>
    </row>
    <row r="672" spans="1:7" s="306" customFormat="1" x14ac:dyDescent="0.2">
      <c r="A672" s="328" t="s">
        <v>73</v>
      </c>
      <c r="B672" s="353">
        <v>42592</v>
      </c>
      <c r="C672" s="424">
        <v>0.09</v>
      </c>
      <c r="D672" s="421">
        <v>9.2999999999999999E-2</v>
      </c>
      <c r="E672" s="421">
        <v>3.5999999999999997E-2</v>
      </c>
      <c r="F672" s="421">
        <v>0.438</v>
      </c>
      <c r="G672" s="336">
        <v>3.641</v>
      </c>
    </row>
    <row r="673" spans="1:7" s="306" customFormat="1" ht="13.5" thickBot="1" x14ac:dyDescent="0.25">
      <c r="A673" s="329" t="s">
        <v>344</v>
      </c>
      <c r="B673" s="205">
        <v>42592</v>
      </c>
      <c r="C673" s="342">
        <v>4.2999999999999997E-2</v>
      </c>
      <c r="D673" s="338">
        <v>4.1000000000000002E-2</v>
      </c>
      <c r="E673" s="338">
        <v>2.1000000000000001E-2</v>
      </c>
      <c r="F673" s="338">
        <v>0.45300000000000001</v>
      </c>
      <c r="G673" s="339">
        <v>2.73</v>
      </c>
    </row>
    <row r="674" spans="1:7" s="306" customFormat="1" x14ac:dyDescent="0.2">
      <c r="A674" s="328"/>
      <c r="B674" s="325"/>
      <c r="C674" s="222"/>
      <c r="D674" s="222"/>
      <c r="E674" s="222"/>
      <c r="F674" s="222"/>
      <c r="G674" s="223"/>
    </row>
    <row r="675" spans="1:7" s="306" customFormat="1" ht="13.5" thickBot="1" x14ac:dyDescent="0.25">
      <c r="A675" s="328"/>
      <c r="B675" s="325"/>
      <c r="C675" s="222"/>
      <c r="D675" s="222"/>
      <c r="E675" s="222"/>
      <c r="F675" s="222"/>
      <c r="G675" s="223"/>
    </row>
    <row r="676" spans="1:7" s="306" customFormat="1" x14ac:dyDescent="0.2">
      <c r="A676" s="33" t="s">
        <v>117</v>
      </c>
      <c r="B676" s="321"/>
      <c r="C676" s="36" t="s">
        <v>41</v>
      </c>
      <c r="D676" s="36" t="s">
        <v>67</v>
      </c>
      <c r="E676" s="36" t="s">
        <v>38</v>
      </c>
      <c r="F676" s="36" t="s">
        <v>37</v>
      </c>
      <c r="G676" s="114" t="s">
        <v>115</v>
      </c>
    </row>
    <row r="677" spans="1:7" s="306" customFormat="1" ht="13.5" thickBot="1" x14ac:dyDescent="0.25">
      <c r="A677" s="34" t="s">
        <v>49</v>
      </c>
      <c r="B677" s="48" t="s">
        <v>48</v>
      </c>
      <c r="C677" s="37" t="s">
        <v>109</v>
      </c>
      <c r="D677" s="37" t="s">
        <v>109</v>
      </c>
      <c r="E677" s="37" t="s">
        <v>109</v>
      </c>
      <c r="F677" s="37" t="s">
        <v>109</v>
      </c>
      <c r="G677" s="197" t="s">
        <v>109</v>
      </c>
    </row>
    <row r="678" spans="1:7" s="306" customFormat="1" x14ac:dyDescent="0.2">
      <c r="A678" s="316" t="s">
        <v>7</v>
      </c>
      <c r="B678" s="632">
        <v>42802</v>
      </c>
      <c r="C678" s="371">
        <v>2.5499999999999998E-2</v>
      </c>
      <c r="D678" s="370">
        <v>9.11E-2</v>
      </c>
      <c r="E678" s="370">
        <v>2.8000000000000001E-2</v>
      </c>
      <c r="F678" s="370">
        <v>0.378</v>
      </c>
      <c r="G678" s="335">
        <v>2.7879999999999998</v>
      </c>
    </row>
    <row r="679" spans="1:7" s="306" customFormat="1" x14ac:dyDescent="0.2">
      <c r="A679" s="328" t="s">
        <v>36</v>
      </c>
      <c r="B679" s="633">
        <v>42802</v>
      </c>
      <c r="C679" s="472">
        <v>5.3999999999999999E-2</v>
      </c>
      <c r="D679" s="473">
        <v>4.8890000000000003E-2</v>
      </c>
      <c r="E679" s="473">
        <v>2.3E-2</v>
      </c>
      <c r="F679" s="473">
        <v>0.66400000000000003</v>
      </c>
      <c r="G679" s="336">
        <v>1.5549999999999999</v>
      </c>
    </row>
    <row r="680" spans="1:7" s="306" customFormat="1" x14ac:dyDescent="0.2">
      <c r="A680" s="328" t="s">
        <v>72</v>
      </c>
      <c r="B680" s="633">
        <v>42802</v>
      </c>
      <c r="C680" s="472">
        <v>7.3999999999999996E-2</v>
      </c>
      <c r="D680" s="473">
        <v>0.61680000000000001</v>
      </c>
      <c r="E680" s="473">
        <v>8.0000000000000002E-3</v>
      </c>
      <c r="F680" s="474">
        <v>1.349</v>
      </c>
      <c r="G680" s="336">
        <v>7.5460000000000003</v>
      </c>
    </row>
    <row r="681" spans="1:7" s="306" customFormat="1" x14ac:dyDescent="0.2">
      <c r="A681" s="328" t="s">
        <v>73</v>
      </c>
      <c r="B681" s="633">
        <v>42802</v>
      </c>
      <c r="C681" s="472">
        <v>2.3E-2</v>
      </c>
      <c r="D681" s="473">
        <v>6.08E-2</v>
      </c>
      <c r="E681" s="473">
        <v>3.4000000000000002E-2</v>
      </c>
      <c r="F681" s="473">
        <v>0.01</v>
      </c>
      <c r="G681" s="336">
        <v>2.7370000000000001</v>
      </c>
    </row>
    <row r="682" spans="1:7" s="306" customFormat="1" x14ac:dyDescent="0.2">
      <c r="A682" s="328" t="s">
        <v>74</v>
      </c>
      <c r="B682" s="633">
        <v>42802</v>
      </c>
      <c r="C682" s="472">
        <v>3.2000000000000001E-2</v>
      </c>
      <c r="D682" s="473">
        <v>0.17469999999999999</v>
      </c>
      <c r="E682" s="473">
        <v>8.0000000000000002E-3</v>
      </c>
      <c r="F682" s="473">
        <v>0.90329999999999999</v>
      </c>
      <c r="G682" s="336">
        <v>4.5060000000000002</v>
      </c>
    </row>
    <row r="683" spans="1:7" s="306" customFormat="1" x14ac:dyDescent="0.2">
      <c r="A683" s="328" t="s">
        <v>75</v>
      </c>
      <c r="B683" s="633">
        <v>42802</v>
      </c>
      <c r="C683" s="472">
        <v>4.9000000000000002E-2</v>
      </c>
      <c r="D683" s="473">
        <v>6.4699999999999994E-2</v>
      </c>
      <c r="E683" s="473">
        <v>3.5999999999999997E-2</v>
      </c>
      <c r="F683" s="473">
        <v>0.98399999999999999</v>
      </c>
      <c r="G683" s="336">
        <v>2.7749999999999999</v>
      </c>
    </row>
    <row r="684" spans="1:7" s="306" customFormat="1" x14ac:dyDescent="0.2">
      <c r="A684" s="328" t="s">
        <v>76</v>
      </c>
      <c r="B684" s="633">
        <v>42802</v>
      </c>
      <c r="C684" s="472">
        <v>0.16200000000000001</v>
      </c>
      <c r="D684" s="473">
        <v>0.24796000000000001</v>
      </c>
      <c r="E684" s="470">
        <v>10.260999999999999</v>
      </c>
      <c r="F684" s="473">
        <v>6.0000000000000001E-3</v>
      </c>
      <c r="G684" s="336">
        <v>9.39</v>
      </c>
    </row>
    <row r="685" spans="1:7" s="306" customFormat="1" x14ac:dyDescent="0.2">
      <c r="A685" s="328" t="s">
        <v>77</v>
      </c>
      <c r="B685" s="633">
        <v>42802</v>
      </c>
      <c r="C685" s="472">
        <v>0.52800000000000002</v>
      </c>
      <c r="D685" s="473">
        <v>0.54900000000000004</v>
      </c>
      <c r="E685" s="474">
        <v>6.6020000000000003</v>
      </c>
      <c r="F685" s="474">
        <v>1.292</v>
      </c>
      <c r="G685" s="336">
        <v>9.5060000000000002</v>
      </c>
    </row>
    <row r="686" spans="1:7" s="306" customFormat="1" ht="13.5" thickBot="1" x14ac:dyDescent="0.25">
      <c r="A686" s="329" t="s">
        <v>78</v>
      </c>
      <c r="B686" s="634">
        <v>42802</v>
      </c>
      <c r="C686" s="342">
        <v>0.92400000000000004</v>
      </c>
      <c r="D686" s="635">
        <v>1.1114999999999999</v>
      </c>
      <c r="E686" s="636">
        <v>10.914</v>
      </c>
      <c r="F686" s="338">
        <v>0.92149999999999999</v>
      </c>
      <c r="G686" s="637">
        <v>18.015000000000001</v>
      </c>
    </row>
    <row r="687" spans="1:7" s="420" customFormat="1" x14ac:dyDescent="0.2">
      <c r="A687" s="328"/>
      <c r="B687" s="441"/>
      <c r="C687" s="445"/>
      <c r="D687" s="443"/>
      <c r="E687" s="444"/>
      <c r="F687" s="442"/>
      <c r="G687" s="444"/>
    </row>
    <row r="688" spans="1:7" s="420" customFormat="1" ht="13.5" thickBot="1" x14ac:dyDescent="0.25">
      <c r="A688" s="328"/>
      <c r="B688" s="441"/>
      <c r="C688" s="445"/>
      <c r="D688" s="443"/>
      <c r="E688" s="444"/>
      <c r="F688" s="442"/>
      <c r="G688" s="444"/>
    </row>
    <row r="689" spans="1:7" s="420" customFormat="1" x14ac:dyDescent="0.2">
      <c r="A689" s="33" t="s">
        <v>117</v>
      </c>
      <c r="B689" s="321"/>
      <c r="C689" s="36" t="s">
        <v>41</v>
      </c>
      <c r="D689" s="36" t="s">
        <v>67</v>
      </c>
      <c r="E689" s="36" t="s">
        <v>38</v>
      </c>
      <c r="F689" s="36" t="s">
        <v>37</v>
      </c>
      <c r="G689" s="114" t="s">
        <v>115</v>
      </c>
    </row>
    <row r="690" spans="1:7" s="420" customFormat="1" ht="13.5" thickBot="1" x14ac:dyDescent="0.25">
      <c r="A690" s="34" t="s">
        <v>49</v>
      </c>
      <c r="B690" s="48" t="s">
        <v>48</v>
      </c>
      <c r="C690" s="37" t="s">
        <v>109</v>
      </c>
      <c r="D690" s="37" t="s">
        <v>109</v>
      </c>
      <c r="E690" s="37" t="s">
        <v>109</v>
      </c>
      <c r="F690" s="37" t="s">
        <v>109</v>
      </c>
      <c r="G690" s="197" t="s">
        <v>109</v>
      </c>
    </row>
    <row r="691" spans="1:7" s="420" customFormat="1" x14ac:dyDescent="0.2">
      <c r="A691" s="316" t="s">
        <v>7</v>
      </c>
      <c r="B691" s="308">
        <v>42914</v>
      </c>
      <c r="C691" s="371">
        <v>0.17349999999999999</v>
      </c>
      <c r="D691" s="370">
        <v>0.53239999999999998</v>
      </c>
      <c r="E691" s="369">
        <v>7.4219999999999997</v>
      </c>
      <c r="F691" s="370">
        <v>0.12989999999999999</v>
      </c>
      <c r="G691" s="335">
        <v>8.3789999999999996</v>
      </c>
    </row>
    <row r="692" spans="1:7" s="420" customFormat="1" x14ac:dyDescent="0.2">
      <c r="A692" s="328" t="s">
        <v>36</v>
      </c>
      <c r="B692" s="353">
        <v>42914</v>
      </c>
      <c r="C692" s="472">
        <v>0.35749999999999998</v>
      </c>
      <c r="D692" s="473">
        <v>0.52380000000000004</v>
      </c>
      <c r="E692" s="474">
        <v>3.948</v>
      </c>
      <c r="F692" s="473">
        <v>9.7900000000000001E-2</v>
      </c>
      <c r="G692" s="337">
        <v>19.393999999999998</v>
      </c>
    </row>
    <row r="693" spans="1:7" s="420" customFormat="1" x14ac:dyDescent="0.2">
      <c r="A693" s="328" t="s">
        <v>72</v>
      </c>
      <c r="B693" s="353">
        <v>42914</v>
      </c>
      <c r="C693" s="469">
        <v>1.0446</v>
      </c>
      <c r="D693" s="474">
        <v>1.4275</v>
      </c>
      <c r="E693" s="470">
        <v>14.787000000000001</v>
      </c>
      <c r="F693" s="473">
        <v>0.1804</v>
      </c>
      <c r="G693" s="337">
        <v>18.332000000000001</v>
      </c>
    </row>
    <row r="694" spans="1:7" s="420" customFormat="1" x14ac:dyDescent="0.2">
      <c r="A694" s="328" t="s">
        <v>73</v>
      </c>
      <c r="B694" s="353">
        <v>42914</v>
      </c>
      <c r="C694" s="472">
        <v>4.7399999999999998E-2</v>
      </c>
      <c r="D694" s="473">
        <v>5.3900000000000003E-2</v>
      </c>
      <c r="E694" s="473">
        <v>1.2999999999999999E-2</v>
      </c>
      <c r="F694" s="473">
        <v>0.22520000000000001</v>
      </c>
      <c r="G694" s="336">
        <v>4.6390000000000002</v>
      </c>
    </row>
    <row r="695" spans="1:7" s="420" customFormat="1" x14ac:dyDescent="0.2">
      <c r="A695" s="328" t="s">
        <v>74</v>
      </c>
      <c r="B695" s="353">
        <v>42914</v>
      </c>
      <c r="C695" s="472">
        <v>5.3100000000000001E-2</v>
      </c>
      <c r="D695" s="473">
        <v>0.1113</v>
      </c>
      <c r="E695" s="473">
        <v>0.01</v>
      </c>
      <c r="F695" s="474">
        <v>1.1878</v>
      </c>
      <c r="G695" s="336">
        <v>4.7960000000000003</v>
      </c>
    </row>
    <row r="696" spans="1:7" s="420" customFormat="1" x14ac:dyDescent="0.2">
      <c r="A696" s="328" t="s">
        <v>75</v>
      </c>
      <c r="B696" s="353">
        <v>42914</v>
      </c>
      <c r="C696" s="472">
        <v>4.7300000000000002E-2</v>
      </c>
      <c r="D696" s="473">
        <v>5.3199999999999997E-2</v>
      </c>
      <c r="E696" s="473">
        <v>5.2999999999999999E-2</v>
      </c>
      <c r="F696" s="473">
        <v>0.18149999999999999</v>
      </c>
      <c r="G696" s="336">
        <v>4.7519999999999998</v>
      </c>
    </row>
    <row r="697" spans="1:7" s="420" customFormat="1" x14ac:dyDescent="0.2">
      <c r="A697" s="328" t="s">
        <v>76</v>
      </c>
      <c r="B697" s="353">
        <v>42914</v>
      </c>
      <c r="C697" s="472">
        <v>4.9700000000000001E-2</v>
      </c>
      <c r="D697" s="473">
        <v>0.126</v>
      </c>
      <c r="E697" s="473">
        <v>1.2E-2</v>
      </c>
      <c r="F697" s="474">
        <v>1.0258</v>
      </c>
      <c r="G697" s="336">
        <v>4.7039999999999997</v>
      </c>
    </row>
    <row r="698" spans="1:7" s="420" customFormat="1" x14ac:dyDescent="0.2">
      <c r="A698" s="328" t="s">
        <v>77</v>
      </c>
      <c r="B698" s="353">
        <v>42914</v>
      </c>
      <c r="C698" s="472">
        <v>5.0099999999999999E-2</v>
      </c>
      <c r="D698" s="473">
        <v>0.06</v>
      </c>
      <c r="E698" s="473">
        <v>8.9999999999999993E-3</v>
      </c>
      <c r="F698" s="473">
        <v>0.42530000000000001</v>
      </c>
      <c r="G698" s="336">
        <v>4.5990000000000002</v>
      </c>
    </row>
    <row r="699" spans="1:7" s="420" customFormat="1" ht="13.5" thickBot="1" x14ac:dyDescent="0.25">
      <c r="A699" s="329" t="s">
        <v>78</v>
      </c>
      <c r="B699" s="205">
        <v>42914</v>
      </c>
      <c r="C699" s="342">
        <v>5.5500000000000001E-2</v>
      </c>
      <c r="D699" s="338">
        <v>5.5899999999999998E-2</v>
      </c>
      <c r="E699" s="338">
        <v>1.6E-2</v>
      </c>
      <c r="F699" s="635">
        <v>1.1021000000000001</v>
      </c>
      <c r="G699" s="339">
        <v>5.016</v>
      </c>
    </row>
    <row r="700" spans="1:7" s="420" customFormat="1" ht="13.5" thickBot="1" x14ac:dyDescent="0.25">
      <c r="A700" s="328"/>
      <c r="B700" s="441"/>
      <c r="C700" s="445"/>
      <c r="D700" s="443"/>
      <c r="E700" s="444"/>
      <c r="F700" s="442"/>
      <c r="G700" s="444"/>
    </row>
    <row r="701" spans="1:7" s="306" customFormat="1" x14ac:dyDescent="0.2">
      <c r="A701" s="485" t="s">
        <v>385</v>
      </c>
      <c r="B701" s="321"/>
      <c r="C701" s="481" t="s">
        <v>388</v>
      </c>
      <c r="D701" s="36" t="s">
        <v>67</v>
      </c>
      <c r="E701" s="36" t="s">
        <v>400</v>
      </c>
      <c r="F701" s="36" t="s">
        <v>37</v>
      </c>
      <c r="G701" s="114" t="s">
        <v>115</v>
      </c>
    </row>
    <row r="702" spans="1:7" s="420" customFormat="1" ht="13.5" thickBot="1" x14ac:dyDescent="0.25">
      <c r="A702" s="34" t="s">
        <v>49</v>
      </c>
      <c r="B702" s="48" t="s">
        <v>48</v>
      </c>
      <c r="C702" s="37" t="s">
        <v>109</v>
      </c>
      <c r="D702" s="37" t="s">
        <v>109</v>
      </c>
      <c r="E702" s="37" t="s">
        <v>109</v>
      </c>
      <c r="F702" s="37" t="s">
        <v>109</v>
      </c>
      <c r="G702" s="197" t="s">
        <v>109</v>
      </c>
    </row>
    <row r="703" spans="1:7" s="420" customFormat="1" x14ac:dyDescent="0.2">
      <c r="A703" s="316" t="s">
        <v>7</v>
      </c>
      <c r="B703" s="592">
        <v>43355</v>
      </c>
      <c r="C703" s="627">
        <v>0.29599999999999999</v>
      </c>
      <c r="D703" s="627">
        <v>0.48199999999999998</v>
      </c>
      <c r="E703" s="595">
        <v>7.1239999999999997</v>
      </c>
      <c r="F703" s="627">
        <v>0.85050000000000003</v>
      </c>
      <c r="G703" s="335"/>
    </row>
    <row r="704" spans="1:7" s="420" customFormat="1" x14ac:dyDescent="0.2">
      <c r="A704" s="328" t="s">
        <v>36</v>
      </c>
      <c r="B704" s="587">
        <v>43355</v>
      </c>
      <c r="C704" s="115">
        <v>0.43490000000000001</v>
      </c>
      <c r="D704" s="115">
        <v>0.62729999999999997</v>
      </c>
      <c r="E704" s="127">
        <v>7.6790000000000003</v>
      </c>
      <c r="F704" s="127">
        <v>2.06</v>
      </c>
      <c r="G704" s="337"/>
    </row>
    <row r="705" spans="1:7" s="420" customFormat="1" x14ac:dyDescent="0.2">
      <c r="A705" s="328" t="s">
        <v>72</v>
      </c>
      <c r="B705" s="587">
        <v>43355</v>
      </c>
      <c r="C705" s="127">
        <v>1.0370999999999999</v>
      </c>
      <c r="D705" s="127">
        <v>1.4976</v>
      </c>
      <c r="E705" s="128">
        <v>12.763</v>
      </c>
      <c r="F705" s="127">
        <v>2.1</v>
      </c>
      <c r="G705" s="337"/>
    </row>
    <row r="706" spans="1:7" s="420" customFormat="1" x14ac:dyDescent="0.2">
      <c r="A706" s="328" t="s">
        <v>73</v>
      </c>
      <c r="B706" s="587">
        <v>43356</v>
      </c>
      <c r="C706" s="115">
        <v>3.3700000000000001E-2</v>
      </c>
      <c r="D706" s="115">
        <v>0.21240000000000001</v>
      </c>
      <c r="E706" s="127" t="s">
        <v>399</v>
      </c>
      <c r="F706" s="115">
        <v>0.72540000000000004</v>
      </c>
      <c r="G706" s="336"/>
    </row>
    <row r="707" spans="1:7" s="420" customFormat="1" x14ac:dyDescent="0.2">
      <c r="A707" s="328" t="s">
        <v>74</v>
      </c>
      <c r="B707" s="587">
        <v>43356</v>
      </c>
      <c r="C707" s="115">
        <v>3.5499999999999997E-2</v>
      </c>
      <c r="D707" s="115">
        <v>0.12559999999999999</v>
      </c>
      <c r="E707" s="127" t="s">
        <v>399</v>
      </c>
      <c r="F707" s="115">
        <v>0.76680000000000004</v>
      </c>
      <c r="G707" s="336"/>
    </row>
    <row r="708" spans="1:7" s="420" customFormat="1" x14ac:dyDescent="0.2">
      <c r="A708" s="328" t="s">
        <v>75</v>
      </c>
      <c r="B708" s="587">
        <v>43356</v>
      </c>
      <c r="C708" s="115">
        <v>3.6400000000000002E-2</v>
      </c>
      <c r="D708" s="115">
        <v>0.16539999999999999</v>
      </c>
      <c r="E708" s="127" t="s">
        <v>399</v>
      </c>
      <c r="F708" s="115">
        <v>0.63480000000000003</v>
      </c>
      <c r="G708" s="336"/>
    </row>
    <row r="709" spans="1:7" s="420" customFormat="1" x14ac:dyDescent="0.2">
      <c r="A709" s="328" t="s">
        <v>76</v>
      </c>
      <c r="B709" s="587">
        <v>43356</v>
      </c>
      <c r="C709" s="115">
        <v>3.8199999999999998E-2</v>
      </c>
      <c r="D709" s="115">
        <v>0.12429999999999999</v>
      </c>
      <c r="E709" s="127" t="s">
        <v>399</v>
      </c>
      <c r="F709" s="115">
        <v>0.74890000000000001</v>
      </c>
      <c r="G709" s="336"/>
    </row>
    <row r="710" spans="1:7" s="420" customFormat="1" x14ac:dyDescent="0.2">
      <c r="A710" s="328" t="s">
        <v>77</v>
      </c>
      <c r="B710" s="587">
        <v>43356</v>
      </c>
      <c r="C710" s="115">
        <v>3.6700000000000003E-2</v>
      </c>
      <c r="D710" s="115">
        <v>0.15260000000000001</v>
      </c>
      <c r="E710" s="127" t="s">
        <v>399</v>
      </c>
      <c r="F710" s="115">
        <v>0.77949999999999997</v>
      </c>
      <c r="G710" s="336"/>
    </row>
    <row r="711" spans="1:7" s="420" customFormat="1" ht="13.5" thickBot="1" x14ac:dyDescent="0.25">
      <c r="A711" s="329" t="s">
        <v>78</v>
      </c>
      <c r="B711" s="591">
        <v>43356</v>
      </c>
      <c r="C711" s="173">
        <v>3.39E-2</v>
      </c>
      <c r="D711" s="173">
        <v>0.1215</v>
      </c>
      <c r="E711" s="175" t="s">
        <v>399</v>
      </c>
      <c r="F711" s="173">
        <v>0.81979999999999997</v>
      </c>
      <c r="G711" s="339"/>
    </row>
    <row r="712" spans="1:7" s="420" customFormat="1" x14ac:dyDescent="0.2">
      <c r="A712" s="91"/>
      <c r="B712" s="471"/>
      <c r="C712" s="472"/>
      <c r="D712" s="473"/>
      <c r="E712" s="473"/>
      <c r="F712" s="474"/>
      <c r="G712" s="474"/>
    </row>
    <row r="713" spans="1:7" s="420" customFormat="1" ht="13.5" thickBot="1" x14ac:dyDescent="0.25">
      <c r="A713" s="328"/>
      <c r="B713" s="325"/>
      <c r="C713" s="222"/>
      <c r="D713" s="222"/>
      <c r="E713" s="222"/>
      <c r="F713" s="222"/>
      <c r="G713" s="223"/>
    </row>
    <row r="714" spans="1:7" s="317" customFormat="1" x14ac:dyDescent="0.2">
      <c r="A714" s="485" t="s">
        <v>387</v>
      </c>
      <c r="B714" s="321"/>
      <c r="C714" s="481" t="s">
        <v>388</v>
      </c>
      <c r="D714" s="36" t="s">
        <v>67</v>
      </c>
      <c r="E714" s="481" t="s">
        <v>38</v>
      </c>
      <c r="F714" s="36" t="s">
        <v>37</v>
      </c>
      <c r="G714" s="114" t="s">
        <v>115</v>
      </c>
    </row>
    <row r="715" spans="1:7" s="317" customFormat="1" ht="13.5" thickBot="1" x14ac:dyDescent="0.25">
      <c r="A715" s="34" t="s">
        <v>49</v>
      </c>
      <c r="B715" s="48" t="s">
        <v>48</v>
      </c>
      <c r="C715" s="37" t="s">
        <v>109</v>
      </c>
      <c r="D715" s="37" t="s">
        <v>109</v>
      </c>
      <c r="E715" s="565" t="s">
        <v>109</v>
      </c>
      <c r="F715" s="37" t="s">
        <v>109</v>
      </c>
      <c r="G715" s="197" t="s">
        <v>109</v>
      </c>
    </row>
    <row r="716" spans="1:7" s="317" customFormat="1" x14ac:dyDescent="0.2">
      <c r="A716" s="316" t="s">
        <v>7</v>
      </c>
      <c r="B716" s="592">
        <v>43454</v>
      </c>
      <c r="C716" s="638">
        <v>0.104</v>
      </c>
      <c r="D716" s="638">
        <v>0.45200000000000001</v>
      </c>
      <c r="E716" s="639">
        <v>7.71</v>
      </c>
      <c r="F716" s="640" t="s">
        <v>409</v>
      </c>
      <c r="G716" s="335"/>
    </row>
    <row r="717" spans="1:7" x14ac:dyDescent="0.2">
      <c r="A717" s="328" t="s">
        <v>36</v>
      </c>
      <c r="B717" s="587">
        <v>43454</v>
      </c>
      <c r="C717" s="117">
        <v>0.36</v>
      </c>
      <c r="D717" s="117">
        <v>1.38</v>
      </c>
      <c r="E717" s="482">
        <v>6.7050000000000001</v>
      </c>
      <c r="F717" s="641">
        <v>1.36</v>
      </c>
      <c r="G717" s="337"/>
    </row>
    <row r="718" spans="1:7" x14ac:dyDescent="0.2">
      <c r="A718" s="328" t="s">
        <v>72</v>
      </c>
      <c r="B718" s="587">
        <v>43454</v>
      </c>
      <c r="C718" s="117">
        <v>1.27</v>
      </c>
      <c r="D718" s="117">
        <v>2.4900000000000002</v>
      </c>
      <c r="E718" s="482">
        <v>13.15</v>
      </c>
      <c r="F718" s="641">
        <v>3.09</v>
      </c>
      <c r="G718" s="337"/>
    </row>
    <row r="719" spans="1:7" x14ac:dyDescent="0.2">
      <c r="A719" s="328" t="s">
        <v>73</v>
      </c>
      <c r="B719" s="587">
        <v>43453</v>
      </c>
      <c r="C719" s="117" t="s">
        <v>93</v>
      </c>
      <c r="D719" s="117" t="s">
        <v>93</v>
      </c>
      <c r="E719" s="482" t="s">
        <v>408</v>
      </c>
      <c r="F719" s="641" t="s">
        <v>409</v>
      </c>
      <c r="G719" s="336"/>
    </row>
    <row r="720" spans="1:7" x14ac:dyDescent="0.2">
      <c r="A720" s="328" t="s">
        <v>74</v>
      </c>
      <c r="B720" s="587">
        <v>43453</v>
      </c>
      <c r="C720" s="117" t="s">
        <v>93</v>
      </c>
      <c r="D720" s="117" t="s">
        <v>93</v>
      </c>
      <c r="E720" s="482" t="s">
        <v>408</v>
      </c>
      <c r="F720" s="641" t="s">
        <v>409</v>
      </c>
      <c r="G720" s="336"/>
    </row>
    <row r="721" spans="1:7" x14ac:dyDescent="0.2">
      <c r="A721" s="328" t="s">
        <v>75</v>
      </c>
      <c r="B721" s="587">
        <v>43453</v>
      </c>
      <c r="C721" s="117" t="s">
        <v>93</v>
      </c>
      <c r="D721" s="117">
        <v>0.129</v>
      </c>
      <c r="E721" s="482" t="s">
        <v>408</v>
      </c>
      <c r="F721" s="641" t="s">
        <v>409</v>
      </c>
      <c r="G721" s="336"/>
    </row>
    <row r="722" spans="1:7" x14ac:dyDescent="0.2">
      <c r="A722" s="328" t="s">
        <v>76</v>
      </c>
      <c r="B722" s="587">
        <v>43453</v>
      </c>
      <c r="C722" s="117" t="s">
        <v>93</v>
      </c>
      <c r="D722" s="117" t="s">
        <v>93</v>
      </c>
      <c r="E722" s="482" t="s">
        <v>408</v>
      </c>
      <c r="F722" s="641" t="s">
        <v>409</v>
      </c>
      <c r="G722" s="336"/>
    </row>
    <row r="723" spans="1:7" x14ac:dyDescent="0.2">
      <c r="A723" s="328" t="s">
        <v>77</v>
      </c>
      <c r="B723" s="587">
        <v>43453</v>
      </c>
      <c r="C723" s="117" t="s">
        <v>93</v>
      </c>
      <c r="D723" s="117">
        <v>0.21299999999999999</v>
      </c>
      <c r="E723" s="482" t="s">
        <v>408</v>
      </c>
      <c r="F723" s="641" t="s">
        <v>409</v>
      </c>
      <c r="G723" s="336"/>
    </row>
    <row r="724" spans="1:7" ht="13.5" thickBot="1" x14ac:dyDescent="0.25">
      <c r="A724" s="329" t="s">
        <v>78</v>
      </c>
      <c r="B724" s="591">
        <v>43453</v>
      </c>
      <c r="C724" s="642" t="s">
        <v>93</v>
      </c>
      <c r="D724" s="642" t="s">
        <v>93</v>
      </c>
      <c r="E724" s="643" t="s">
        <v>408</v>
      </c>
      <c r="F724" s="644" t="s">
        <v>409</v>
      </c>
      <c r="G724" s="339"/>
    </row>
    <row r="725" spans="1:7" x14ac:dyDescent="0.2">
      <c r="A725" s="91"/>
      <c r="B725" s="471"/>
      <c r="C725" s="472"/>
      <c r="D725" s="473"/>
      <c r="E725" s="473"/>
      <c r="F725" s="474"/>
      <c r="G725" s="474"/>
    </row>
    <row r="726" spans="1:7" x14ac:dyDescent="0.2">
      <c r="A726" s="446" t="s">
        <v>366</v>
      </c>
      <c r="B726" s="325"/>
      <c r="C726" s="222"/>
      <c r="D726" s="222"/>
      <c r="E726" s="222"/>
      <c r="F726" s="222"/>
      <c r="G726" s="223"/>
    </row>
    <row r="727" spans="1:7" x14ac:dyDescent="0.2">
      <c r="A727" s="328"/>
      <c r="B727" s="325"/>
      <c r="C727" s="222"/>
      <c r="D727" s="222"/>
      <c r="E727" s="222"/>
      <c r="F727" s="222"/>
      <c r="G727" s="223"/>
    </row>
    <row r="728" spans="1:7" x14ac:dyDescent="0.2">
      <c r="A728" s="440" t="s">
        <v>367</v>
      </c>
      <c r="B728" s="325"/>
      <c r="C728" s="222"/>
      <c r="D728" s="222"/>
      <c r="E728" s="222"/>
      <c r="F728" s="222"/>
      <c r="G728" s="223"/>
    </row>
    <row r="729" spans="1:7" x14ac:dyDescent="0.2">
      <c r="A729" s="87"/>
      <c r="B729" s="82"/>
      <c r="C729" s="222"/>
      <c r="D729" s="222"/>
      <c r="E729" s="222"/>
      <c r="F729" s="222"/>
      <c r="G729" s="223"/>
    </row>
    <row r="730" spans="1:7" x14ac:dyDescent="0.2">
      <c r="A730" s="87" t="s">
        <v>7</v>
      </c>
      <c r="B730" s="43">
        <v>2004</v>
      </c>
      <c r="C730" s="115">
        <f t="shared" ref="C730:G738" si="0">AVERAGE(C5,C23,C41)</f>
        <v>0.36866666666666664</v>
      </c>
      <c r="D730" s="115">
        <f t="shared" si="0"/>
        <v>0.82100000000000006</v>
      </c>
      <c r="E730" s="127">
        <f t="shared" si="0"/>
        <v>5.2333333333333334</v>
      </c>
      <c r="F730" s="127">
        <f t="shared" si="0"/>
        <v>3.843</v>
      </c>
      <c r="G730" s="127">
        <f t="shared" si="0"/>
        <v>5.34</v>
      </c>
    </row>
    <row r="731" spans="1:7" x14ac:dyDescent="0.2">
      <c r="A731" s="87" t="s">
        <v>36</v>
      </c>
      <c r="C731" s="115">
        <f t="shared" si="0"/>
        <v>0.55666666666666664</v>
      </c>
      <c r="D731" s="127">
        <f t="shared" si="0"/>
        <v>1.1426666666666667</v>
      </c>
      <c r="E731" s="127">
        <f t="shared" si="0"/>
        <v>3.1066666666666669</v>
      </c>
      <c r="F731" s="127">
        <f t="shared" si="0"/>
        <v>2.4700000000000002</v>
      </c>
      <c r="G731" s="127">
        <f t="shared" si="0"/>
        <v>5.9899999999999993</v>
      </c>
    </row>
    <row r="732" spans="1:7" x14ac:dyDescent="0.2">
      <c r="A732" s="87" t="s">
        <v>72</v>
      </c>
      <c r="C732" s="115">
        <f t="shared" si="0"/>
        <v>0.83033333333333337</v>
      </c>
      <c r="D732" s="127">
        <f t="shared" si="0"/>
        <v>1.1843333333333332</v>
      </c>
      <c r="E732" s="128">
        <f t="shared" si="0"/>
        <v>14.766666666666666</v>
      </c>
      <c r="F732" s="127">
        <f t="shared" si="0"/>
        <v>1.373</v>
      </c>
      <c r="G732" s="127">
        <f t="shared" si="0"/>
        <v>4.873333333333334</v>
      </c>
    </row>
    <row r="733" spans="1:7" x14ac:dyDescent="0.2">
      <c r="A733" s="87" t="s">
        <v>73</v>
      </c>
      <c r="C733" s="115">
        <f t="shared" si="0"/>
        <v>3.7333333333333336E-2</v>
      </c>
      <c r="D733" s="115">
        <f t="shared" si="0"/>
        <v>0.24466666666666667</v>
      </c>
      <c r="E733" s="115">
        <f t="shared" si="0"/>
        <v>0.1115</v>
      </c>
      <c r="F733" s="115">
        <f t="shared" si="0"/>
        <v>0.78400000000000014</v>
      </c>
      <c r="G733" s="127">
        <f t="shared" si="0"/>
        <v>7.7266666666666666</v>
      </c>
    </row>
    <row r="734" spans="1:7" x14ac:dyDescent="0.2">
      <c r="A734" s="87" t="s">
        <v>74</v>
      </c>
      <c r="C734" s="115">
        <f t="shared" si="0"/>
        <v>2.0666666666666667E-2</v>
      </c>
      <c r="D734" s="115">
        <f t="shared" si="0"/>
        <v>9.166666666666666E-2</v>
      </c>
      <c r="E734" s="115">
        <f t="shared" si="0"/>
        <v>0.01</v>
      </c>
      <c r="F734" s="127">
        <f t="shared" si="0"/>
        <v>1.2173333333333334</v>
      </c>
      <c r="G734" s="127">
        <f t="shared" si="0"/>
        <v>6.0133333333333328</v>
      </c>
    </row>
    <row r="735" spans="1:7" x14ac:dyDescent="0.2">
      <c r="A735" s="87" t="s">
        <v>75</v>
      </c>
      <c r="C735" s="115">
        <f t="shared" si="0"/>
        <v>4.1000000000000002E-2</v>
      </c>
      <c r="D735" s="115">
        <f t="shared" si="0"/>
        <v>0.16900000000000001</v>
      </c>
      <c r="E735" s="115">
        <f t="shared" si="0"/>
        <v>3.8666666666666669E-2</v>
      </c>
      <c r="F735" s="115">
        <f t="shared" si="0"/>
        <v>0.32033333333333336</v>
      </c>
      <c r="G735" s="127">
        <f t="shared" si="0"/>
        <v>6.9333333333333336</v>
      </c>
    </row>
    <row r="736" spans="1:7" x14ac:dyDescent="0.2">
      <c r="A736" s="87" t="s">
        <v>76</v>
      </c>
      <c r="C736" s="115">
        <f t="shared" si="0"/>
        <v>1.3333333333333334E-2</v>
      </c>
      <c r="D736" s="115">
        <f t="shared" si="0"/>
        <v>8.900000000000001E-2</v>
      </c>
      <c r="E736" s="115">
        <f t="shared" si="0"/>
        <v>1.7999999999999999E-2</v>
      </c>
      <c r="F736" s="115">
        <f t="shared" si="0"/>
        <v>0.64366666666666672</v>
      </c>
      <c r="G736" s="127">
        <f t="shared" si="0"/>
        <v>5.8533333333333326</v>
      </c>
    </row>
    <row r="737" spans="1:7" x14ac:dyDescent="0.2">
      <c r="A737" s="87" t="s">
        <v>77</v>
      </c>
      <c r="C737" s="115">
        <f t="shared" si="0"/>
        <v>2.5333333333333333E-2</v>
      </c>
      <c r="D737" s="115">
        <f t="shared" si="0"/>
        <v>0.13833333333333334</v>
      </c>
      <c r="E737" s="115">
        <f t="shared" si="0"/>
        <v>2.0666666666666667E-2</v>
      </c>
      <c r="F737" s="115">
        <f t="shared" si="0"/>
        <v>0.17500000000000002</v>
      </c>
      <c r="G737" s="127">
        <f t="shared" si="0"/>
        <v>6.78</v>
      </c>
    </row>
    <row r="738" spans="1:7" x14ac:dyDescent="0.2">
      <c r="A738" s="87" t="s">
        <v>78</v>
      </c>
      <c r="B738" s="82"/>
      <c r="C738" s="115">
        <f t="shared" si="0"/>
        <v>1.6333333333333335E-2</v>
      </c>
      <c r="D738" s="115">
        <f t="shared" si="0"/>
        <v>8.5666666666666669E-2</v>
      </c>
      <c r="E738" s="115">
        <f t="shared" si="0"/>
        <v>1.2000000000000002E-2</v>
      </c>
      <c r="F738" s="127">
        <f t="shared" si="0"/>
        <v>1.046</v>
      </c>
      <c r="G738" s="127">
        <f t="shared" si="0"/>
        <v>5.6766666666666667</v>
      </c>
    </row>
    <row r="739" spans="1:7" x14ac:dyDescent="0.2">
      <c r="A739" s="417" t="s">
        <v>376</v>
      </c>
      <c r="C739" s="59">
        <f>AVERAGE(C733:C738)</f>
        <v>2.5666666666666667E-2</v>
      </c>
      <c r="D739" s="59">
        <f>AVERAGE(D733:D738)</f>
        <v>0.13638888888888887</v>
      </c>
      <c r="E739" s="59">
        <f>AVERAGE(E733:E738)</f>
        <v>3.5138888888888893E-2</v>
      </c>
      <c r="F739" s="59">
        <f>AVERAGE(F733:F738)</f>
        <v>0.69772222222222224</v>
      </c>
      <c r="G739" s="58">
        <f>AVERAGE(G733:G738)</f>
        <v>6.4972222222222227</v>
      </c>
    </row>
    <row r="741" spans="1:7" x14ac:dyDescent="0.2">
      <c r="A741" s="87" t="s">
        <v>7</v>
      </c>
      <c r="B741" s="43">
        <v>2005</v>
      </c>
      <c r="C741" s="115">
        <f t="shared" ref="C741:G742" si="1">AVERAGE(C59,C72,C86,C100)</f>
        <v>0.28571875000000002</v>
      </c>
      <c r="D741" s="115">
        <f t="shared" si="1"/>
        <v>0.63727624999999999</v>
      </c>
      <c r="E741" s="127">
        <f t="shared" si="1"/>
        <v>4.2156243328603331</v>
      </c>
      <c r="F741" s="115">
        <f t="shared" si="1"/>
        <v>0.45126382924577935</v>
      </c>
      <c r="G741" s="127">
        <f t="shared" si="1"/>
        <v>3.3101532499999999</v>
      </c>
    </row>
    <row r="742" spans="1:7" x14ac:dyDescent="0.2">
      <c r="A742" s="87" t="s">
        <v>36</v>
      </c>
      <c r="C742" s="115">
        <f t="shared" si="1"/>
        <v>0.69113175000000004</v>
      </c>
      <c r="D742" s="115">
        <f t="shared" si="1"/>
        <v>1.3720815</v>
      </c>
      <c r="E742" s="127">
        <f t="shared" si="1"/>
        <v>2.655672072965638</v>
      </c>
      <c r="F742" s="127">
        <f t="shared" si="1"/>
        <v>2.2905049634703731</v>
      </c>
      <c r="G742" s="127">
        <f t="shared" si="1"/>
        <v>5.1099579999999998</v>
      </c>
    </row>
    <row r="743" spans="1:7" x14ac:dyDescent="0.2">
      <c r="A743" s="85" t="s">
        <v>100</v>
      </c>
      <c r="C743" s="115">
        <f>AVERAGE(C74,C88,C102)</f>
        <v>0.55460600000000004</v>
      </c>
      <c r="D743" s="115">
        <f>AVERAGE(D74,D88,D102)</f>
        <v>1.710097</v>
      </c>
      <c r="E743" s="115">
        <f>AVERAGE(E74,E88,E102)</f>
        <v>0.82358033333333347</v>
      </c>
      <c r="F743" s="127">
        <f>AVERAGE(F74,F88,F102)</f>
        <v>2.7046600000000001</v>
      </c>
      <c r="G743" s="127">
        <f>AVERAGE(G74,G88,G102)</f>
        <v>7.354379333333334</v>
      </c>
    </row>
    <row r="744" spans="1:7" x14ac:dyDescent="0.2">
      <c r="A744" s="87" t="s">
        <v>72</v>
      </c>
      <c r="C744" s="115">
        <f t="shared" ref="C744:G750" si="2">AVERAGE(C61,C75,C89,C103)</f>
        <v>0.92208274999999995</v>
      </c>
      <c r="D744" s="115">
        <f t="shared" si="2"/>
        <v>1.506327</v>
      </c>
      <c r="E744" s="128">
        <f t="shared" si="2"/>
        <v>13.611967719155363</v>
      </c>
      <c r="F744" s="127">
        <f t="shared" si="2"/>
        <v>1.2730171192068847</v>
      </c>
      <c r="G744" s="127">
        <f t="shared" si="2"/>
        <v>4.0703307500000001</v>
      </c>
    </row>
    <row r="745" spans="1:7" x14ac:dyDescent="0.2">
      <c r="A745" s="87" t="s">
        <v>73</v>
      </c>
      <c r="C745" s="115">
        <f t="shared" si="2"/>
        <v>2.0515333333333333E-2</v>
      </c>
      <c r="D745" s="115">
        <f t="shared" si="2"/>
        <v>8.9679750000000003E-2</v>
      </c>
      <c r="E745" s="115">
        <f t="shared" si="2"/>
        <v>0.64327483725393497</v>
      </c>
      <c r="F745" s="115">
        <f t="shared" si="2"/>
        <v>0.17194730425071167</v>
      </c>
      <c r="G745" s="128">
        <f t="shared" si="2"/>
        <v>10.02611725</v>
      </c>
    </row>
    <row r="746" spans="1:7" x14ac:dyDescent="0.2">
      <c r="A746" s="87" t="s">
        <v>74</v>
      </c>
      <c r="C746" s="115">
        <f t="shared" si="2"/>
        <v>2.2286666666666666E-2</v>
      </c>
      <c r="D746" s="115">
        <f t="shared" si="2"/>
        <v>5.4445499999999994E-2</v>
      </c>
      <c r="E746" s="115">
        <f t="shared" si="2"/>
        <v>0.57247297545832643</v>
      </c>
      <c r="F746" s="115">
        <f t="shared" si="2"/>
        <v>0.24544668655170471</v>
      </c>
      <c r="G746" s="127">
        <f t="shared" si="2"/>
        <v>7.9366322500000006</v>
      </c>
    </row>
    <row r="747" spans="1:7" x14ac:dyDescent="0.2">
      <c r="A747" s="87" t="s">
        <v>75</v>
      </c>
      <c r="C747" s="115">
        <f t="shared" si="2"/>
        <v>3.1742666666666669E-2</v>
      </c>
      <c r="D747" s="115">
        <f t="shared" si="2"/>
        <v>0.11247299999999999</v>
      </c>
      <c r="E747" s="115">
        <f t="shared" si="2"/>
        <v>0.52789432135697578</v>
      </c>
      <c r="F747" s="115">
        <f t="shared" si="2"/>
        <v>0.30023514731870238</v>
      </c>
      <c r="G747" s="127">
        <f t="shared" si="2"/>
        <v>9.0915277500000009</v>
      </c>
    </row>
    <row r="748" spans="1:7" x14ac:dyDescent="0.2">
      <c r="A748" s="87" t="s">
        <v>76</v>
      </c>
      <c r="C748" s="115">
        <f t="shared" si="2"/>
        <v>3.8772000000000001E-2</v>
      </c>
      <c r="D748" s="115">
        <f t="shared" si="2"/>
        <v>0.10632225000000001</v>
      </c>
      <c r="E748" s="115">
        <f t="shared" si="2"/>
        <v>0.55105455007488124</v>
      </c>
      <c r="F748" s="115">
        <f t="shared" si="2"/>
        <v>0.30799810766997682</v>
      </c>
      <c r="G748" s="127">
        <f t="shared" si="2"/>
        <v>9.9370290000000008</v>
      </c>
    </row>
    <row r="749" spans="1:7" x14ac:dyDescent="0.2">
      <c r="A749" s="87" t="s">
        <v>77</v>
      </c>
      <c r="C749" s="115">
        <f t="shared" si="2"/>
        <v>1.5405333333333333E-2</v>
      </c>
      <c r="D749" s="115">
        <f t="shared" si="2"/>
        <v>0.108351</v>
      </c>
      <c r="E749" s="115">
        <f t="shared" si="2"/>
        <v>0.63652305887780869</v>
      </c>
      <c r="F749" s="115">
        <f t="shared" si="2"/>
        <v>0.20735252754107908</v>
      </c>
      <c r="G749" s="127">
        <f t="shared" si="2"/>
        <v>8.1752295000000004</v>
      </c>
    </row>
    <row r="750" spans="1:7" x14ac:dyDescent="0.2">
      <c r="A750" s="87" t="s">
        <v>78</v>
      </c>
      <c r="C750" s="115">
        <f t="shared" si="2"/>
        <v>1.1630666666666666E-2</v>
      </c>
      <c r="D750" s="115">
        <f t="shared" si="2"/>
        <v>7.2270749999999995E-2</v>
      </c>
      <c r="E750" s="115">
        <f t="shared" si="2"/>
        <v>0.72733402511654721</v>
      </c>
      <c r="F750" s="115">
        <f t="shared" si="2"/>
        <v>0.29087410725425356</v>
      </c>
      <c r="G750" s="127">
        <f t="shared" si="2"/>
        <v>6.9288025000000006</v>
      </c>
    </row>
    <row r="751" spans="1:7" x14ac:dyDescent="0.2">
      <c r="A751" s="417" t="s">
        <v>376</v>
      </c>
      <c r="C751" s="59">
        <f>AVERAGE(C745:C750)</f>
        <v>2.3392111111111114E-2</v>
      </c>
      <c r="D751" s="59">
        <f>AVERAGE(D745:D750)</f>
        <v>9.0590375000000001E-2</v>
      </c>
      <c r="E751" s="59">
        <f>AVERAGE(E745:E750)</f>
        <v>0.60975896135641239</v>
      </c>
      <c r="F751" s="59">
        <f>AVERAGE(F745:F750)</f>
        <v>0.25397564676440471</v>
      </c>
      <c r="G751" s="58">
        <f>AVERAGE(G745:G750)</f>
        <v>8.6825563750000008</v>
      </c>
    </row>
    <row r="752" spans="1:7" x14ac:dyDescent="0.2">
      <c r="G752" s="127"/>
    </row>
    <row r="753" spans="1:7" x14ac:dyDescent="0.2">
      <c r="A753" s="87" t="s">
        <v>7</v>
      </c>
      <c r="B753" s="43">
        <v>2006</v>
      </c>
      <c r="C753" s="115">
        <f t="shared" ref="C753:G754" si="3">AVERAGE(C114,C128,C142,C156)</f>
        <v>0.40467500000000001</v>
      </c>
      <c r="D753" s="115">
        <f t="shared" si="3"/>
        <v>0.78049999999999997</v>
      </c>
      <c r="E753" s="127">
        <f t="shared" si="3"/>
        <v>6.7041272500000009</v>
      </c>
      <c r="F753" s="115">
        <f t="shared" si="3"/>
        <v>0.90656274999999997</v>
      </c>
      <c r="G753" s="127">
        <f t="shared" si="3"/>
        <v>6.4984999999999999</v>
      </c>
    </row>
    <row r="754" spans="1:7" x14ac:dyDescent="0.2">
      <c r="A754" s="87" t="s">
        <v>36</v>
      </c>
      <c r="C754" s="115">
        <f t="shared" si="3"/>
        <v>0.85524999999999995</v>
      </c>
      <c r="D754" s="127">
        <f t="shared" si="3"/>
        <v>1.5055000000000001</v>
      </c>
      <c r="E754" s="127">
        <f t="shared" si="3"/>
        <v>3.7299717499999998</v>
      </c>
      <c r="F754" s="127">
        <f t="shared" si="3"/>
        <v>3.4760712500000004</v>
      </c>
      <c r="G754" s="127">
        <f t="shared" si="3"/>
        <v>8.7809999999999988</v>
      </c>
    </row>
    <row r="755" spans="1:7" x14ac:dyDescent="0.2">
      <c r="A755" s="85" t="s">
        <v>100</v>
      </c>
      <c r="C755" s="115">
        <f>AVERAGE(C116,C130,C144)</f>
        <v>1.1773333333333333</v>
      </c>
      <c r="D755" s="127">
        <f>AVERAGE(D116,D130,D144)</f>
        <v>1.8203333333333334</v>
      </c>
      <c r="E755" s="115">
        <f>AVERAGE(E116,E144)</f>
        <v>0.5409815</v>
      </c>
      <c r="F755" s="127">
        <f>AVERAGE(F116,F130,F144)</f>
        <v>5.721305000000001</v>
      </c>
      <c r="G755" s="127">
        <f>AVERAGE(G116,G144)</f>
        <v>9.3990000000000009</v>
      </c>
    </row>
    <row r="756" spans="1:7" x14ac:dyDescent="0.2">
      <c r="A756" s="87" t="s">
        <v>72</v>
      </c>
      <c r="C756" s="115">
        <f t="shared" ref="C756:G762" si="4">AVERAGE(C117,C131,C145,C158)</f>
        <v>1.1655</v>
      </c>
      <c r="D756" s="127">
        <f t="shared" si="4"/>
        <v>1.76525</v>
      </c>
      <c r="E756" s="128">
        <f t="shared" si="4"/>
        <v>12.835700500000002</v>
      </c>
      <c r="F756" s="127">
        <f t="shared" si="4"/>
        <v>2.2934999999999999</v>
      </c>
      <c r="G756" s="128">
        <f t="shared" si="4"/>
        <v>12.84375</v>
      </c>
    </row>
    <row r="757" spans="1:7" x14ac:dyDescent="0.2">
      <c r="A757" s="87" t="s">
        <v>73</v>
      </c>
      <c r="C757" s="115">
        <f t="shared" si="4"/>
        <v>2.9000000000000001E-2</v>
      </c>
      <c r="D757" s="115">
        <f t="shared" si="4"/>
        <v>0.11924999999999999</v>
      </c>
      <c r="E757" s="115">
        <f t="shared" si="4"/>
        <v>0.21316074999999998</v>
      </c>
      <c r="F757" s="127">
        <f t="shared" si="4"/>
        <v>1.4636480000000001</v>
      </c>
      <c r="G757" s="127">
        <f t="shared" si="4"/>
        <v>5.1379999999999999</v>
      </c>
    </row>
    <row r="758" spans="1:7" x14ac:dyDescent="0.2">
      <c r="A758" s="87" t="s">
        <v>74</v>
      </c>
      <c r="C758" s="115">
        <f t="shared" si="4"/>
        <v>3.4750000000000003E-2</v>
      </c>
      <c r="D758" s="115">
        <f t="shared" si="4"/>
        <v>0.11724999999999999</v>
      </c>
      <c r="E758" s="115">
        <f t="shared" si="4"/>
        <v>0.28377675000000002</v>
      </c>
      <c r="F758" s="127">
        <f t="shared" si="4"/>
        <v>1.3311250000000001</v>
      </c>
      <c r="G758" s="127">
        <f t="shared" si="4"/>
        <v>4.6259999999999994</v>
      </c>
    </row>
    <row r="759" spans="1:7" x14ac:dyDescent="0.2">
      <c r="A759" s="87" t="s">
        <v>75</v>
      </c>
      <c r="C759" s="115">
        <f t="shared" si="4"/>
        <v>2.8250000000000001E-2</v>
      </c>
      <c r="D759" s="115">
        <f t="shared" si="4"/>
        <v>0.12225</v>
      </c>
      <c r="E759" s="115">
        <f t="shared" si="4"/>
        <v>0.22491449999999999</v>
      </c>
      <c r="F759" s="115">
        <f t="shared" si="4"/>
        <v>0.86528925000000001</v>
      </c>
      <c r="G759" s="127">
        <f t="shared" si="4"/>
        <v>4.6522500000000004</v>
      </c>
    </row>
    <row r="760" spans="1:7" x14ac:dyDescent="0.2">
      <c r="A760" s="87" t="s">
        <v>76</v>
      </c>
      <c r="C760" s="115">
        <f t="shared" si="4"/>
        <v>3.175E-2</v>
      </c>
      <c r="D760" s="115">
        <f t="shared" si="4"/>
        <v>0.11499999999999999</v>
      </c>
      <c r="E760" s="115">
        <f t="shared" si="4"/>
        <v>0.17429499999999998</v>
      </c>
      <c r="F760" s="127">
        <f t="shared" si="4"/>
        <v>1.1438727499999999</v>
      </c>
      <c r="G760" s="127">
        <f t="shared" si="4"/>
        <v>4.77475</v>
      </c>
    </row>
    <row r="761" spans="1:7" x14ac:dyDescent="0.2">
      <c r="A761" s="87" t="s">
        <v>77</v>
      </c>
      <c r="C761" s="115">
        <f t="shared" si="4"/>
        <v>3.4250000000000003E-2</v>
      </c>
      <c r="D761" s="115">
        <f t="shared" si="4"/>
        <v>0.11125</v>
      </c>
      <c r="E761" s="115">
        <f t="shared" si="4"/>
        <v>0.14664700000000003</v>
      </c>
      <c r="F761" s="115">
        <f t="shared" si="4"/>
        <v>0.70946675000000003</v>
      </c>
      <c r="G761" s="127">
        <f t="shared" si="4"/>
        <v>4.3817500000000003</v>
      </c>
    </row>
    <row r="762" spans="1:7" x14ac:dyDescent="0.2">
      <c r="A762" s="87" t="s">
        <v>78</v>
      </c>
      <c r="C762" s="115">
        <f t="shared" si="4"/>
        <v>3.4249999999999996E-2</v>
      </c>
      <c r="D762" s="115">
        <f t="shared" si="4"/>
        <v>0.11975</v>
      </c>
      <c r="E762" s="115">
        <f t="shared" si="4"/>
        <v>0.19307000000000002</v>
      </c>
      <c r="F762" s="127">
        <f t="shared" si="4"/>
        <v>1.5735507499999999</v>
      </c>
      <c r="G762" s="127">
        <f t="shared" si="4"/>
        <v>4.1667499999999995</v>
      </c>
    </row>
    <row r="763" spans="1:7" x14ac:dyDescent="0.2">
      <c r="A763" s="417" t="s">
        <v>376</v>
      </c>
      <c r="C763" s="59">
        <f>AVERAGE(C757:C762)</f>
        <v>3.204166666666667E-2</v>
      </c>
      <c r="D763" s="59">
        <f>AVERAGE(D757:D762)</f>
        <v>0.11745833333333333</v>
      </c>
      <c r="E763" s="59">
        <f>AVERAGE(E757:E762)</f>
        <v>0.20597733333333335</v>
      </c>
      <c r="F763" s="59">
        <f>AVERAGE(F757:F762)</f>
        <v>1.18115875</v>
      </c>
      <c r="G763" s="58">
        <f>AVERAGE(G757:G762)</f>
        <v>4.6232499999999996</v>
      </c>
    </row>
    <row r="764" spans="1:7" x14ac:dyDescent="0.2">
      <c r="G764" s="127"/>
    </row>
    <row r="765" spans="1:7" x14ac:dyDescent="0.2">
      <c r="A765" s="87" t="s">
        <v>7</v>
      </c>
      <c r="B765" s="43">
        <v>2007</v>
      </c>
      <c r="C765" s="115">
        <f t="shared" ref="C765:G766" si="5">AVERAGE(C169,C182,C196,C209)</f>
        <v>0.50849999999999995</v>
      </c>
      <c r="D765" s="115">
        <f t="shared" si="5"/>
        <v>0.76950000000000007</v>
      </c>
      <c r="E765" s="127">
        <f t="shared" si="5"/>
        <v>6.3790000000000004</v>
      </c>
      <c r="F765" s="127">
        <f t="shared" si="5"/>
        <v>1.7257500000000001</v>
      </c>
      <c r="G765" s="128">
        <f t="shared" si="5"/>
        <v>10.852124999999997</v>
      </c>
    </row>
    <row r="766" spans="1:7" x14ac:dyDescent="0.2">
      <c r="A766" s="87" t="s">
        <v>36</v>
      </c>
      <c r="C766" s="115">
        <f t="shared" si="5"/>
        <v>0.53725000000000001</v>
      </c>
      <c r="D766" s="115">
        <f t="shared" si="5"/>
        <v>0.87612500000000004</v>
      </c>
      <c r="E766" s="127">
        <f t="shared" si="5"/>
        <v>4.0037500000000001</v>
      </c>
      <c r="F766" s="127">
        <f t="shared" si="5"/>
        <v>1.4589999999999999</v>
      </c>
      <c r="G766" s="127">
        <f t="shared" si="5"/>
        <v>9.4598750000000003</v>
      </c>
    </row>
    <row r="767" spans="1:7" x14ac:dyDescent="0.2">
      <c r="A767" s="85" t="s">
        <v>100</v>
      </c>
      <c r="C767" s="115">
        <f>AVERAGE(C184,C211)</f>
        <v>0.38400000000000001</v>
      </c>
      <c r="D767" s="115">
        <f>AVERAGE(D184,D211)</f>
        <v>0.77949999999999997</v>
      </c>
      <c r="E767" s="127">
        <f>AVERAGE(E184,E211)</f>
        <v>2.1339999999999999</v>
      </c>
      <c r="F767" s="127">
        <f>AVERAGE(F184,F211)</f>
        <v>2.0365000000000002</v>
      </c>
      <c r="G767" s="127">
        <f>AVERAGE(G184,G211)</f>
        <v>5.7995000000000001</v>
      </c>
    </row>
    <row r="768" spans="1:7" x14ac:dyDescent="0.2">
      <c r="A768" s="87" t="s">
        <v>72</v>
      </c>
      <c r="C768" s="115">
        <f t="shared" ref="C768:G774" si="6">AVERAGE(C171,C185,C198,C212)</f>
        <v>0.9335</v>
      </c>
      <c r="D768" s="127">
        <f t="shared" si="6"/>
        <v>1.2814999999999999</v>
      </c>
      <c r="E768" s="128">
        <f t="shared" si="6"/>
        <v>10.257000000000001</v>
      </c>
      <c r="F768" s="127">
        <f t="shared" si="6"/>
        <v>1.2634999999999998</v>
      </c>
      <c r="G768" s="128">
        <f t="shared" si="6"/>
        <v>17.354791666666667</v>
      </c>
    </row>
    <row r="769" spans="1:7" x14ac:dyDescent="0.2">
      <c r="A769" s="87" t="s">
        <v>73</v>
      </c>
      <c r="C769" s="115">
        <f t="shared" si="6"/>
        <v>8.0500000000000002E-2</v>
      </c>
      <c r="D769" s="115">
        <f t="shared" si="6"/>
        <v>0.31425000000000003</v>
      </c>
      <c r="E769" s="115">
        <f t="shared" si="6"/>
        <v>0.14625000000000002</v>
      </c>
      <c r="F769" s="127">
        <f t="shared" si="6"/>
        <v>1.4457499999999999</v>
      </c>
      <c r="G769" s="127">
        <f t="shared" si="6"/>
        <v>6.9169166666666673</v>
      </c>
    </row>
    <row r="770" spans="1:7" x14ac:dyDescent="0.2">
      <c r="A770" s="87" t="s">
        <v>74</v>
      </c>
      <c r="C770" s="115">
        <f t="shared" si="6"/>
        <v>7.4500000000000011E-2</v>
      </c>
      <c r="D770" s="115">
        <f t="shared" si="6"/>
        <v>0.13550000000000001</v>
      </c>
      <c r="E770" s="115">
        <f t="shared" si="6"/>
        <v>0.06</v>
      </c>
      <c r="F770" s="127">
        <f t="shared" si="6"/>
        <v>1.8785000000000003</v>
      </c>
      <c r="G770" s="127">
        <f t="shared" si="6"/>
        <v>6.6967083333333335</v>
      </c>
    </row>
    <row r="771" spans="1:7" x14ac:dyDescent="0.2">
      <c r="A771" s="87" t="s">
        <v>75</v>
      </c>
      <c r="C771" s="115">
        <f t="shared" si="6"/>
        <v>6.8000000000000005E-2</v>
      </c>
      <c r="D771" s="115">
        <f t="shared" si="6"/>
        <v>0.24324999999999999</v>
      </c>
      <c r="E771" s="115">
        <f t="shared" si="6"/>
        <v>0.1265</v>
      </c>
      <c r="F771" s="127">
        <f t="shared" si="6"/>
        <v>1.2330000000000001</v>
      </c>
      <c r="G771" s="127">
        <f t="shared" si="6"/>
        <v>6.6070416666666665</v>
      </c>
    </row>
    <row r="772" spans="1:7" x14ac:dyDescent="0.2">
      <c r="A772" s="87" t="s">
        <v>76</v>
      </c>
      <c r="C772" s="115">
        <f t="shared" si="6"/>
        <v>4.7749999999999994E-2</v>
      </c>
      <c r="D772" s="115">
        <f t="shared" si="6"/>
        <v>0.12425</v>
      </c>
      <c r="E772" s="115">
        <f t="shared" si="6"/>
        <v>0.10199999999999999</v>
      </c>
      <c r="F772" s="127">
        <f t="shared" si="6"/>
        <v>1.7645</v>
      </c>
      <c r="G772" s="127">
        <f t="shared" si="6"/>
        <v>5.6947083333333337</v>
      </c>
    </row>
    <row r="773" spans="1:7" x14ac:dyDescent="0.2">
      <c r="A773" s="87" t="s">
        <v>77</v>
      </c>
      <c r="C773" s="115">
        <f t="shared" si="6"/>
        <v>4.675E-2</v>
      </c>
      <c r="D773" s="115">
        <f t="shared" si="6"/>
        <v>0.16750000000000001</v>
      </c>
      <c r="E773" s="115">
        <f t="shared" si="6"/>
        <v>0.12449999999999999</v>
      </c>
      <c r="F773" s="127">
        <f t="shared" si="6"/>
        <v>1.23725</v>
      </c>
      <c r="G773" s="127">
        <f t="shared" si="6"/>
        <v>6.0672916666666667</v>
      </c>
    </row>
    <row r="774" spans="1:7" x14ac:dyDescent="0.2">
      <c r="A774" s="87" t="s">
        <v>78</v>
      </c>
      <c r="C774" s="115">
        <f t="shared" si="6"/>
        <v>7.7000000000000013E-2</v>
      </c>
      <c r="D774" s="115">
        <f t="shared" si="6"/>
        <v>0.1275</v>
      </c>
      <c r="E774" s="115">
        <f t="shared" si="6"/>
        <v>0.14449999999999999</v>
      </c>
      <c r="F774" s="127">
        <f t="shared" si="6"/>
        <v>1.681</v>
      </c>
      <c r="G774" s="127">
        <f t="shared" si="6"/>
        <v>6.1835833333333339</v>
      </c>
    </row>
    <row r="775" spans="1:7" x14ac:dyDescent="0.2">
      <c r="A775" s="417" t="s">
        <v>376</v>
      </c>
      <c r="C775" s="59">
        <f>AVERAGE(C769:C774)</f>
        <v>6.5750000000000017E-2</v>
      </c>
      <c r="D775" s="59">
        <f>AVERAGE(D769:D774)</f>
        <v>0.18537499999999998</v>
      </c>
      <c r="E775" s="59">
        <f>AVERAGE(E769:E774)</f>
        <v>0.11729166666666664</v>
      </c>
      <c r="F775" s="59">
        <f>AVERAGE(F769:F774)</f>
        <v>1.5399999999999998</v>
      </c>
      <c r="G775" s="58">
        <f>AVERAGE(G769:G774)</f>
        <v>6.361041666666666</v>
      </c>
    </row>
    <row r="776" spans="1:7" x14ac:dyDescent="0.2">
      <c r="G776" s="127"/>
    </row>
    <row r="777" spans="1:7" x14ac:dyDescent="0.2">
      <c r="A777" s="87" t="s">
        <v>7</v>
      </c>
      <c r="B777" s="43">
        <v>2008</v>
      </c>
      <c r="C777" s="115">
        <f t="shared" ref="C777:G778" si="7">AVERAGE(C223,C237,C251,C264)</f>
        <v>0.28700000000000003</v>
      </c>
      <c r="D777" s="115">
        <f t="shared" si="7"/>
        <v>0.59024999999999994</v>
      </c>
      <c r="E777" s="127">
        <f t="shared" si="7"/>
        <v>6.8250000000000002</v>
      </c>
      <c r="F777" s="127">
        <f t="shared" si="7"/>
        <v>1.0854999999999999</v>
      </c>
      <c r="G777" s="127">
        <f t="shared" si="7"/>
        <v>8.6447500000000002</v>
      </c>
    </row>
    <row r="778" spans="1:7" x14ac:dyDescent="0.2">
      <c r="A778" s="87" t="s">
        <v>36</v>
      </c>
      <c r="C778" s="115">
        <f t="shared" si="7"/>
        <v>0.33100000000000002</v>
      </c>
      <c r="D778" s="115">
        <f t="shared" si="7"/>
        <v>0.71424999999999994</v>
      </c>
      <c r="E778" s="127">
        <f t="shared" si="7"/>
        <v>5.4635000000000007</v>
      </c>
      <c r="F778" s="127">
        <f t="shared" si="7"/>
        <v>1.1097499999999998</v>
      </c>
      <c r="G778" s="127">
        <f t="shared" si="7"/>
        <v>6.5495000000000001</v>
      </c>
    </row>
    <row r="779" spans="1:7" x14ac:dyDescent="0.2">
      <c r="A779" s="85" t="s">
        <v>100</v>
      </c>
      <c r="C779" s="115">
        <f>AVERAGE(C225,C239)</f>
        <v>0.433</v>
      </c>
      <c r="D779" s="127">
        <f>AVERAGE(D225,D239)</f>
        <v>1.0065</v>
      </c>
      <c r="E779" s="127">
        <f>AVERAGE(E225,E239)</f>
        <v>3.8085</v>
      </c>
      <c r="F779" s="127">
        <f>AVERAGE(F225,F239)</f>
        <v>2.6520000000000001</v>
      </c>
      <c r="G779" s="127">
        <f>AVERAGE(G225,G239)</f>
        <v>7.1989999999999998</v>
      </c>
    </row>
    <row r="780" spans="1:7" x14ac:dyDescent="0.2">
      <c r="A780" s="87" t="s">
        <v>72</v>
      </c>
      <c r="C780" s="115">
        <f t="shared" ref="C780:G786" si="8">AVERAGE(C226,C240,C253,C266)</f>
        <v>0.88</v>
      </c>
      <c r="D780" s="127">
        <f t="shared" si="8"/>
        <v>1.3962499999999998</v>
      </c>
      <c r="E780" s="128">
        <f t="shared" si="8"/>
        <v>11.745749999999999</v>
      </c>
      <c r="F780" s="115">
        <f t="shared" si="8"/>
        <v>0.50225000000000009</v>
      </c>
      <c r="G780" s="128">
        <f t="shared" si="8"/>
        <v>11.962</v>
      </c>
    </row>
    <row r="781" spans="1:7" x14ac:dyDescent="0.2">
      <c r="A781" s="87" t="s">
        <v>73</v>
      </c>
      <c r="C781" s="115">
        <f t="shared" si="8"/>
        <v>5.7500000000000002E-2</v>
      </c>
      <c r="D781" s="115">
        <f t="shared" si="8"/>
        <v>0.10850000000000001</v>
      </c>
      <c r="E781" s="115">
        <f t="shared" si="8"/>
        <v>0.113</v>
      </c>
      <c r="F781" s="127">
        <f t="shared" si="8"/>
        <v>1.84975</v>
      </c>
      <c r="G781" s="127">
        <f t="shared" si="8"/>
        <v>3.6574999999999998</v>
      </c>
    </row>
    <row r="782" spans="1:7" x14ac:dyDescent="0.2">
      <c r="A782" s="87" t="s">
        <v>74</v>
      </c>
      <c r="C782" s="115">
        <f t="shared" si="8"/>
        <v>4.1000000000000002E-2</v>
      </c>
      <c r="D782" s="115">
        <f t="shared" si="8"/>
        <v>7.3749999999999996E-2</v>
      </c>
      <c r="E782" s="115">
        <f t="shared" si="8"/>
        <v>9.8000000000000004E-2</v>
      </c>
      <c r="F782" s="127">
        <f t="shared" si="8"/>
        <v>2.1637500000000003</v>
      </c>
      <c r="G782" s="127">
        <f t="shared" si="8"/>
        <v>3.5754999999999999</v>
      </c>
    </row>
    <row r="783" spans="1:7" x14ac:dyDescent="0.2">
      <c r="A783" s="87" t="s">
        <v>75</v>
      </c>
      <c r="C783" s="115">
        <f t="shared" si="8"/>
        <v>3.8249999999999999E-2</v>
      </c>
      <c r="D783" s="115">
        <f t="shared" si="8"/>
        <v>7.4999999999999997E-2</v>
      </c>
      <c r="E783" s="115">
        <f t="shared" si="8"/>
        <v>0.13275000000000001</v>
      </c>
      <c r="F783" s="127">
        <f t="shared" si="8"/>
        <v>1.71</v>
      </c>
      <c r="G783" s="127">
        <f t="shared" si="8"/>
        <v>3.6030000000000002</v>
      </c>
    </row>
    <row r="784" spans="1:7" x14ac:dyDescent="0.2">
      <c r="A784" s="87" t="s">
        <v>76</v>
      </c>
      <c r="C784" s="115">
        <f t="shared" si="8"/>
        <v>3.95E-2</v>
      </c>
      <c r="D784" s="115">
        <f t="shared" si="8"/>
        <v>6.3E-2</v>
      </c>
      <c r="E784" s="115">
        <f t="shared" si="8"/>
        <v>0.12150000000000001</v>
      </c>
      <c r="F784" s="127">
        <f t="shared" si="8"/>
        <v>1.7890000000000001</v>
      </c>
      <c r="G784" s="127">
        <f t="shared" si="8"/>
        <v>3.4257499999999999</v>
      </c>
    </row>
    <row r="785" spans="1:7" x14ac:dyDescent="0.2">
      <c r="A785" s="87" t="s">
        <v>77</v>
      </c>
      <c r="C785" s="115">
        <f t="shared" si="8"/>
        <v>3.925E-2</v>
      </c>
      <c r="D785" s="115">
        <f t="shared" si="8"/>
        <v>8.4249999999999992E-2</v>
      </c>
      <c r="E785" s="115">
        <f t="shared" si="8"/>
        <v>0.13949999999999999</v>
      </c>
      <c r="F785" s="127">
        <f t="shared" si="8"/>
        <v>1.7287499999999998</v>
      </c>
      <c r="G785" s="127">
        <f t="shared" si="8"/>
        <v>3.5325000000000002</v>
      </c>
    </row>
    <row r="786" spans="1:7" x14ac:dyDescent="0.2">
      <c r="A786" s="87" t="s">
        <v>78</v>
      </c>
      <c r="C786" s="115">
        <f t="shared" si="8"/>
        <v>3.875E-2</v>
      </c>
      <c r="D786" s="115">
        <f t="shared" si="8"/>
        <v>6.7750000000000005E-2</v>
      </c>
      <c r="E786" s="115">
        <f t="shared" si="8"/>
        <v>9.6250000000000002E-2</v>
      </c>
      <c r="F786" s="127">
        <f t="shared" si="8"/>
        <v>1.8054999999999999</v>
      </c>
      <c r="G786" s="127">
        <f t="shared" si="8"/>
        <v>3.4904999999999999</v>
      </c>
    </row>
    <row r="787" spans="1:7" x14ac:dyDescent="0.2">
      <c r="A787" s="417" t="s">
        <v>376</v>
      </c>
      <c r="C787" s="59">
        <f>AVERAGE(C781:C786)</f>
        <v>4.2375000000000003E-2</v>
      </c>
      <c r="D787" s="59">
        <f>AVERAGE(D781:D786)</f>
        <v>7.8708333333333338E-2</v>
      </c>
      <c r="E787" s="59">
        <f>AVERAGE(E781:E786)</f>
        <v>0.11683333333333334</v>
      </c>
      <c r="F787" s="59">
        <f>AVERAGE(F781:F786)</f>
        <v>1.8411250000000001</v>
      </c>
      <c r="G787" s="58">
        <f>AVERAGE(G781:G786)</f>
        <v>3.5474583333333332</v>
      </c>
    </row>
    <row r="788" spans="1:7" x14ac:dyDescent="0.2">
      <c r="G788" s="127"/>
    </row>
    <row r="789" spans="1:7" x14ac:dyDescent="0.2">
      <c r="A789" s="87" t="s">
        <v>7</v>
      </c>
      <c r="B789" s="43">
        <v>2009</v>
      </c>
      <c r="C789" s="115">
        <f t="shared" ref="C789:G797" si="9">AVERAGE(C277,C290,C303,C316)</f>
        <v>0.19492500000000001</v>
      </c>
      <c r="D789" s="115">
        <f t="shared" si="9"/>
        <v>0.48962499999999998</v>
      </c>
      <c r="E789" s="127">
        <f t="shared" si="9"/>
        <v>5.5764499999999995</v>
      </c>
      <c r="F789" s="115">
        <f t="shared" si="9"/>
        <v>0.75895500000000005</v>
      </c>
      <c r="G789" s="127">
        <f t="shared" si="9"/>
        <v>6.9703250000000008</v>
      </c>
    </row>
    <row r="790" spans="1:7" x14ac:dyDescent="0.2">
      <c r="A790" s="87" t="s">
        <v>36</v>
      </c>
      <c r="C790" s="115">
        <f t="shared" si="9"/>
        <v>0.34209999999999996</v>
      </c>
      <c r="D790" s="115">
        <f t="shared" si="9"/>
        <v>0.57787500000000003</v>
      </c>
      <c r="E790" s="127">
        <f t="shared" si="9"/>
        <v>4.8903249999999998</v>
      </c>
      <c r="F790" s="115">
        <f t="shared" si="9"/>
        <v>0.78911500000000001</v>
      </c>
      <c r="G790" s="127">
        <f t="shared" si="9"/>
        <v>6.6766000000000005</v>
      </c>
    </row>
    <row r="791" spans="1:7" x14ac:dyDescent="0.2">
      <c r="A791" s="87" t="s">
        <v>72</v>
      </c>
      <c r="C791" s="127">
        <f t="shared" si="9"/>
        <v>1.1137999999999999</v>
      </c>
      <c r="D791" s="127">
        <f t="shared" si="9"/>
        <v>1.4425999999999999</v>
      </c>
      <c r="E791" s="128">
        <f t="shared" si="9"/>
        <v>12.522375</v>
      </c>
      <c r="F791" s="115">
        <f t="shared" si="9"/>
        <v>0.24119250000000003</v>
      </c>
      <c r="G791" s="128">
        <f t="shared" si="9"/>
        <v>12.978200000000001</v>
      </c>
    </row>
    <row r="792" spans="1:7" x14ac:dyDescent="0.2">
      <c r="A792" s="87" t="s">
        <v>73</v>
      </c>
      <c r="C792" s="115">
        <f t="shared" si="9"/>
        <v>6.2850000000000003E-2</v>
      </c>
      <c r="D792" s="115">
        <f t="shared" si="9"/>
        <v>5.765E-2</v>
      </c>
      <c r="E792" s="115">
        <f t="shared" si="9"/>
        <v>0.13679999999999998</v>
      </c>
      <c r="F792" s="127">
        <f t="shared" si="9"/>
        <v>1.6529924999999999</v>
      </c>
      <c r="G792" s="127">
        <f t="shared" si="9"/>
        <v>2.9041250000000001</v>
      </c>
    </row>
    <row r="793" spans="1:7" x14ac:dyDescent="0.2">
      <c r="A793" s="87" t="s">
        <v>74</v>
      </c>
      <c r="C793" s="115">
        <f t="shared" si="9"/>
        <v>6.7449999999999996E-2</v>
      </c>
      <c r="D793" s="115">
        <f t="shared" si="9"/>
        <v>7.3924999999999991E-2</v>
      </c>
      <c r="E793" s="115">
        <f t="shared" si="9"/>
        <v>0.147975</v>
      </c>
      <c r="F793" s="127">
        <f t="shared" si="9"/>
        <v>1.919845</v>
      </c>
      <c r="G793" s="127">
        <f t="shared" si="9"/>
        <v>3.1096250000000003</v>
      </c>
    </row>
    <row r="794" spans="1:7" x14ac:dyDescent="0.2">
      <c r="A794" s="87" t="s">
        <v>75</v>
      </c>
      <c r="C794" s="115">
        <f t="shared" si="9"/>
        <v>6.3274999999999998E-2</v>
      </c>
      <c r="D794" s="115">
        <f t="shared" si="9"/>
        <v>6.2850000000000003E-2</v>
      </c>
      <c r="E794" s="115">
        <f t="shared" si="9"/>
        <v>0.30990000000000001</v>
      </c>
      <c r="F794" s="127">
        <f t="shared" si="9"/>
        <v>1.4143500000000002</v>
      </c>
      <c r="G794" s="127">
        <f t="shared" si="9"/>
        <v>2.7427999999999999</v>
      </c>
    </row>
    <row r="795" spans="1:7" x14ac:dyDescent="0.2">
      <c r="A795" s="87" t="s">
        <v>76</v>
      </c>
      <c r="C795" s="115">
        <f t="shared" si="9"/>
        <v>6.54E-2</v>
      </c>
      <c r="D795" s="115">
        <f t="shared" si="9"/>
        <v>6.6750000000000004E-2</v>
      </c>
      <c r="E795" s="115">
        <f t="shared" si="9"/>
        <v>0.14745000000000003</v>
      </c>
      <c r="F795" s="127">
        <f t="shared" si="9"/>
        <v>1.6089175</v>
      </c>
      <c r="G795" s="127">
        <f t="shared" si="9"/>
        <v>2.885475</v>
      </c>
    </row>
    <row r="796" spans="1:7" x14ac:dyDescent="0.2">
      <c r="A796" s="87" t="s">
        <v>77</v>
      </c>
      <c r="C796" s="115">
        <f t="shared" si="9"/>
        <v>5.3225000000000001E-2</v>
      </c>
      <c r="D796" s="115">
        <f t="shared" si="9"/>
        <v>5.1174999999999998E-2</v>
      </c>
      <c r="E796" s="115">
        <f t="shared" si="9"/>
        <v>0.22090000000000001</v>
      </c>
      <c r="F796" s="127">
        <f t="shared" si="9"/>
        <v>1.4451442499999998</v>
      </c>
      <c r="G796" s="127">
        <f t="shared" si="9"/>
        <v>2.8105250000000002</v>
      </c>
    </row>
    <row r="797" spans="1:7" x14ac:dyDescent="0.2">
      <c r="A797" s="87" t="s">
        <v>78</v>
      </c>
      <c r="C797" s="115">
        <f t="shared" si="9"/>
        <v>5.3774999999999996E-2</v>
      </c>
      <c r="D797" s="115">
        <f t="shared" si="9"/>
        <v>5.9924999999999999E-2</v>
      </c>
      <c r="E797" s="115">
        <f t="shared" si="9"/>
        <v>0.1734</v>
      </c>
      <c r="F797" s="127">
        <f t="shared" si="9"/>
        <v>1.8031055</v>
      </c>
      <c r="G797" s="127">
        <f t="shared" si="9"/>
        <v>2.9741249999999999</v>
      </c>
    </row>
    <row r="798" spans="1:7" x14ac:dyDescent="0.2">
      <c r="A798" s="417" t="s">
        <v>376</v>
      </c>
      <c r="C798" s="59">
        <f>AVERAGE(C792:C797)</f>
        <v>6.0995833333333339E-2</v>
      </c>
      <c r="D798" s="59">
        <f>AVERAGE(D792:D797)</f>
        <v>6.2045833333333335E-2</v>
      </c>
      <c r="E798" s="59">
        <f>AVERAGE(E792:E797)</f>
        <v>0.18940416666666668</v>
      </c>
      <c r="F798" s="59">
        <f>AVERAGE(F792:F797)</f>
        <v>1.6407257916666669</v>
      </c>
      <c r="G798" s="58">
        <f>AVERAGE(G792:G797)</f>
        <v>2.9044458333333334</v>
      </c>
    </row>
    <row r="800" spans="1:7" x14ac:dyDescent="0.2">
      <c r="A800" s="87" t="s">
        <v>7</v>
      </c>
      <c r="B800" s="43">
        <v>2010</v>
      </c>
      <c r="C800" s="115">
        <f t="shared" ref="C800:G808" si="10">AVERAGE(C329,C342,C355,C368)</f>
        <v>9.4750000000000001E-2</v>
      </c>
      <c r="D800" s="115">
        <f t="shared" si="10"/>
        <v>0.28000000000000003</v>
      </c>
      <c r="E800" s="127">
        <f t="shared" si="10"/>
        <v>6.1012499999999994</v>
      </c>
      <c r="F800" s="115">
        <f t="shared" si="10"/>
        <v>0.65487499999999998</v>
      </c>
      <c r="G800" s="127">
        <f t="shared" si="10"/>
        <v>7.849499999999999</v>
      </c>
    </row>
    <row r="801" spans="1:7" x14ac:dyDescent="0.2">
      <c r="A801" s="87" t="s">
        <v>36</v>
      </c>
      <c r="C801" s="115">
        <f t="shared" si="10"/>
        <v>0.4395</v>
      </c>
      <c r="D801" s="115">
        <f t="shared" si="10"/>
        <v>0.64449999999999996</v>
      </c>
      <c r="E801" s="127">
        <f t="shared" si="10"/>
        <v>5.1464999999999996</v>
      </c>
      <c r="F801" s="115">
        <f t="shared" si="10"/>
        <v>0.65287499999999998</v>
      </c>
      <c r="G801" s="127">
        <f t="shared" si="10"/>
        <v>7.1602499999999996</v>
      </c>
    </row>
    <row r="802" spans="1:7" x14ac:dyDescent="0.2">
      <c r="A802" s="87" t="s">
        <v>72</v>
      </c>
      <c r="C802" s="127">
        <f t="shared" si="10"/>
        <v>1.10175</v>
      </c>
      <c r="D802" s="127">
        <f t="shared" si="10"/>
        <v>1.3572500000000001</v>
      </c>
      <c r="E802" s="128">
        <f t="shared" si="10"/>
        <v>14.1815</v>
      </c>
      <c r="F802" s="115">
        <f t="shared" si="10"/>
        <v>0.18875000000000003</v>
      </c>
      <c r="G802" s="128">
        <f t="shared" si="10"/>
        <v>17.18375</v>
      </c>
    </row>
    <row r="803" spans="1:7" x14ac:dyDescent="0.2">
      <c r="A803" s="87" t="s">
        <v>73</v>
      </c>
      <c r="C803" s="115">
        <f t="shared" si="10"/>
        <v>4.4175000000000006E-2</v>
      </c>
      <c r="D803" s="115">
        <f t="shared" si="10"/>
        <v>4.8000000000000001E-2</v>
      </c>
      <c r="E803" s="115">
        <f t="shared" si="10"/>
        <v>0.12450000000000001</v>
      </c>
      <c r="F803" s="115">
        <f t="shared" si="10"/>
        <v>0.99150000000000005</v>
      </c>
      <c r="G803" s="127">
        <f t="shared" si="10"/>
        <v>3.1262500000000002</v>
      </c>
    </row>
    <row r="804" spans="1:7" x14ac:dyDescent="0.2">
      <c r="A804" s="87" t="s">
        <v>74</v>
      </c>
      <c r="C804" s="115">
        <f t="shared" si="10"/>
        <v>5.0250000000000003E-2</v>
      </c>
      <c r="D804" s="115">
        <f t="shared" si="10"/>
        <v>5.5749999999999994E-2</v>
      </c>
      <c r="E804" s="115">
        <f t="shared" si="10"/>
        <v>8.6250000000000007E-2</v>
      </c>
      <c r="F804" s="127">
        <f t="shared" si="10"/>
        <v>1.1917500000000001</v>
      </c>
      <c r="G804" s="127">
        <f t="shared" si="10"/>
        <v>3.3570000000000002</v>
      </c>
    </row>
    <row r="805" spans="1:7" x14ac:dyDescent="0.2">
      <c r="A805" s="87" t="s">
        <v>75</v>
      </c>
      <c r="C805" s="115">
        <f t="shared" si="10"/>
        <v>3.925E-2</v>
      </c>
      <c r="D805" s="115">
        <f t="shared" si="10"/>
        <v>0.05</v>
      </c>
      <c r="E805" s="115">
        <f t="shared" si="10"/>
        <v>0.21150000000000002</v>
      </c>
      <c r="F805" s="115">
        <f t="shared" si="10"/>
        <v>0.84362500000000007</v>
      </c>
      <c r="G805" s="127">
        <f t="shared" si="10"/>
        <v>3.3635000000000002</v>
      </c>
    </row>
    <row r="806" spans="1:7" x14ac:dyDescent="0.2">
      <c r="A806" s="87" t="s">
        <v>76</v>
      </c>
      <c r="C806" s="115">
        <f t="shared" si="10"/>
        <v>0.04</v>
      </c>
      <c r="D806" s="115">
        <f t="shared" si="10"/>
        <v>5.0999999999999997E-2</v>
      </c>
      <c r="E806" s="115">
        <f t="shared" si="10"/>
        <v>0.18025000000000002</v>
      </c>
      <c r="F806" s="115">
        <f t="shared" si="10"/>
        <v>0.9308749999999999</v>
      </c>
      <c r="G806" s="127">
        <f t="shared" si="10"/>
        <v>3.3527499999999999</v>
      </c>
    </row>
    <row r="807" spans="1:7" x14ac:dyDescent="0.2">
      <c r="A807" s="87" t="s">
        <v>77</v>
      </c>
      <c r="C807" s="115">
        <f t="shared" si="10"/>
        <v>4.9250000000000002E-2</v>
      </c>
      <c r="D807" s="115">
        <f t="shared" si="10"/>
        <v>5.425E-2</v>
      </c>
      <c r="E807" s="115">
        <f t="shared" si="10"/>
        <v>0.38200000000000001</v>
      </c>
      <c r="F807" s="115">
        <f t="shared" si="10"/>
        <v>0.77200000000000002</v>
      </c>
      <c r="G807" s="127">
        <f t="shared" si="10"/>
        <v>3.39425</v>
      </c>
    </row>
    <row r="808" spans="1:7" x14ac:dyDescent="0.2">
      <c r="A808" s="87" t="s">
        <v>78</v>
      </c>
      <c r="C808" s="115">
        <f t="shared" si="10"/>
        <v>4.8500000000000001E-2</v>
      </c>
      <c r="D808" s="115">
        <f t="shared" si="10"/>
        <v>5.2000000000000005E-2</v>
      </c>
      <c r="E808" s="115">
        <f t="shared" si="10"/>
        <v>0.157</v>
      </c>
      <c r="F808" s="115">
        <f t="shared" si="10"/>
        <v>0.92699999999999994</v>
      </c>
      <c r="G808" s="127">
        <f t="shared" si="10"/>
        <v>3.5226249999999997</v>
      </c>
    </row>
    <row r="809" spans="1:7" x14ac:dyDescent="0.2">
      <c r="A809" s="417" t="s">
        <v>376</v>
      </c>
      <c r="C809" s="59">
        <f>AVERAGE(C803:C808)</f>
        <v>4.5237500000000007E-2</v>
      </c>
      <c r="D809" s="59">
        <f>AVERAGE(D803:D808)</f>
        <v>5.1833333333333335E-2</v>
      </c>
      <c r="E809" s="59">
        <f>AVERAGE(E803:E808)</f>
        <v>0.19025</v>
      </c>
      <c r="F809" s="59">
        <f>AVERAGE(F803:F808)</f>
        <v>0.94279166666666658</v>
      </c>
      <c r="G809" s="58">
        <f>AVERAGE(G803:G808)</f>
        <v>3.3527291666666663</v>
      </c>
    </row>
    <row r="811" spans="1:7" x14ac:dyDescent="0.2">
      <c r="A811" s="87" t="s">
        <v>7</v>
      </c>
      <c r="B811" s="43">
        <v>2011</v>
      </c>
      <c r="C811" s="115">
        <f t="shared" ref="C811:G819" si="11">AVERAGE(C381,C394,C407,C420)</f>
        <v>0.17525000000000002</v>
      </c>
      <c r="D811" s="115">
        <f t="shared" si="11"/>
        <v>0.47275000000000006</v>
      </c>
      <c r="E811" s="127">
        <f t="shared" si="11"/>
        <v>5.730925</v>
      </c>
      <c r="F811" s="115">
        <f t="shared" si="11"/>
        <v>0.5</v>
      </c>
      <c r="G811" s="127">
        <f t="shared" si="11"/>
        <v>8.0984999999999996</v>
      </c>
    </row>
    <row r="812" spans="1:7" x14ac:dyDescent="0.2">
      <c r="A812" s="87" t="s">
        <v>36</v>
      </c>
      <c r="C812" s="115">
        <f t="shared" si="11"/>
        <v>0.32824999999999999</v>
      </c>
      <c r="D812" s="115">
        <f t="shared" si="11"/>
        <v>0.624</v>
      </c>
      <c r="E812" s="127">
        <f t="shared" si="11"/>
        <v>5.4794999999999998</v>
      </c>
      <c r="F812" s="115">
        <f t="shared" si="11"/>
        <v>0.96199999999999997</v>
      </c>
      <c r="G812" s="127">
        <f t="shared" si="11"/>
        <v>8.4120000000000008</v>
      </c>
    </row>
    <row r="813" spans="1:7" x14ac:dyDescent="0.2">
      <c r="A813" s="87" t="s">
        <v>72</v>
      </c>
      <c r="C813" s="115">
        <f t="shared" si="11"/>
        <v>0.89874999999999994</v>
      </c>
      <c r="D813" s="127">
        <f t="shared" si="11"/>
        <v>1.9419999999999999</v>
      </c>
      <c r="E813" s="128">
        <f t="shared" si="11"/>
        <v>14.51225</v>
      </c>
      <c r="F813" s="127">
        <f t="shared" si="11"/>
        <v>1.2549999999999999</v>
      </c>
      <c r="G813" s="128">
        <f t="shared" si="11"/>
        <v>17.785499999999999</v>
      </c>
    </row>
    <row r="814" spans="1:7" x14ac:dyDescent="0.2">
      <c r="A814" s="87" t="s">
        <v>73</v>
      </c>
      <c r="C814" s="115">
        <f t="shared" si="11"/>
        <v>6.1149999999999996E-2</v>
      </c>
      <c r="D814" s="115">
        <f t="shared" si="11"/>
        <v>6.4000000000000001E-2</v>
      </c>
      <c r="E814" s="115">
        <f t="shared" si="11"/>
        <v>0.22066666666666668</v>
      </c>
      <c r="F814" s="115">
        <f t="shared" si="11"/>
        <v>0.44799999999999995</v>
      </c>
      <c r="G814" s="127">
        <f t="shared" si="11"/>
        <v>3.5555000000000003</v>
      </c>
    </row>
    <row r="815" spans="1:7" x14ac:dyDescent="0.2">
      <c r="A815" s="87" t="s">
        <v>74</v>
      </c>
      <c r="C815" s="115">
        <f t="shared" si="11"/>
        <v>5.174999999999999E-2</v>
      </c>
      <c r="D815" s="115">
        <f t="shared" si="11"/>
        <v>5.5999999999999994E-2</v>
      </c>
      <c r="E815" s="115">
        <f t="shared" si="11"/>
        <v>0.19466666666666668</v>
      </c>
      <c r="F815" s="115">
        <f t="shared" si="11"/>
        <v>0.68100000000000005</v>
      </c>
      <c r="G815" s="127">
        <f t="shared" si="11"/>
        <v>3.3920000000000003</v>
      </c>
    </row>
    <row r="816" spans="1:7" x14ac:dyDescent="0.2">
      <c r="A816" s="87" t="s">
        <v>75</v>
      </c>
      <c r="C816" s="115">
        <f t="shared" si="11"/>
        <v>5.5E-2</v>
      </c>
      <c r="D816" s="115">
        <f t="shared" si="11"/>
        <v>6.6000000000000003E-2</v>
      </c>
      <c r="E816" s="115">
        <f t="shared" si="11"/>
        <v>0.34566666666666662</v>
      </c>
      <c r="F816" s="115">
        <f t="shared" si="11"/>
        <v>0.31425000000000003</v>
      </c>
      <c r="G816" s="127">
        <f t="shared" si="11"/>
        <v>3.6267500000000004</v>
      </c>
    </row>
    <row r="817" spans="1:7" x14ac:dyDescent="0.2">
      <c r="A817" s="87" t="s">
        <v>76</v>
      </c>
      <c r="C817" s="115">
        <f t="shared" si="11"/>
        <v>4.2999999999999997E-2</v>
      </c>
      <c r="D817" s="115">
        <f t="shared" si="11"/>
        <v>4.9000000000000002E-2</v>
      </c>
      <c r="E817" s="115">
        <f t="shared" si="11"/>
        <v>0.23466666666666666</v>
      </c>
      <c r="F817" s="115">
        <f t="shared" si="11"/>
        <v>0.48200000000000004</v>
      </c>
      <c r="G817" s="127">
        <f t="shared" si="11"/>
        <v>3.37425</v>
      </c>
    </row>
    <row r="818" spans="1:7" x14ac:dyDescent="0.2">
      <c r="A818" s="87" t="s">
        <v>77</v>
      </c>
      <c r="C818" s="115">
        <f t="shared" si="11"/>
        <v>4.8500000000000001E-2</v>
      </c>
      <c r="D818" s="115">
        <f t="shared" si="11"/>
        <v>5.3499999999999999E-2</v>
      </c>
      <c r="E818" s="115">
        <f t="shared" si="11"/>
        <v>0.1925</v>
      </c>
      <c r="F818" s="115">
        <f t="shared" si="11"/>
        <v>0.36925000000000002</v>
      </c>
      <c r="G818" s="127">
        <f t="shared" si="11"/>
        <v>3.5117500000000001</v>
      </c>
    </row>
    <row r="819" spans="1:7" x14ac:dyDescent="0.2">
      <c r="A819" s="87" t="s">
        <v>78</v>
      </c>
      <c r="C819" s="115">
        <f t="shared" si="11"/>
        <v>5.6000000000000001E-2</v>
      </c>
      <c r="D819" s="115">
        <f t="shared" si="11"/>
        <v>5.8749999999999997E-2</v>
      </c>
      <c r="E819" s="115">
        <f t="shared" si="11"/>
        <v>0.24466666666666667</v>
      </c>
      <c r="F819" s="115">
        <f t="shared" si="11"/>
        <v>0.57850000000000001</v>
      </c>
      <c r="G819" s="127">
        <f t="shared" si="11"/>
        <v>3.6012499999999998</v>
      </c>
    </row>
    <row r="820" spans="1:7" x14ac:dyDescent="0.2">
      <c r="A820" s="417" t="s">
        <v>376</v>
      </c>
      <c r="C820" s="59">
        <f>AVERAGE(C814:C819)</f>
        <v>5.2566666666666657E-2</v>
      </c>
      <c r="D820" s="59">
        <f>AVERAGE(D814:D819)</f>
        <v>5.7874999999999989E-2</v>
      </c>
      <c r="E820" s="59">
        <f>AVERAGE(E814:E819)</f>
        <v>0.23880555555555552</v>
      </c>
      <c r="F820" s="59">
        <f>AVERAGE(F814:F819)</f>
        <v>0.47883333333333328</v>
      </c>
      <c r="G820" s="58">
        <f>AVERAGE(G814:G819)</f>
        <v>3.5102500000000005</v>
      </c>
    </row>
    <row r="821" spans="1:7" x14ac:dyDescent="0.2">
      <c r="D821" s="115"/>
      <c r="E821" s="115"/>
      <c r="F821" s="115"/>
      <c r="G821" s="115"/>
    </row>
    <row r="822" spans="1:7" x14ac:dyDescent="0.2">
      <c r="A822" s="87" t="s">
        <v>7</v>
      </c>
      <c r="B822" s="43">
        <v>2012</v>
      </c>
      <c r="C822" s="115">
        <f t="shared" ref="C822:G830" si="12">AVERAGE(C433,C446,C459,C472)</f>
        <v>0.42025000000000001</v>
      </c>
      <c r="D822" s="115">
        <f t="shared" si="12"/>
        <v>0.67949499999999996</v>
      </c>
      <c r="E822" s="127">
        <f t="shared" si="12"/>
        <v>5.6564999999999994</v>
      </c>
      <c r="F822" s="115">
        <f t="shared" si="12"/>
        <v>0.19374999999999998</v>
      </c>
      <c r="G822" s="127">
        <f t="shared" si="12"/>
        <v>9.2959999999999994</v>
      </c>
    </row>
    <row r="823" spans="1:7" x14ac:dyDescent="0.2">
      <c r="A823" s="87" t="s">
        <v>36</v>
      </c>
      <c r="C823" s="115">
        <f t="shared" si="12"/>
        <v>0.44350000000000001</v>
      </c>
      <c r="D823" s="115">
        <f t="shared" si="12"/>
        <v>0.74989250000000007</v>
      </c>
      <c r="E823" s="127">
        <f t="shared" si="12"/>
        <v>4.7602500000000001</v>
      </c>
      <c r="F823" s="115">
        <f t="shared" si="12"/>
        <v>0.27875000000000005</v>
      </c>
      <c r="G823" s="127">
        <f t="shared" si="12"/>
        <v>8.1265000000000001</v>
      </c>
    </row>
    <row r="824" spans="1:7" x14ac:dyDescent="0.2">
      <c r="A824" s="87" t="s">
        <v>72</v>
      </c>
      <c r="C824" s="127">
        <f t="shared" si="12"/>
        <v>1.2199499999999999</v>
      </c>
      <c r="D824" s="127">
        <f t="shared" si="12"/>
        <v>1.50084375</v>
      </c>
      <c r="E824" s="128">
        <f t="shared" si="12"/>
        <v>12.83775</v>
      </c>
      <c r="F824" s="115">
        <f t="shared" si="12"/>
        <v>0.377</v>
      </c>
      <c r="G824" s="128">
        <f t="shared" si="12"/>
        <v>15.530249999999999</v>
      </c>
    </row>
    <row r="825" spans="1:7" x14ac:dyDescent="0.2">
      <c r="A825" s="87" t="s">
        <v>73</v>
      </c>
      <c r="C825" s="115">
        <f t="shared" si="12"/>
        <v>8.0975000000000005E-2</v>
      </c>
      <c r="D825" s="115">
        <f t="shared" si="12"/>
        <v>9.1749999999999998E-2</v>
      </c>
      <c r="E825" s="115">
        <f t="shared" si="12"/>
        <v>0.11</v>
      </c>
      <c r="F825" s="115">
        <f t="shared" si="12"/>
        <v>0.65450000000000008</v>
      </c>
      <c r="G825" s="127">
        <f t="shared" si="12"/>
        <v>3.4997249999999998</v>
      </c>
    </row>
    <row r="826" spans="1:7" x14ac:dyDescent="0.2">
      <c r="A826" s="87" t="s">
        <v>74</v>
      </c>
      <c r="C826" s="115">
        <f t="shared" si="12"/>
        <v>6.0249999999999998E-2</v>
      </c>
      <c r="D826" s="115">
        <f t="shared" si="12"/>
        <v>7.8000000000000014E-2</v>
      </c>
      <c r="E826" s="115">
        <f t="shared" si="12"/>
        <v>0.114</v>
      </c>
      <c r="F826" s="127">
        <f t="shared" si="12"/>
        <v>1.04325</v>
      </c>
      <c r="G826" s="127">
        <f t="shared" si="12"/>
        <v>3.2600000000000002</v>
      </c>
    </row>
    <row r="827" spans="1:7" x14ac:dyDescent="0.2">
      <c r="A827" s="87" t="s">
        <v>75</v>
      </c>
      <c r="C827" s="115">
        <f t="shared" si="12"/>
        <v>5.9749999999999998E-2</v>
      </c>
      <c r="D827" s="115">
        <f t="shared" si="12"/>
        <v>7.7249999999999999E-2</v>
      </c>
      <c r="E827" s="115">
        <f t="shared" si="12"/>
        <v>0.13200000000000001</v>
      </c>
      <c r="F827" s="115">
        <f t="shared" si="12"/>
        <v>0.60525000000000007</v>
      </c>
      <c r="G827" s="127">
        <f t="shared" si="12"/>
        <v>2.9757500000000001</v>
      </c>
    </row>
    <row r="828" spans="1:7" x14ac:dyDescent="0.2">
      <c r="A828" s="87" t="s">
        <v>76</v>
      </c>
      <c r="C828" s="115">
        <f t="shared" si="12"/>
        <v>0.06</v>
      </c>
      <c r="D828" s="115">
        <f t="shared" si="12"/>
        <v>7.6249999999999998E-2</v>
      </c>
      <c r="E828" s="115">
        <f t="shared" si="12"/>
        <v>0.11775000000000001</v>
      </c>
      <c r="F828" s="127">
        <f t="shared" si="12"/>
        <v>1.173</v>
      </c>
      <c r="G828" s="127">
        <f t="shared" si="12"/>
        <v>3.3012249999999996</v>
      </c>
    </row>
    <row r="829" spans="1:7" x14ac:dyDescent="0.2">
      <c r="A829" s="87" t="s">
        <v>77</v>
      </c>
      <c r="C829" s="115">
        <f t="shared" si="12"/>
        <v>5.1999999999999998E-2</v>
      </c>
      <c r="D829" s="115">
        <f t="shared" si="12"/>
        <v>7.6499999999999999E-2</v>
      </c>
      <c r="E829" s="115">
        <f t="shared" si="12"/>
        <v>0.14524999999999999</v>
      </c>
      <c r="F829" s="115">
        <f t="shared" si="12"/>
        <v>0.70950000000000002</v>
      </c>
      <c r="G829" s="127">
        <f t="shared" si="12"/>
        <v>2.8810000000000002</v>
      </c>
    </row>
    <row r="830" spans="1:7" x14ac:dyDescent="0.2">
      <c r="A830" s="87" t="s">
        <v>78</v>
      </c>
      <c r="C830" s="115">
        <f t="shared" si="12"/>
        <v>5.8999999999999997E-2</v>
      </c>
      <c r="D830" s="115">
        <f t="shared" si="12"/>
        <v>7.425000000000001E-2</v>
      </c>
      <c r="E830" s="115">
        <f t="shared" si="12"/>
        <v>0.1245</v>
      </c>
      <c r="F830" s="127">
        <f t="shared" si="12"/>
        <v>1.13775</v>
      </c>
      <c r="G830" s="127">
        <f t="shared" si="12"/>
        <v>3.2785000000000002</v>
      </c>
    </row>
    <row r="831" spans="1:7" x14ac:dyDescent="0.2">
      <c r="A831" s="417" t="s">
        <v>376</v>
      </c>
      <c r="C831" s="59">
        <f>AVERAGE(C825:C830)</f>
        <v>6.1995833333333326E-2</v>
      </c>
      <c r="D831" s="59">
        <f>AVERAGE(D825:D830)</f>
        <v>7.9000000000000001E-2</v>
      </c>
      <c r="E831" s="59">
        <f>AVERAGE(E825:E830)</f>
        <v>0.12391666666666667</v>
      </c>
      <c r="F831" s="59">
        <f>AVERAGE(F825:F830)</f>
        <v>0.88720833333333327</v>
      </c>
      <c r="G831" s="58">
        <f>AVERAGE(G825:G830)</f>
        <v>3.1993666666666667</v>
      </c>
    </row>
    <row r="833" spans="1:7" x14ac:dyDescent="0.2">
      <c r="A833" s="87" t="s">
        <v>7</v>
      </c>
      <c r="B833" s="43">
        <v>2013</v>
      </c>
      <c r="C833" s="115">
        <f t="shared" ref="C833:G841" si="13">AVERAGE(C485,C498,C511,C526)</f>
        <v>0.28075</v>
      </c>
      <c r="D833" s="115">
        <f t="shared" si="13"/>
        <v>0.70200000000000007</v>
      </c>
      <c r="E833" s="127">
        <f t="shared" si="13"/>
        <v>6.9996749999999999</v>
      </c>
      <c r="F833" s="115">
        <f t="shared" si="13"/>
        <v>0.59512500000000002</v>
      </c>
      <c r="G833" s="127">
        <f t="shared" si="13"/>
        <v>9.1749890000000001</v>
      </c>
    </row>
    <row r="834" spans="1:7" x14ac:dyDescent="0.2">
      <c r="A834" s="87" t="s">
        <v>36</v>
      </c>
      <c r="C834" s="115">
        <f t="shared" si="13"/>
        <v>0.32824999999999999</v>
      </c>
      <c r="D834" s="127">
        <f t="shared" si="13"/>
        <v>1.012</v>
      </c>
      <c r="E834" s="127">
        <f t="shared" si="13"/>
        <v>5.1892499999999995</v>
      </c>
      <c r="F834" s="115">
        <f t="shared" si="13"/>
        <v>0.40700000000000003</v>
      </c>
      <c r="G834" s="127">
        <f t="shared" si="13"/>
        <v>7.1480499999999996</v>
      </c>
    </row>
    <row r="835" spans="1:7" x14ac:dyDescent="0.2">
      <c r="A835" s="87" t="s">
        <v>72</v>
      </c>
      <c r="C835" s="115">
        <f t="shared" si="13"/>
        <v>0.99249999999999994</v>
      </c>
      <c r="D835" s="127">
        <f t="shared" si="13"/>
        <v>2.0019999999999998</v>
      </c>
      <c r="E835" s="128">
        <f t="shared" si="13"/>
        <v>12.828750000000001</v>
      </c>
      <c r="F835" s="127">
        <f t="shared" si="13"/>
        <v>1.26925</v>
      </c>
      <c r="G835" s="128">
        <f t="shared" si="13"/>
        <v>15.252750000000001</v>
      </c>
    </row>
    <row r="836" spans="1:7" x14ac:dyDescent="0.2">
      <c r="A836" s="87" t="s">
        <v>73</v>
      </c>
      <c r="C836" s="115">
        <f t="shared" si="13"/>
        <v>7.2250000000000009E-2</v>
      </c>
      <c r="D836" s="115">
        <f t="shared" si="13"/>
        <v>9.2250000000000013E-2</v>
      </c>
      <c r="E836" s="115">
        <f t="shared" si="13"/>
        <v>0.13233333333333333</v>
      </c>
      <c r="F836" s="115">
        <f t="shared" si="13"/>
        <v>0.61817499999999992</v>
      </c>
      <c r="G836" s="127">
        <f t="shared" si="13"/>
        <v>3.3462499999999999</v>
      </c>
    </row>
    <row r="837" spans="1:7" x14ac:dyDescent="0.2">
      <c r="A837" s="87" t="s">
        <v>74</v>
      </c>
      <c r="C837" s="115">
        <f t="shared" si="13"/>
        <v>6.5750000000000003E-2</v>
      </c>
      <c r="D837" s="115">
        <f t="shared" si="13"/>
        <v>9.0999999999999998E-2</v>
      </c>
      <c r="E837" s="115">
        <f t="shared" si="13"/>
        <v>0.11533333333333334</v>
      </c>
      <c r="F837" s="115">
        <f t="shared" si="13"/>
        <v>0.65900000000000003</v>
      </c>
      <c r="G837" s="127">
        <f t="shared" si="13"/>
        <v>3.2429999999999999</v>
      </c>
    </row>
    <row r="838" spans="1:7" x14ac:dyDescent="0.2">
      <c r="A838" s="87" t="s">
        <v>75</v>
      </c>
      <c r="C838" s="115">
        <f t="shared" si="13"/>
        <v>5.5750000000000008E-2</v>
      </c>
      <c r="D838" s="115">
        <f t="shared" si="13"/>
        <v>8.6749999999999994E-2</v>
      </c>
      <c r="E838" s="115">
        <f t="shared" si="13"/>
        <v>0.249</v>
      </c>
      <c r="F838" s="115">
        <f t="shared" si="13"/>
        <v>0.33812749999999997</v>
      </c>
      <c r="G838" s="127">
        <f t="shared" si="13"/>
        <v>3.4557500000000001</v>
      </c>
    </row>
    <row r="839" spans="1:7" x14ac:dyDescent="0.2">
      <c r="A839" s="87" t="s">
        <v>76</v>
      </c>
      <c r="C839" s="115">
        <f t="shared" si="13"/>
        <v>5.3250000000000006E-2</v>
      </c>
      <c r="D839" s="115">
        <f t="shared" si="13"/>
        <v>7.3499999999999996E-2</v>
      </c>
      <c r="E839" s="115">
        <f t="shared" si="13"/>
        <v>0.11333333333333334</v>
      </c>
      <c r="F839" s="115">
        <f t="shared" si="13"/>
        <v>0.55725000000000002</v>
      </c>
      <c r="G839" s="127">
        <f t="shared" si="13"/>
        <v>3.2214499999999999</v>
      </c>
    </row>
    <row r="840" spans="1:7" x14ac:dyDescent="0.2">
      <c r="A840" s="87" t="s">
        <v>77</v>
      </c>
      <c r="C840" s="115">
        <f t="shared" si="13"/>
        <v>5.8999999999999997E-2</v>
      </c>
      <c r="D840" s="115">
        <f t="shared" si="13"/>
        <v>8.8249999999999995E-2</v>
      </c>
      <c r="E840" s="115">
        <f t="shared" si="13"/>
        <v>0.1506666666666667</v>
      </c>
      <c r="F840" s="115">
        <f t="shared" si="13"/>
        <v>0.35725000000000001</v>
      </c>
      <c r="G840" s="127">
        <f t="shared" si="13"/>
        <v>3.3913500000000001</v>
      </c>
    </row>
    <row r="841" spans="1:7" x14ac:dyDescent="0.2">
      <c r="A841" s="87" t="s">
        <v>78</v>
      </c>
      <c r="C841" s="115">
        <f t="shared" si="13"/>
        <v>6.1749999999999999E-2</v>
      </c>
      <c r="D841" s="115">
        <f t="shared" si="13"/>
        <v>7.7499999999999999E-2</v>
      </c>
      <c r="E841" s="115">
        <f t="shared" si="13"/>
        <v>0.14666666666666667</v>
      </c>
      <c r="F841" s="115">
        <f t="shared" si="13"/>
        <v>0.56725000000000003</v>
      </c>
      <c r="G841" s="127">
        <f t="shared" si="13"/>
        <v>3.3274702500000002</v>
      </c>
    </row>
    <row r="842" spans="1:7" x14ac:dyDescent="0.2">
      <c r="A842" s="417" t="s">
        <v>376</v>
      </c>
      <c r="C842" s="59">
        <f>AVERAGE(C836:C841)</f>
        <v>6.1291666666666668E-2</v>
      </c>
      <c r="D842" s="59">
        <f>AVERAGE(D836:D841)</f>
        <v>8.4874999999999992E-2</v>
      </c>
      <c r="E842" s="59">
        <f>AVERAGE(E836:E841)</f>
        <v>0.15122222222222226</v>
      </c>
      <c r="F842" s="59">
        <f>AVERAGE(F836:F841)</f>
        <v>0.51617541666666666</v>
      </c>
      <c r="G842" s="58">
        <f>AVERAGE(G836:G841)</f>
        <v>3.3308783749999997</v>
      </c>
    </row>
    <row r="845" spans="1:7" x14ac:dyDescent="0.2">
      <c r="A845" s="87" t="s">
        <v>7</v>
      </c>
      <c r="B845" s="43">
        <v>2014</v>
      </c>
      <c r="C845" s="115">
        <f t="shared" ref="C845:G853" si="14">AVERAGE(C539,C552,C565,C578)</f>
        <v>0.36549999999999999</v>
      </c>
      <c r="D845" s="115">
        <f t="shared" si="14"/>
        <v>0.45750000000000002</v>
      </c>
      <c r="E845" s="127">
        <f t="shared" si="14"/>
        <v>5.39175</v>
      </c>
      <c r="F845" s="115">
        <f t="shared" si="14"/>
        <v>0.36874999999999997</v>
      </c>
      <c r="G845" s="127">
        <f t="shared" si="14"/>
        <v>9.7510000000000012</v>
      </c>
    </row>
    <row r="846" spans="1:7" x14ac:dyDescent="0.2">
      <c r="A846" s="87" t="s">
        <v>36</v>
      </c>
      <c r="C846" s="115">
        <f t="shared" si="14"/>
        <v>0.38</v>
      </c>
      <c r="D846" s="115">
        <f t="shared" si="14"/>
        <v>0.63924999999999998</v>
      </c>
      <c r="E846" s="127">
        <f t="shared" si="14"/>
        <v>4.3422499999999999</v>
      </c>
      <c r="F846" s="115">
        <f t="shared" si="14"/>
        <v>0.37174999999999997</v>
      </c>
      <c r="G846" s="127">
        <f t="shared" si="14"/>
        <v>8.1864999999999988</v>
      </c>
    </row>
    <row r="847" spans="1:7" x14ac:dyDescent="0.2">
      <c r="A847" s="87" t="s">
        <v>72</v>
      </c>
      <c r="C847" s="127">
        <f t="shared" si="14"/>
        <v>1.1067499999999999</v>
      </c>
      <c r="D847" s="127">
        <f t="shared" si="14"/>
        <v>1.4937500000000001</v>
      </c>
      <c r="E847" s="128">
        <f t="shared" si="14"/>
        <v>11.280249999999999</v>
      </c>
      <c r="F847" s="127">
        <f t="shared" si="14"/>
        <v>1.00125</v>
      </c>
      <c r="G847" s="128">
        <f t="shared" si="14"/>
        <v>18.877499999999998</v>
      </c>
    </row>
    <row r="848" spans="1:7" x14ac:dyDescent="0.2">
      <c r="A848" s="87" t="s">
        <v>73</v>
      </c>
      <c r="C848" s="115">
        <f t="shared" si="14"/>
        <v>8.4000000000000005E-2</v>
      </c>
      <c r="D848" s="115">
        <f t="shared" si="14"/>
        <v>9.9500000000000005E-2</v>
      </c>
      <c r="E848" s="115">
        <f t="shared" si="14"/>
        <v>0.11349999999999999</v>
      </c>
      <c r="F848" s="115">
        <f t="shared" si="14"/>
        <v>0.21224999999999999</v>
      </c>
      <c r="G848" s="127">
        <f t="shared" si="14"/>
        <v>3.5857500000000004</v>
      </c>
    </row>
    <row r="849" spans="1:7" x14ac:dyDescent="0.2">
      <c r="A849" s="87" t="s">
        <v>74</v>
      </c>
      <c r="C849" s="115">
        <f t="shared" si="14"/>
        <v>6.0749999999999998E-2</v>
      </c>
      <c r="D849" s="115">
        <f t="shared" si="14"/>
        <v>8.1250000000000003E-2</v>
      </c>
      <c r="E849" s="115">
        <f t="shared" si="14"/>
        <v>3.5000000000000003E-2</v>
      </c>
      <c r="F849" s="115">
        <f t="shared" si="14"/>
        <v>0.52075000000000005</v>
      </c>
      <c r="G849" s="127">
        <f t="shared" si="14"/>
        <v>3.3259999999999996</v>
      </c>
    </row>
    <row r="850" spans="1:7" x14ac:dyDescent="0.2">
      <c r="A850" s="87" t="s">
        <v>75</v>
      </c>
      <c r="C850" s="115">
        <f t="shared" si="14"/>
        <v>6.1249999999999999E-2</v>
      </c>
      <c r="D850" s="115">
        <f t="shared" si="14"/>
        <v>7.8666666666666663E-2</v>
      </c>
      <c r="E850" s="115">
        <f t="shared" si="14"/>
        <v>0.14166666666666669</v>
      </c>
      <c r="F850" s="115">
        <f t="shared" si="14"/>
        <v>0.24224999999999999</v>
      </c>
      <c r="G850" s="127">
        <f t="shared" si="14"/>
        <v>3.4066666666666667</v>
      </c>
    </row>
    <row r="851" spans="1:7" x14ac:dyDescent="0.2">
      <c r="A851" s="87" t="s">
        <v>76</v>
      </c>
      <c r="C851" s="115">
        <f t="shared" si="14"/>
        <v>5.6499999999999995E-2</v>
      </c>
      <c r="D851" s="115">
        <f t="shared" si="14"/>
        <v>6.4250000000000002E-2</v>
      </c>
      <c r="E851" s="115">
        <f t="shared" si="14"/>
        <v>0.11166666666666665</v>
      </c>
      <c r="F851" s="115">
        <f t="shared" si="14"/>
        <v>0.46350000000000002</v>
      </c>
      <c r="G851" s="127">
        <f t="shared" si="14"/>
        <v>3.4612500000000002</v>
      </c>
    </row>
    <row r="852" spans="1:7" x14ac:dyDescent="0.2">
      <c r="A852" s="87" t="s">
        <v>77</v>
      </c>
      <c r="C852" s="115">
        <f t="shared" si="14"/>
        <v>6.3E-2</v>
      </c>
      <c r="D852" s="115">
        <f t="shared" si="14"/>
        <v>7.0999999999999994E-2</v>
      </c>
      <c r="E852" s="115">
        <f t="shared" si="14"/>
        <v>0.10466666666666667</v>
      </c>
      <c r="F852" s="115">
        <f t="shared" si="14"/>
        <v>0.24575</v>
      </c>
      <c r="G852" s="127">
        <f t="shared" si="14"/>
        <v>3.1252499999999999</v>
      </c>
    </row>
    <row r="853" spans="1:7" x14ac:dyDescent="0.2">
      <c r="A853" s="87" t="s">
        <v>78</v>
      </c>
      <c r="C853" s="115">
        <f t="shared" si="14"/>
        <v>5.7999999999999996E-2</v>
      </c>
      <c r="D853" s="115">
        <f t="shared" si="14"/>
        <v>6.7750000000000005E-2</v>
      </c>
      <c r="E853" s="115">
        <f t="shared" si="14"/>
        <v>0.13300000000000001</v>
      </c>
      <c r="F853" s="115">
        <f t="shared" si="14"/>
        <v>0.58574999999999999</v>
      </c>
      <c r="G853" s="127">
        <f t="shared" si="14"/>
        <v>3.4010000000000002</v>
      </c>
    </row>
    <row r="854" spans="1:7" x14ac:dyDescent="0.2">
      <c r="A854" s="417" t="s">
        <v>376</v>
      </c>
      <c r="C854" s="59">
        <f>AVERAGE(C848:C853)</f>
        <v>6.3916666666666663E-2</v>
      </c>
      <c r="D854" s="59">
        <f>AVERAGE(D848:D853)</f>
        <v>7.7069444444444454E-2</v>
      </c>
      <c r="E854" s="59">
        <f>AVERAGE(E848:E853)</f>
        <v>0.10658333333333332</v>
      </c>
      <c r="F854" s="59">
        <f>AVERAGE(F848:F853)</f>
        <v>0.37837499999999996</v>
      </c>
      <c r="G854" s="58">
        <f>AVERAGE(G848:G853)</f>
        <v>3.384319444444444</v>
      </c>
    </row>
    <row r="856" spans="1:7" x14ac:dyDescent="0.2">
      <c r="A856" s="328" t="s">
        <v>7</v>
      </c>
      <c r="B856" s="43">
        <v>2015</v>
      </c>
      <c r="C856" s="115">
        <f t="shared" ref="C856:G864" si="15">AVERAGE(C591,C604,C617,C630)</f>
        <v>0.16750000000000001</v>
      </c>
      <c r="D856" s="115">
        <f t="shared" si="15"/>
        <v>0.46625</v>
      </c>
      <c r="E856" s="115">
        <f t="shared" si="15"/>
        <v>5.5677500000000002</v>
      </c>
      <c r="F856" s="115">
        <f t="shared" si="15"/>
        <v>0.29974999999999996</v>
      </c>
      <c r="G856" s="115">
        <f t="shared" si="15"/>
        <v>7.8320000000000007</v>
      </c>
    </row>
    <row r="857" spans="1:7" x14ac:dyDescent="0.2">
      <c r="A857" s="328" t="s">
        <v>36</v>
      </c>
      <c r="B857" s="320"/>
      <c r="C857" s="115">
        <f t="shared" si="15"/>
        <v>0.26850000000000002</v>
      </c>
      <c r="D857" s="115">
        <f t="shared" si="15"/>
        <v>0.64175000000000004</v>
      </c>
      <c r="E857" s="115">
        <f t="shared" si="15"/>
        <v>4.3227500000000001</v>
      </c>
      <c r="F857" s="115">
        <f t="shared" si="15"/>
        <v>0.30175000000000007</v>
      </c>
      <c r="G857" s="115">
        <f t="shared" si="15"/>
        <v>6.9387499999999998</v>
      </c>
    </row>
    <row r="858" spans="1:7" x14ac:dyDescent="0.2">
      <c r="A858" s="328" t="s">
        <v>72</v>
      </c>
      <c r="B858" s="320"/>
      <c r="C858" s="115">
        <f t="shared" si="15"/>
        <v>0.79525000000000001</v>
      </c>
      <c r="D858" s="115">
        <f t="shared" si="15"/>
        <v>1.4452500000000001</v>
      </c>
      <c r="E858" s="115">
        <f t="shared" si="15"/>
        <v>11.605</v>
      </c>
      <c r="F858" s="115">
        <f t="shared" si="15"/>
        <v>0.88475000000000004</v>
      </c>
      <c r="G858" s="115">
        <f t="shared" si="15"/>
        <v>15.321250000000001</v>
      </c>
    </row>
    <row r="859" spans="1:7" x14ac:dyDescent="0.2">
      <c r="A859" s="328" t="s">
        <v>73</v>
      </c>
      <c r="B859" s="320"/>
      <c r="C859" s="115">
        <f t="shared" si="15"/>
        <v>5.2249999999999998E-2</v>
      </c>
      <c r="D859" s="115">
        <f t="shared" si="15"/>
        <v>7.400000000000001E-2</v>
      </c>
      <c r="E859" s="115">
        <f t="shared" si="15"/>
        <v>6.7333333333333342E-2</v>
      </c>
      <c r="F859" s="115">
        <f t="shared" si="15"/>
        <v>0.28325</v>
      </c>
      <c r="G859" s="115">
        <f t="shared" si="15"/>
        <v>2.8267499999999997</v>
      </c>
    </row>
    <row r="860" spans="1:7" x14ac:dyDescent="0.2">
      <c r="A860" s="328" t="s">
        <v>74</v>
      </c>
      <c r="B860" s="320"/>
      <c r="C860" s="115">
        <f t="shared" si="15"/>
        <v>4.5500000000000006E-2</v>
      </c>
      <c r="D860" s="115">
        <f t="shared" si="15"/>
        <v>6.0749999999999998E-2</v>
      </c>
      <c r="E860" s="115">
        <f t="shared" si="15"/>
        <v>2.5999999999999999E-2</v>
      </c>
      <c r="F860" s="115">
        <f t="shared" si="15"/>
        <v>0.45924999999999994</v>
      </c>
      <c r="G860" s="115">
        <f t="shared" si="15"/>
        <v>2.8477499999999996</v>
      </c>
    </row>
    <row r="861" spans="1:7" x14ac:dyDescent="0.2">
      <c r="A861" s="328" t="s">
        <v>75</v>
      </c>
      <c r="B861" s="320"/>
      <c r="C861" s="115">
        <f t="shared" si="15"/>
        <v>4.9500000000000002E-2</v>
      </c>
      <c r="D861" s="115">
        <f t="shared" si="15"/>
        <v>6.9250000000000006E-2</v>
      </c>
      <c r="E861" s="115">
        <f t="shared" si="15"/>
        <v>0.109</v>
      </c>
      <c r="F861" s="115">
        <f t="shared" si="15"/>
        <v>0.22725000000000001</v>
      </c>
      <c r="G861" s="115">
        <f t="shared" si="15"/>
        <v>3.2765000000000004</v>
      </c>
    </row>
    <row r="862" spans="1:7" x14ac:dyDescent="0.2">
      <c r="A862" s="328" t="s">
        <v>76</v>
      </c>
      <c r="B862" s="320"/>
      <c r="C862" s="115">
        <f t="shared" si="15"/>
        <v>4.9500000000000002E-2</v>
      </c>
      <c r="D862" s="115">
        <f t="shared" si="15"/>
        <v>5.7749999999999996E-2</v>
      </c>
      <c r="E862" s="115">
        <f t="shared" si="15"/>
        <v>4.9666666666666665E-2</v>
      </c>
      <c r="F862" s="115">
        <f t="shared" si="15"/>
        <v>0.34924999999999995</v>
      </c>
      <c r="G862" s="115">
        <f t="shared" si="15"/>
        <v>3.1055000000000001</v>
      </c>
    </row>
    <row r="863" spans="1:7" x14ac:dyDescent="0.2">
      <c r="A863" s="328" t="s">
        <v>77</v>
      </c>
      <c r="B863" s="320"/>
      <c r="C863" s="115">
        <f t="shared" si="15"/>
        <v>5.9000000000000004E-2</v>
      </c>
      <c r="D863" s="115">
        <f t="shared" si="15"/>
        <v>6.4750000000000002E-2</v>
      </c>
      <c r="E863" s="115">
        <f t="shared" si="15"/>
        <v>7.7666666666666662E-2</v>
      </c>
      <c r="F863" s="115">
        <f t="shared" si="15"/>
        <v>0.2455</v>
      </c>
      <c r="G863" s="115">
        <f t="shared" si="15"/>
        <v>3.0137499999999999</v>
      </c>
    </row>
    <row r="864" spans="1:7" x14ac:dyDescent="0.2">
      <c r="A864" s="328" t="s">
        <v>78</v>
      </c>
      <c r="B864" s="320"/>
      <c r="C864" s="115">
        <f t="shared" si="15"/>
        <v>5.6250000000000001E-2</v>
      </c>
      <c r="D864" s="115">
        <f t="shared" si="15"/>
        <v>5.7999999999999996E-2</v>
      </c>
      <c r="E864" s="115">
        <f t="shared" si="15"/>
        <v>5.425E-2</v>
      </c>
      <c r="F864" s="115">
        <f t="shared" si="15"/>
        <v>0.36349999999999999</v>
      </c>
      <c r="G864" s="115">
        <f t="shared" si="15"/>
        <v>3.12825</v>
      </c>
    </row>
    <row r="865" spans="1:7" x14ac:dyDescent="0.2">
      <c r="A865" s="417" t="s">
        <v>376</v>
      </c>
      <c r="B865" s="320"/>
      <c r="C865" s="324">
        <f>AVERAGE(C859:C864)</f>
        <v>5.1999999999999998E-2</v>
      </c>
      <c r="D865" s="324">
        <f>AVERAGE(D859:D864)</f>
        <v>6.4083333333333339E-2</v>
      </c>
      <c r="E865" s="324">
        <f>AVERAGE(E859:E864)</f>
        <v>6.3986111111111119E-2</v>
      </c>
      <c r="F865" s="324">
        <f>AVERAGE(F859:F864)</f>
        <v>0.3213333333333333</v>
      </c>
      <c r="G865" s="323">
        <f>AVERAGE(G859:G864)</f>
        <v>3.0330833333333334</v>
      </c>
    </row>
    <row r="867" spans="1:7" x14ac:dyDescent="0.2">
      <c r="A867" s="328" t="s">
        <v>7</v>
      </c>
      <c r="B867" s="43">
        <v>2016</v>
      </c>
      <c r="C867" s="115">
        <f t="shared" ref="C867:G871" si="16">AVERAGE(C643,C656,C669)</f>
        <v>0.19733333333333333</v>
      </c>
      <c r="D867" s="115">
        <f t="shared" si="16"/>
        <v>0.33433333333333337</v>
      </c>
      <c r="E867" s="115">
        <f t="shared" si="16"/>
        <v>5.1453333333333342</v>
      </c>
      <c r="F867" s="115">
        <f t="shared" si="16"/>
        <v>0.37533333333333335</v>
      </c>
      <c r="G867" s="115">
        <f t="shared" si="16"/>
        <v>7.13</v>
      </c>
    </row>
    <row r="868" spans="1:7" x14ac:dyDescent="0.2">
      <c r="A868" s="328" t="s">
        <v>36</v>
      </c>
      <c r="B868" s="320"/>
      <c r="C868" s="115">
        <f t="shared" si="16"/>
        <v>0.18200000000000002</v>
      </c>
      <c r="D868" s="115">
        <f t="shared" si="16"/>
        <v>0.58666666666666656</v>
      </c>
      <c r="E868" s="115">
        <f t="shared" si="16"/>
        <v>3.8816666666666664</v>
      </c>
      <c r="F868" s="115">
        <f t="shared" si="16"/>
        <v>0.73466666666666658</v>
      </c>
      <c r="G868" s="115">
        <f t="shared" si="16"/>
        <v>5.3973333333333331</v>
      </c>
    </row>
    <row r="869" spans="1:7" x14ac:dyDescent="0.2">
      <c r="A869" s="328" t="s">
        <v>72</v>
      </c>
      <c r="B869" s="320"/>
      <c r="C869" s="115">
        <f t="shared" si="16"/>
        <v>0.90266666666666673</v>
      </c>
      <c r="D869" s="115">
        <f t="shared" si="16"/>
        <v>1.45</v>
      </c>
      <c r="E869" s="115">
        <f t="shared" si="16"/>
        <v>11.491</v>
      </c>
      <c r="F869" s="115">
        <f t="shared" si="16"/>
        <v>1.2976666666666667</v>
      </c>
      <c r="G869" s="115">
        <f t="shared" si="16"/>
        <v>14.500333333333336</v>
      </c>
    </row>
    <row r="870" spans="1:7" x14ac:dyDescent="0.2">
      <c r="A870" s="328" t="s">
        <v>73</v>
      </c>
      <c r="B870" s="320"/>
      <c r="C870" s="115">
        <f t="shared" si="16"/>
        <v>6.7333333333333328E-2</v>
      </c>
      <c r="D870" s="115">
        <f t="shared" si="16"/>
        <v>7.166666666666667E-2</v>
      </c>
      <c r="E870" s="115">
        <f t="shared" si="16"/>
        <v>8.4000000000000005E-2</v>
      </c>
      <c r="F870" s="115">
        <f t="shared" si="16"/>
        <v>0.21366666666666667</v>
      </c>
      <c r="G870" s="115">
        <f t="shared" si="16"/>
        <v>3.4789999999999996</v>
      </c>
    </row>
    <row r="871" spans="1:7" x14ac:dyDescent="0.2">
      <c r="A871" s="328" t="s">
        <v>74</v>
      </c>
      <c r="B871" s="320"/>
      <c r="C871" s="115">
        <f t="shared" si="16"/>
        <v>4.1333333333333333E-2</v>
      </c>
      <c r="D871" s="115">
        <f t="shared" si="16"/>
        <v>3.9333333333333331E-2</v>
      </c>
      <c r="E871" s="115">
        <f t="shared" si="16"/>
        <v>7.6999999999999999E-2</v>
      </c>
      <c r="F871" s="115">
        <f t="shared" si="16"/>
        <v>0.42966666666666664</v>
      </c>
      <c r="G871" s="115">
        <f t="shared" si="16"/>
        <v>3.1116666666666668</v>
      </c>
    </row>
    <row r="872" spans="1:7" x14ac:dyDescent="0.2">
      <c r="A872" s="328" t="s">
        <v>75</v>
      </c>
      <c r="B872" s="320"/>
      <c r="C872" s="115">
        <f t="shared" ref="C872:G875" si="17">AVERAGE(C648,C661)</f>
        <v>3.5500000000000004E-2</v>
      </c>
      <c r="D872" s="115">
        <f t="shared" si="17"/>
        <v>3.85E-2</v>
      </c>
      <c r="E872" s="115">
        <f t="shared" si="17"/>
        <v>0.13950000000000001</v>
      </c>
      <c r="F872" s="115">
        <f t="shared" si="17"/>
        <v>0.16950000000000001</v>
      </c>
      <c r="G872" s="115">
        <f t="shared" si="17"/>
        <v>2.7919999999999998</v>
      </c>
    </row>
    <row r="873" spans="1:7" x14ac:dyDescent="0.2">
      <c r="A873" s="328" t="s">
        <v>76</v>
      </c>
      <c r="B873" s="320"/>
      <c r="C873" s="115">
        <f t="shared" si="17"/>
        <v>5.0500000000000003E-2</v>
      </c>
      <c r="D873" s="115">
        <f t="shared" si="17"/>
        <v>5.2000000000000005E-2</v>
      </c>
      <c r="E873" s="115">
        <f t="shared" si="17"/>
        <v>0.17</v>
      </c>
      <c r="F873" s="115">
        <f t="shared" si="17"/>
        <v>0.49299999999999999</v>
      </c>
      <c r="G873" s="115">
        <f t="shared" si="17"/>
        <v>3.5065</v>
      </c>
    </row>
    <row r="874" spans="1:7" x14ac:dyDescent="0.2">
      <c r="A874" s="328" t="s">
        <v>77</v>
      </c>
      <c r="B874" s="320"/>
      <c r="C874" s="115">
        <f t="shared" si="17"/>
        <v>4.4499999999999998E-2</v>
      </c>
      <c r="D874" s="115">
        <f t="shared" si="17"/>
        <v>5.1000000000000004E-2</v>
      </c>
      <c r="E874" s="115">
        <f t="shared" si="17"/>
        <v>0.106</v>
      </c>
      <c r="F874" s="115">
        <f t="shared" si="17"/>
        <v>0.20799999999999999</v>
      </c>
      <c r="G874" s="115">
        <f t="shared" si="17"/>
        <v>3.7450000000000001</v>
      </c>
    </row>
    <row r="875" spans="1:7" x14ac:dyDescent="0.2">
      <c r="A875" s="328" t="s">
        <v>78</v>
      </c>
      <c r="B875" s="320"/>
      <c r="C875" s="115">
        <f t="shared" si="17"/>
        <v>3.6999999999999998E-2</v>
      </c>
      <c r="D875" s="115">
        <f t="shared" si="17"/>
        <v>3.7999999999999999E-2</v>
      </c>
      <c r="E875" s="115">
        <f t="shared" si="17"/>
        <v>6.2E-2</v>
      </c>
      <c r="F875" s="115">
        <f t="shared" si="17"/>
        <v>0.38</v>
      </c>
      <c r="G875" s="115">
        <f t="shared" si="17"/>
        <v>3.0685000000000002</v>
      </c>
    </row>
    <row r="876" spans="1:7" x14ac:dyDescent="0.2">
      <c r="A876" s="417" t="s">
        <v>376</v>
      </c>
      <c r="B876" s="320"/>
      <c r="C876" s="324">
        <f>AVERAGE(C870:C875)</f>
        <v>4.6027777777777772E-2</v>
      </c>
      <c r="D876" s="324">
        <f>AVERAGE(D870:D875)</f>
        <v>4.8416666666666663E-2</v>
      </c>
      <c r="E876" s="324">
        <f>AVERAGE(E870:E875)</f>
        <v>0.10641666666666667</v>
      </c>
      <c r="F876" s="324">
        <f>AVERAGE(F870:F875)</f>
        <v>0.31563888888888886</v>
      </c>
      <c r="G876" s="323">
        <f>AVERAGE(G870:G875)</f>
        <v>3.2837777777777775</v>
      </c>
    </row>
    <row r="878" spans="1:7" x14ac:dyDescent="0.2">
      <c r="A878" s="328" t="s">
        <v>7</v>
      </c>
      <c r="B878" s="43">
        <v>2017</v>
      </c>
      <c r="C878" s="115">
        <f t="shared" ref="C878:G886" si="18">AVERAGE(C678,C691)</f>
        <v>9.9499999999999991E-2</v>
      </c>
      <c r="D878" s="115">
        <f t="shared" si="18"/>
        <v>0.31174999999999997</v>
      </c>
      <c r="E878" s="115">
        <f t="shared" si="18"/>
        <v>3.7249999999999996</v>
      </c>
      <c r="F878" s="115">
        <f t="shared" si="18"/>
        <v>0.25395000000000001</v>
      </c>
      <c r="G878" s="115">
        <f t="shared" si="18"/>
        <v>5.5834999999999999</v>
      </c>
    </row>
    <row r="879" spans="1:7" x14ac:dyDescent="0.2">
      <c r="A879" s="328" t="s">
        <v>36</v>
      </c>
      <c r="B879" s="320"/>
      <c r="C879" s="115">
        <f t="shared" si="18"/>
        <v>0.20574999999999999</v>
      </c>
      <c r="D879" s="115">
        <f t="shared" si="18"/>
        <v>0.28634500000000002</v>
      </c>
      <c r="E879" s="115">
        <f t="shared" si="18"/>
        <v>1.9855</v>
      </c>
      <c r="F879" s="115">
        <f t="shared" si="18"/>
        <v>0.38095000000000001</v>
      </c>
      <c r="G879" s="115">
        <f t="shared" si="18"/>
        <v>10.474499999999999</v>
      </c>
    </row>
    <row r="880" spans="1:7" x14ac:dyDescent="0.2">
      <c r="A880" s="328" t="s">
        <v>72</v>
      </c>
      <c r="B880" s="320"/>
      <c r="C880" s="115">
        <f t="shared" si="18"/>
        <v>0.55930000000000002</v>
      </c>
      <c r="D880" s="115">
        <f t="shared" si="18"/>
        <v>1.0221499999999999</v>
      </c>
      <c r="E880" s="115">
        <f t="shared" si="18"/>
        <v>7.3975</v>
      </c>
      <c r="F880" s="115">
        <f t="shared" si="18"/>
        <v>0.76469999999999994</v>
      </c>
      <c r="G880" s="115">
        <f t="shared" si="18"/>
        <v>12.939</v>
      </c>
    </row>
    <row r="881" spans="1:7" x14ac:dyDescent="0.2">
      <c r="A881" s="328" t="s">
        <v>73</v>
      </c>
      <c r="B881" s="320"/>
      <c r="C881" s="115">
        <f t="shared" si="18"/>
        <v>3.5199999999999995E-2</v>
      </c>
      <c r="D881" s="115">
        <f t="shared" si="18"/>
        <v>5.7349999999999998E-2</v>
      </c>
      <c r="E881" s="115">
        <f t="shared" si="18"/>
        <v>2.35E-2</v>
      </c>
      <c r="F881" s="115">
        <f t="shared" si="18"/>
        <v>0.11760000000000001</v>
      </c>
      <c r="G881" s="115">
        <f t="shared" si="18"/>
        <v>3.6880000000000002</v>
      </c>
    </row>
    <row r="882" spans="1:7" x14ac:dyDescent="0.2">
      <c r="A882" s="328" t="s">
        <v>74</v>
      </c>
      <c r="B882" s="320"/>
      <c r="C882" s="115">
        <f t="shared" si="18"/>
        <v>4.2550000000000004E-2</v>
      </c>
      <c r="D882" s="115">
        <f t="shared" si="18"/>
        <v>0.14299999999999999</v>
      </c>
      <c r="E882" s="115">
        <f t="shared" si="18"/>
        <v>9.0000000000000011E-3</v>
      </c>
      <c r="F882" s="115">
        <f t="shared" si="18"/>
        <v>1.04555</v>
      </c>
      <c r="G882" s="115">
        <f t="shared" si="18"/>
        <v>4.6509999999999998</v>
      </c>
    </row>
    <row r="883" spans="1:7" x14ac:dyDescent="0.2">
      <c r="A883" s="328" t="s">
        <v>75</v>
      </c>
      <c r="B883" s="320"/>
      <c r="C883" s="115">
        <f t="shared" si="18"/>
        <v>4.8149999999999998E-2</v>
      </c>
      <c r="D883" s="115">
        <f t="shared" si="18"/>
        <v>5.8949999999999995E-2</v>
      </c>
      <c r="E883" s="115">
        <f t="shared" si="18"/>
        <v>4.4499999999999998E-2</v>
      </c>
      <c r="F883" s="115">
        <f t="shared" si="18"/>
        <v>0.58274999999999999</v>
      </c>
      <c r="G883" s="115">
        <f t="shared" si="18"/>
        <v>3.7634999999999996</v>
      </c>
    </row>
    <row r="884" spans="1:7" x14ac:dyDescent="0.2">
      <c r="A884" s="328" t="s">
        <v>76</v>
      </c>
      <c r="B884" s="320"/>
      <c r="C884" s="115">
        <f t="shared" si="18"/>
        <v>0.10585</v>
      </c>
      <c r="D884" s="115">
        <f t="shared" si="18"/>
        <v>0.18698000000000001</v>
      </c>
      <c r="E884" s="115">
        <f t="shared" si="18"/>
        <v>5.1364999999999998</v>
      </c>
      <c r="F884" s="115">
        <f t="shared" si="18"/>
        <v>0.51590000000000003</v>
      </c>
      <c r="G884" s="115">
        <f t="shared" si="18"/>
        <v>7.0470000000000006</v>
      </c>
    </row>
    <row r="885" spans="1:7" x14ac:dyDescent="0.2">
      <c r="A885" s="328" t="s">
        <v>77</v>
      </c>
      <c r="B885" s="320"/>
      <c r="C885" s="115">
        <f t="shared" si="18"/>
        <v>0.28905000000000003</v>
      </c>
      <c r="D885" s="115">
        <f t="shared" si="18"/>
        <v>0.30449999999999999</v>
      </c>
      <c r="E885" s="115">
        <f t="shared" si="18"/>
        <v>3.3055000000000003</v>
      </c>
      <c r="F885" s="115">
        <f t="shared" si="18"/>
        <v>0.85865000000000002</v>
      </c>
      <c r="G885" s="115">
        <f t="shared" si="18"/>
        <v>7.0525000000000002</v>
      </c>
    </row>
    <row r="886" spans="1:7" x14ac:dyDescent="0.2">
      <c r="A886" s="328" t="s">
        <v>78</v>
      </c>
      <c r="B886" s="320"/>
      <c r="C886" s="115">
        <f t="shared" si="18"/>
        <v>0.48975000000000002</v>
      </c>
      <c r="D886" s="115">
        <f t="shared" si="18"/>
        <v>0.5837</v>
      </c>
      <c r="E886" s="115">
        <f t="shared" si="18"/>
        <v>5.4649999999999999</v>
      </c>
      <c r="F886" s="115">
        <f t="shared" si="18"/>
        <v>1.0118</v>
      </c>
      <c r="G886" s="115">
        <f t="shared" si="18"/>
        <v>11.515499999999999</v>
      </c>
    </row>
    <row r="887" spans="1:7" x14ac:dyDescent="0.2">
      <c r="A887" s="417" t="s">
        <v>376</v>
      </c>
      <c r="B887" s="320"/>
      <c r="C887" s="324">
        <f>AVERAGE(C881:C886)</f>
        <v>0.16842500000000002</v>
      </c>
      <c r="D887" s="324">
        <f>AVERAGE(D881:D886)</f>
        <v>0.22241333333333335</v>
      </c>
      <c r="E887" s="324">
        <f>AVERAGE(E881:E886)</f>
        <v>2.3306666666666667</v>
      </c>
      <c r="F887" s="324">
        <f>AVERAGE(F881:F886)</f>
        <v>0.68870833333333337</v>
      </c>
      <c r="G887" s="323">
        <f>AVERAGE(G881:G886)</f>
        <v>6.2862499999999999</v>
      </c>
    </row>
    <row r="889" spans="1:7" x14ac:dyDescent="0.2">
      <c r="A889" s="328" t="s">
        <v>7</v>
      </c>
      <c r="B889" s="43">
        <v>2018</v>
      </c>
      <c r="C889" s="115">
        <f>AVERAGE(C703,C716)</f>
        <v>0.19999999999999998</v>
      </c>
      <c r="D889" s="115">
        <f>AVERAGE(D703,D716)</f>
        <v>0.46699999999999997</v>
      </c>
      <c r="E889" s="115">
        <f>AVERAGE(E703,E716)</f>
        <v>7.4169999999999998</v>
      </c>
      <c r="F889" s="115">
        <f>AVERAGE(F703,F716)</f>
        <v>0.85050000000000003</v>
      </c>
      <c r="G889" s="115"/>
    </row>
    <row r="890" spans="1:7" x14ac:dyDescent="0.2">
      <c r="A890" s="328" t="s">
        <v>36</v>
      </c>
      <c r="B890" s="320"/>
      <c r="C890" s="115">
        <f t="shared" ref="C890:F897" si="19">AVERAGE(C704,C717)</f>
        <v>0.39744999999999997</v>
      </c>
      <c r="D890" s="115">
        <f t="shared" si="19"/>
        <v>1.0036499999999999</v>
      </c>
      <c r="E890" s="115">
        <f t="shared" si="19"/>
        <v>7.1920000000000002</v>
      </c>
      <c r="F890" s="115">
        <f t="shared" si="19"/>
        <v>1.71</v>
      </c>
      <c r="G890" s="115"/>
    </row>
    <row r="891" spans="1:7" x14ac:dyDescent="0.2">
      <c r="A891" s="328" t="s">
        <v>72</v>
      </c>
      <c r="B891" s="320"/>
      <c r="C891" s="115">
        <f t="shared" si="19"/>
        <v>1.1535500000000001</v>
      </c>
      <c r="D891" s="115">
        <f t="shared" si="19"/>
        <v>1.9938000000000002</v>
      </c>
      <c r="E891" s="115">
        <f t="shared" si="19"/>
        <v>12.9565</v>
      </c>
      <c r="F891" s="115">
        <f t="shared" si="19"/>
        <v>2.5949999999999998</v>
      </c>
      <c r="G891" s="115"/>
    </row>
    <row r="892" spans="1:7" x14ac:dyDescent="0.2">
      <c r="A892" s="328" t="s">
        <v>73</v>
      </c>
      <c r="B892" s="320"/>
      <c r="C892" s="115">
        <f t="shared" si="19"/>
        <v>3.3700000000000001E-2</v>
      </c>
      <c r="D892" s="115">
        <f t="shared" si="19"/>
        <v>0.21240000000000001</v>
      </c>
      <c r="E892" s="115" t="str">
        <f>E724</f>
        <v>&lt;0.25</v>
      </c>
      <c r="F892" s="115">
        <f t="shared" si="19"/>
        <v>0.72540000000000004</v>
      </c>
      <c r="G892" s="115"/>
    </row>
    <row r="893" spans="1:7" x14ac:dyDescent="0.2">
      <c r="A893" s="328" t="s">
        <v>74</v>
      </c>
      <c r="B893" s="320"/>
      <c r="C893" s="115">
        <f t="shared" si="19"/>
        <v>3.5499999999999997E-2</v>
      </c>
      <c r="D893" s="115">
        <f t="shared" si="19"/>
        <v>0.12559999999999999</v>
      </c>
      <c r="E893" s="115" t="s">
        <v>408</v>
      </c>
      <c r="F893" s="115">
        <f t="shared" si="19"/>
        <v>0.76680000000000004</v>
      </c>
      <c r="G893" s="115"/>
    </row>
    <row r="894" spans="1:7" x14ac:dyDescent="0.2">
      <c r="A894" s="328" t="s">
        <v>75</v>
      </c>
      <c r="B894" s="320"/>
      <c r="C894" s="115">
        <f t="shared" si="19"/>
        <v>3.6400000000000002E-2</v>
      </c>
      <c r="D894" s="115">
        <f t="shared" si="19"/>
        <v>0.1472</v>
      </c>
      <c r="E894" s="115" t="s">
        <v>408</v>
      </c>
      <c r="F894" s="115">
        <f t="shared" si="19"/>
        <v>0.63480000000000003</v>
      </c>
      <c r="G894" s="115"/>
    </row>
    <row r="895" spans="1:7" x14ac:dyDescent="0.2">
      <c r="A895" s="328" t="s">
        <v>76</v>
      </c>
      <c r="B895" s="320"/>
      <c r="C895" s="115">
        <f t="shared" si="19"/>
        <v>3.8199999999999998E-2</v>
      </c>
      <c r="D895" s="115">
        <f t="shared" si="19"/>
        <v>0.12429999999999999</v>
      </c>
      <c r="E895" s="115" t="s">
        <v>408</v>
      </c>
      <c r="F895" s="115">
        <f t="shared" si="19"/>
        <v>0.74890000000000001</v>
      </c>
      <c r="G895" s="115"/>
    </row>
    <row r="896" spans="1:7" x14ac:dyDescent="0.2">
      <c r="A896" s="328" t="s">
        <v>77</v>
      </c>
      <c r="B896" s="320"/>
      <c r="C896" s="115">
        <f t="shared" si="19"/>
        <v>3.6700000000000003E-2</v>
      </c>
      <c r="D896" s="115">
        <f t="shared" si="19"/>
        <v>0.18280000000000002</v>
      </c>
      <c r="E896" s="115" t="s">
        <v>408</v>
      </c>
      <c r="F896" s="115">
        <f t="shared" si="19"/>
        <v>0.77949999999999997</v>
      </c>
      <c r="G896" s="115"/>
    </row>
    <row r="897" spans="1:7" x14ac:dyDescent="0.2">
      <c r="A897" s="328" t="s">
        <v>78</v>
      </c>
      <c r="B897" s="320"/>
      <c r="C897" s="115">
        <f t="shared" si="19"/>
        <v>3.39E-2</v>
      </c>
      <c r="D897" s="115">
        <f t="shared" si="19"/>
        <v>0.1215</v>
      </c>
      <c r="E897" s="115" t="s">
        <v>408</v>
      </c>
      <c r="F897" s="115">
        <f>AVERAGE(F711,F724)</f>
        <v>0.81979999999999997</v>
      </c>
      <c r="G897" s="115"/>
    </row>
    <row r="898" spans="1:7" x14ac:dyDescent="0.2">
      <c r="A898" s="417" t="s">
        <v>376</v>
      </c>
      <c r="B898" s="320"/>
      <c r="C898" s="324">
        <f>AVERAGE(C892:C897)</f>
        <v>3.5733333333333332E-2</v>
      </c>
      <c r="D898" s="324">
        <f>AVERAGE(D892:D897)</f>
        <v>0.15229999999999999</v>
      </c>
      <c r="E898" s="283" t="s">
        <v>408</v>
      </c>
      <c r="F898" s="324">
        <f>AVERAGE(F892:F897)</f>
        <v>0.74586666666666668</v>
      </c>
      <c r="G898" s="323"/>
    </row>
  </sheetData>
  <phoneticPr fontId="0" type="noConversion"/>
  <pageMargins left="0.75" right="0.75" top="1" bottom="1" header="0.5" footer="0.5"/>
  <pageSetup orientation="landscape" r:id="rId1"/>
  <headerFooter alignWithMargins="0"/>
  <rowBreaks count="1" manualBreakCount="1">
    <brk id="3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FD226"/>
  <sheetViews>
    <sheetView topLeftCell="F1" zoomScaleNormal="100" workbookViewId="0">
      <pane ySplit="1" topLeftCell="A2" activePane="bottomLeft" state="frozen"/>
      <selection pane="bottomLeft" activeCell="AB6" sqref="AB6"/>
    </sheetView>
  </sheetViews>
  <sheetFormatPr defaultRowHeight="12.75" x14ac:dyDescent="0.2"/>
  <cols>
    <col min="1" max="1" width="21.7109375" customWidth="1"/>
    <col min="2" max="4" width="12.7109375" customWidth="1"/>
    <col min="5" max="5" width="13.42578125" customWidth="1"/>
    <col min="6" max="6" width="1.7109375" customWidth="1"/>
    <col min="7" max="7" width="12.7109375" customWidth="1"/>
    <col min="8" max="8" width="13.7109375" customWidth="1"/>
    <col min="9" max="9" width="12.42578125" customWidth="1"/>
    <col min="10" max="10" width="13.5703125" customWidth="1"/>
    <col min="11" max="11" width="1.7109375" customWidth="1"/>
    <col min="12" max="12" width="12.5703125" customWidth="1"/>
    <col min="13" max="13" width="12.7109375" customWidth="1"/>
    <col min="14" max="14" width="12.42578125" customWidth="1"/>
    <col min="15" max="15" width="13.5703125" customWidth="1"/>
    <col min="16" max="16" width="1.7109375" customWidth="1"/>
    <col min="17" max="17" width="12.7109375" customWidth="1"/>
    <col min="18" max="18" width="12.7109375" bestFit="1" customWidth="1"/>
    <col min="19" max="19" width="12.5703125" bestFit="1" customWidth="1"/>
    <col min="20" max="20" width="13.85546875" bestFit="1" customWidth="1"/>
    <col min="21" max="21" width="2.7109375" customWidth="1"/>
    <col min="22" max="22" width="7.5703125" bestFit="1" customWidth="1"/>
    <col min="23" max="23" width="12.28515625" bestFit="1" customWidth="1"/>
    <col min="24" max="24" width="13.5703125" bestFit="1" customWidth="1"/>
  </cols>
  <sheetData>
    <row r="1" spans="1:27" x14ac:dyDescent="0.2">
      <c r="A1" s="5" t="s">
        <v>47</v>
      </c>
    </row>
    <row r="2" spans="1:27" x14ac:dyDescent="0.2">
      <c r="A2" s="9"/>
    </row>
    <row r="3" spans="1:27" x14ac:dyDescent="0.2">
      <c r="A3" s="5" t="s">
        <v>50</v>
      </c>
      <c r="B3" s="45">
        <v>38076</v>
      </c>
      <c r="C3" s="45">
        <v>38153</v>
      </c>
      <c r="D3" s="45">
        <v>38257</v>
      </c>
      <c r="E3" s="45">
        <v>38392</v>
      </c>
    </row>
    <row r="4" spans="1:27" x14ac:dyDescent="0.2">
      <c r="A4" s="5"/>
      <c r="B4" s="652" t="s">
        <v>81</v>
      </c>
      <c r="C4" s="654"/>
      <c r="D4" s="652"/>
      <c r="E4" s="652"/>
      <c r="V4" s="61" t="s">
        <v>81</v>
      </c>
      <c r="W4" s="61" t="s">
        <v>82</v>
      </c>
      <c r="X4" s="61" t="s">
        <v>83</v>
      </c>
    </row>
    <row r="5" spans="1:27" x14ac:dyDescent="0.2">
      <c r="A5" s="9"/>
      <c r="B5" s="655" t="s">
        <v>96</v>
      </c>
      <c r="C5" s="654"/>
      <c r="D5" s="654"/>
      <c r="E5" s="654"/>
      <c r="V5" s="61" t="s">
        <v>84</v>
      </c>
      <c r="W5" s="61" t="s">
        <v>84</v>
      </c>
      <c r="X5" s="61" t="s">
        <v>85</v>
      </c>
    </row>
    <row r="6" spans="1:27" x14ac:dyDescent="0.2">
      <c r="A6" s="10" t="s">
        <v>8</v>
      </c>
      <c r="B6" s="18">
        <v>4.7999999999999996E-3</v>
      </c>
      <c r="C6" s="19">
        <v>4.7999999999999996E-3</v>
      </c>
      <c r="D6" s="19">
        <v>5.5999999999999999E-3</v>
      </c>
      <c r="E6" s="44">
        <v>5.1400000000000005E-3</v>
      </c>
      <c r="Q6" s="18">
        <v>4.7999999999999996E-3</v>
      </c>
      <c r="R6" s="19">
        <v>4.7999999999999996E-3</v>
      </c>
      <c r="S6" s="19">
        <v>5.5999999999999999E-3</v>
      </c>
      <c r="T6" s="44">
        <v>5.1400000000000005E-3</v>
      </c>
      <c r="V6" s="58">
        <f>AVERAGE(Q6:U6)*1000</f>
        <v>5.0849999999999991</v>
      </c>
    </row>
    <row r="7" spans="1:27" x14ac:dyDescent="0.2">
      <c r="A7" s="10" t="s">
        <v>36</v>
      </c>
      <c r="B7" s="19">
        <v>3.3E-3</v>
      </c>
      <c r="C7" s="44">
        <v>3.0999999999999999E-3</v>
      </c>
      <c r="D7" s="44">
        <v>3.0000000000000001E-3</v>
      </c>
      <c r="E7" s="44">
        <v>3.3200000000000005E-3</v>
      </c>
      <c r="Q7" s="19">
        <v>3.3E-3</v>
      </c>
      <c r="R7" s="44">
        <v>3.0999999999999999E-3</v>
      </c>
      <c r="S7" s="44">
        <v>3.0000000000000001E-3</v>
      </c>
      <c r="T7" s="44">
        <v>3.3200000000000005E-3</v>
      </c>
      <c r="V7" s="58">
        <f t="shared" ref="V7:V14" si="0">AVERAGE(Q7:U7)*1000</f>
        <v>3.1799999999999997</v>
      </c>
    </row>
    <row r="8" spans="1:27" x14ac:dyDescent="0.2">
      <c r="A8" s="10" t="s">
        <v>72</v>
      </c>
      <c r="B8" s="19">
        <v>1.8E-3</v>
      </c>
      <c r="C8" s="44">
        <v>2E-3</v>
      </c>
      <c r="D8" s="19">
        <v>2.5999999999999999E-3</v>
      </c>
      <c r="E8" s="44">
        <v>2.5000000000000001E-3</v>
      </c>
      <c r="Q8" s="19">
        <v>1.8E-3</v>
      </c>
      <c r="R8" s="44">
        <v>2E-3</v>
      </c>
      <c r="S8" s="19">
        <v>2.5999999999999999E-3</v>
      </c>
      <c r="T8" s="44">
        <v>2.5000000000000001E-3</v>
      </c>
      <c r="V8" s="58">
        <f t="shared" si="0"/>
        <v>2.2250000000000001</v>
      </c>
    </row>
    <row r="9" spans="1:27" x14ac:dyDescent="0.2">
      <c r="A9" s="10" t="s">
        <v>57</v>
      </c>
      <c r="B9" s="44" t="s">
        <v>1</v>
      </c>
      <c r="C9" s="44">
        <v>1.4E-3</v>
      </c>
      <c r="D9" s="44">
        <v>1.1000000000000001E-3</v>
      </c>
      <c r="E9" s="44">
        <v>1.5400000000000001E-3</v>
      </c>
      <c r="Q9" s="44">
        <v>5.0000000000000001E-4</v>
      </c>
      <c r="R9" s="44">
        <v>1.4E-3</v>
      </c>
      <c r="S9" s="44">
        <v>1.1000000000000001E-3</v>
      </c>
      <c r="T9" s="44">
        <v>1.5400000000000001E-3</v>
      </c>
      <c r="V9" s="58">
        <f t="shared" si="0"/>
        <v>1.1350000000000002</v>
      </c>
    </row>
    <row r="10" spans="1:27" x14ac:dyDescent="0.2">
      <c r="A10" s="10" t="s">
        <v>56</v>
      </c>
      <c r="B10" s="44">
        <v>1E-3</v>
      </c>
      <c r="C10" s="44">
        <v>1.1999999999999999E-3</v>
      </c>
      <c r="D10" s="44">
        <v>1.2999999999999999E-3</v>
      </c>
      <c r="E10" s="44">
        <v>1.1800000000000001E-3</v>
      </c>
      <c r="Q10" s="44">
        <v>1E-3</v>
      </c>
      <c r="R10" s="44">
        <v>1.1999999999999999E-3</v>
      </c>
      <c r="S10" s="44">
        <v>1.2999999999999999E-3</v>
      </c>
      <c r="T10" s="44">
        <v>1.1800000000000001E-3</v>
      </c>
      <c r="V10" s="58">
        <f t="shared" si="0"/>
        <v>1.17</v>
      </c>
    </row>
    <row r="11" spans="1:27" x14ac:dyDescent="0.2">
      <c r="A11" s="10" t="s">
        <v>60</v>
      </c>
      <c r="B11" s="44" t="s">
        <v>1</v>
      </c>
      <c r="C11" s="44">
        <v>1.1000000000000001E-3</v>
      </c>
      <c r="D11" s="44">
        <v>1.2999999999999999E-3</v>
      </c>
      <c r="E11" s="44">
        <v>2.16E-3</v>
      </c>
      <c r="Q11" s="44">
        <v>5.0000000000000001E-4</v>
      </c>
      <c r="R11" s="44">
        <v>1.1000000000000001E-3</v>
      </c>
      <c r="S11" s="44">
        <v>1.2999999999999999E-3</v>
      </c>
      <c r="T11" s="44">
        <v>2.16E-3</v>
      </c>
      <c r="V11" s="58">
        <f t="shared" si="0"/>
        <v>1.2650000000000001</v>
      </c>
    </row>
    <row r="12" spans="1:27" x14ac:dyDescent="0.2">
      <c r="A12" s="10" t="s">
        <v>59</v>
      </c>
      <c r="B12" s="44" t="s">
        <v>1</v>
      </c>
      <c r="C12" s="44" t="s">
        <v>1</v>
      </c>
      <c r="D12" s="44">
        <v>7.1000000000000004E-3</v>
      </c>
      <c r="E12" s="44">
        <v>1.9600000000000004E-3</v>
      </c>
      <c r="Q12" s="44">
        <v>5.0000000000000001E-4</v>
      </c>
      <c r="R12" s="44">
        <v>5.0000000000000001E-4</v>
      </c>
      <c r="S12" s="44">
        <v>7.1000000000000004E-3</v>
      </c>
      <c r="T12" s="44">
        <v>1.9600000000000004E-3</v>
      </c>
      <c r="V12" s="58">
        <f t="shared" si="0"/>
        <v>2.5149999999999997</v>
      </c>
    </row>
    <row r="13" spans="1:27" x14ac:dyDescent="0.2">
      <c r="A13" s="10" t="s">
        <v>63</v>
      </c>
      <c r="B13" s="44" t="s">
        <v>1</v>
      </c>
      <c r="C13" s="44">
        <v>1E-3</v>
      </c>
      <c r="D13" s="44">
        <v>1.1999999999999999E-3</v>
      </c>
      <c r="E13" s="44">
        <v>1.6200000000000001E-3</v>
      </c>
      <c r="Q13" s="44">
        <v>5.0000000000000001E-4</v>
      </c>
      <c r="R13" s="44">
        <v>1E-3</v>
      </c>
      <c r="S13" s="44">
        <v>1.1999999999999999E-3</v>
      </c>
      <c r="T13" s="44">
        <v>1.6200000000000001E-3</v>
      </c>
      <c r="V13" s="58">
        <f t="shared" si="0"/>
        <v>1.08</v>
      </c>
    </row>
    <row r="14" spans="1:27" x14ac:dyDescent="0.2">
      <c r="A14" s="10" t="s">
        <v>62</v>
      </c>
      <c r="B14" s="44" t="s">
        <v>1</v>
      </c>
      <c r="C14" s="44" t="s">
        <v>1</v>
      </c>
      <c r="D14" s="44">
        <f>(0.0005+0.0071)/2</f>
        <v>3.8000000000000004E-3</v>
      </c>
      <c r="E14" s="44">
        <v>1.2300000000000002E-3</v>
      </c>
      <c r="Q14" s="44">
        <v>5.0000000000000001E-4</v>
      </c>
      <c r="R14" s="44">
        <v>5.0000000000000001E-4</v>
      </c>
      <c r="S14" s="44">
        <f>(0.0005+0.0071)/2</f>
        <v>3.8000000000000004E-3</v>
      </c>
      <c r="T14" s="44">
        <v>1.2300000000000002E-3</v>
      </c>
      <c r="V14" s="58">
        <f t="shared" si="0"/>
        <v>1.5075000000000001</v>
      </c>
      <c r="Z14" s="58">
        <f>AVERAGE(V9,V11,V13)</f>
        <v>1.1600000000000001</v>
      </c>
      <c r="AA14" s="243" t="s">
        <v>188</v>
      </c>
    </row>
    <row r="15" spans="1:27" x14ac:dyDescent="0.2">
      <c r="A15" s="10"/>
      <c r="B15" s="44"/>
      <c r="C15" s="44"/>
      <c r="D15" s="44"/>
      <c r="E15" s="44"/>
      <c r="Q15" s="44"/>
      <c r="R15" s="44"/>
      <c r="S15" s="44"/>
      <c r="T15" s="44"/>
      <c r="V15" s="58">
        <f>AVERAGE(V9:V14)</f>
        <v>1.4454166666666666</v>
      </c>
      <c r="W15" s="58"/>
      <c r="X15" s="58"/>
      <c r="Z15" s="58">
        <f>AVERAGE(V10,V12,V14)</f>
        <v>1.7308333333333332</v>
      </c>
      <c r="AA15" s="243" t="s">
        <v>189</v>
      </c>
    </row>
    <row r="16" spans="1:27" x14ac:dyDescent="0.2">
      <c r="A16" s="10"/>
      <c r="B16" s="44"/>
      <c r="C16" s="44"/>
      <c r="D16" s="44"/>
      <c r="E16" s="44"/>
      <c r="Q16" s="44"/>
      <c r="R16" s="44"/>
      <c r="S16" s="44"/>
      <c r="T16" s="44"/>
    </row>
    <row r="17" spans="1:28" x14ac:dyDescent="0.2">
      <c r="D17" s="19"/>
    </row>
    <row r="18" spans="1:28" x14ac:dyDescent="0.2">
      <c r="A18" s="5" t="s">
        <v>50</v>
      </c>
      <c r="B18" s="652">
        <v>38456</v>
      </c>
      <c r="C18" s="654"/>
      <c r="D18" s="654"/>
      <c r="E18" s="654"/>
      <c r="F18" s="60"/>
      <c r="G18" s="652">
        <v>38518</v>
      </c>
      <c r="H18" s="654"/>
      <c r="I18" s="654"/>
      <c r="J18" s="654"/>
      <c r="L18" s="652">
        <v>38622</v>
      </c>
      <c r="M18" s="654"/>
      <c r="N18" s="654"/>
      <c r="O18" s="654"/>
      <c r="W18" s="125" t="s">
        <v>179</v>
      </c>
    </row>
    <row r="19" spans="1:28" x14ac:dyDescent="0.2">
      <c r="B19" s="61" t="s">
        <v>81</v>
      </c>
      <c r="C19" s="61" t="s">
        <v>82</v>
      </c>
      <c r="D19" s="61" t="s">
        <v>86</v>
      </c>
      <c r="E19" s="61" t="s">
        <v>83</v>
      </c>
      <c r="F19" s="61"/>
      <c r="G19" s="61" t="s">
        <v>81</v>
      </c>
      <c r="H19" s="61" t="s">
        <v>82</v>
      </c>
      <c r="I19" s="61" t="s">
        <v>86</v>
      </c>
      <c r="J19" s="61" t="s">
        <v>83</v>
      </c>
      <c r="L19" s="61" t="s">
        <v>81</v>
      </c>
      <c r="M19" s="61" t="s">
        <v>82</v>
      </c>
      <c r="N19" s="61" t="s">
        <v>86</v>
      </c>
      <c r="O19" s="61" t="s">
        <v>83</v>
      </c>
      <c r="V19" s="239" t="s">
        <v>81</v>
      </c>
      <c r="W19" s="239" t="s">
        <v>82</v>
      </c>
      <c r="X19" s="239" t="s">
        <v>83</v>
      </c>
    </row>
    <row r="20" spans="1:28" x14ac:dyDescent="0.2">
      <c r="B20" s="61" t="s">
        <v>84</v>
      </c>
      <c r="C20" s="61" t="s">
        <v>84</v>
      </c>
      <c r="D20" s="61" t="s">
        <v>84</v>
      </c>
      <c r="E20" s="61" t="s">
        <v>85</v>
      </c>
      <c r="F20" s="61"/>
      <c r="G20" s="61" t="s">
        <v>84</v>
      </c>
      <c r="H20" s="61" t="s">
        <v>84</v>
      </c>
      <c r="I20" s="61" t="s">
        <v>84</v>
      </c>
      <c r="J20" s="61" t="s">
        <v>85</v>
      </c>
      <c r="L20" s="61" t="s">
        <v>84</v>
      </c>
      <c r="M20" s="61" t="s">
        <v>84</v>
      </c>
      <c r="N20" s="61" t="s">
        <v>84</v>
      </c>
      <c r="O20" s="61" t="s">
        <v>85</v>
      </c>
      <c r="V20" s="239" t="s">
        <v>84</v>
      </c>
      <c r="W20" s="239" t="s">
        <v>84</v>
      </c>
      <c r="X20" s="239" t="s">
        <v>85</v>
      </c>
    </row>
    <row r="21" spans="1:28" x14ac:dyDescent="0.2">
      <c r="A21" s="55" t="s">
        <v>7</v>
      </c>
      <c r="B21" s="58">
        <v>5.74</v>
      </c>
      <c r="C21" s="58">
        <v>5.72</v>
      </c>
      <c r="D21" s="63">
        <v>0.91400000000000003</v>
      </c>
      <c r="E21" s="58"/>
      <c r="F21" s="58"/>
      <c r="G21" s="58">
        <v>4.6500000000000004</v>
      </c>
      <c r="H21" s="58">
        <v>4.5199999999999996</v>
      </c>
      <c r="I21" s="62" t="s">
        <v>87</v>
      </c>
      <c r="J21" s="58"/>
      <c r="K21" s="58"/>
      <c r="L21" s="58">
        <v>5.72</v>
      </c>
      <c r="M21">
        <v>5.47</v>
      </c>
      <c r="N21" s="59">
        <v>0.72</v>
      </c>
      <c r="V21" s="58">
        <f>AVERAGE(B21,G21,L21)</f>
        <v>5.37</v>
      </c>
      <c r="W21" s="58">
        <f>AVERAGE(C21,H21,M21)</f>
        <v>5.2366666666666655</v>
      </c>
    </row>
    <row r="22" spans="1:28" x14ac:dyDescent="0.2">
      <c r="A22" s="10" t="s">
        <v>36</v>
      </c>
      <c r="B22" s="58">
        <v>3.21</v>
      </c>
      <c r="C22" s="58">
        <v>2.83</v>
      </c>
      <c r="D22" s="63">
        <v>0.84699999999999998</v>
      </c>
      <c r="E22" s="58"/>
      <c r="F22" s="58"/>
      <c r="G22" s="58">
        <v>3.14</v>
      </c>
      <c r="H22" s="58">
        <v>2.58</v>
      </c>
      <c r="I22" s="62" t="s">
        <v>87</v>
      </c>
      <c r="J22" s="58"/>
      <c r="K22" s="58"/>
      <c r="L22" s="58">
        <v>3.26</v>
      </c>
      <c r="M22">
        <v>2.58</v>
      </c>
      <c r="N22" s="59">
        <v>0.78</v>
      </c>
      <c r="V22" s="58">
        <f t="shared" ref="V22:W30" si="1">AVERAGE(B22,G22,L22)</f>
        <v>3.2033333333333331</v>
      </c>
      <c r="W22" s="58">
        <f t="shared" si="1"/>
        <v>2.6633333333333336</v>
      </c>
    </row>
    <row r="23" spans="1:28" x14ac:dyDescent="0.2">
      <c r="A23" s="85" t="s">
        <v>100</v>
      </c>
      <c r="B23" s="58">
        <v>2.7</v>
      </c>
      <c r="C23" s="58">
        <v>2.33</v>
      </c>
      <c r="D23" s="63">
        <v>0.89400000000000002</v>
      </c>
      <c r="E23" s="58"/>
      <c r="F23" s="58"/>
      <c r="G23" s="58">
        <v>2.52</v>
      </c>
      <c r="H23" s="58">
        <v>2.27</v>
      </c>
      <c r="I23" s="58">
        <v>1.1499999999999999</v>
      </c>
      <c r="J23" s="58"/>
      <c r="K23" s="58"/>
      <c r="L23" s="58">
        <v>2.13</v>
      </c>
      <c r="M23" s="58">
        <v>1.94</v>
      </c>
      <c r="N23" s="59">
        <v>0.83699999999999997</v>
      </c>
      <c r="V23" s="58">
        <f>AVERAGE(B23,G23,L23)</f>
        <v>2.4500000000000002</v>
      </c>
      <c r="W23" s="58">
        <f>AVERAGE(C23,H23,M23)</f>
        <v>2.1799999999999997</v>
      </c>
    </row>
    <row r="24" spans="1:28" x14ac:dyDescent="0.2">
      <c r="A24" s="10" t="s">
        <v>72</v>
      </c>
      <c r="B24" s="58">
        <v>2.09</v>
      </c>
      <c r="C24" s="58">
        <v>1.91</v>
      </c>
      <c r="D24" s="63">
        <v>0.434</v>
      </c>
      <c r="E24" s="58"/>
      <c r="F24" s="58"/>
      <c r="G24" s="58">
        <v>2.86</v>
      </c>
      <c r="H24" s="58">
        <v>2.8</v>
      </c>
      <c r="I24" s="62" t="s">
        <v>87</v>
      </c>
      <c r="J24" s="58"/>
      <c r="K24" s="58"/>
      <c r="L24" s="58">
        <v>2.2000000000000002</v>
      </c>
      <c r="M24">
        <v>1.52</v>
      </c>
      <c r="N24" s="67" t="s">
        <v>92</v>
      </c>
      <c r="V24" s="58">
        <f t="shared" si="1"/>
        <v>2.3833333333333333</v>
      </c>
      <c r="W24" s="58">
        <f t="shared" si="1"/>
        <v>2.0766666666666667</v>
      </c>
    </row>
    <row r="25" spans="1:28" x14ac:dyDescent="0.2">
      <c r="A25" s="10" t="s">
        <v>57</v>
      </c>
      <c r="B25" s="58">
        <v>1.35</v>
      </c>
      <c r="C25" s="58">
        <v>1.2</v>
      </c>
      <c r="D25" s="63">
        <v>0.63400000000000001</v>
      </c>
      <c r="E25" s="58"/>
      <c r="F25" s="58"/>
      <c r="G25" s="58">
        <v>1.62</v>
      </c>
      <c r="H25" s="58">
        <v>1.22</v>
      </c>
      <c r="I25" s="62" t="s">
        <v>87</v>
      </c>
      <c r="J25" s="58"/>
      <c r="K25" s="58"/>
      <c r="L25" s="58">
        <v>2.06</v>
      </c>
      <c r="M25">
        <v>1.43</v>
      </c>
      <c r="N25">
        <v>0.70899999999999996</v>
      </c>
      <c r="O25" s="67" t="s">
        <v>94</v>
      </c>
      <c r="V25" s="58">
        <f t="shared" si="1"/>
        <v>1.6766666666666667</v>
      </c>
      <c r="W25" s="58">
        <f t="shared" si="1"/>
        <v>1.2833333333333332</v>
      </c>
    </row>
    <row r="26" spans="1:28" x14ac:dyDescent="0.2">
      <c r="A26" s="10" t="s">
        <v>56</v>
      </c>
      <c r="B26" s="58">
        <v>1.27</v>
      </c>
      <c r="C26" s="58">
        <v>1.49</v>
      </c>
      <c r="D26" s="63">
        <v>0.55800000000000005</v>
      </c>
      <c r="E26" s="58">
        <v>9.3800000000000008</v>
      </c>
      <c r="F26" s="58"/>
      <c r="G26" s="58">
        <v>1.23</v>
      </c>
      <c r="H26" s="58">
        <v>1.5</v>
      </c>
      <c r="I26" s="62" t="s">
        <v>87</v>
      </c>
      <c r="J26" s="58">
        <v>9.18</v>
      </c>
      <c r="K26" s="58"/>
      <c r="L26" s="59">
        <v>0.94199999999999995</v>
      </c>
      <c r="M26" s="59">
        <v>0.9</v>
      </c>
      <c r="N26" s="59">
        <v>0.70399999999999996</v>
      </c>
      <c r="V26" s="58">
        <f t="shared" si="1"/>
        <v>1.1473333333333333</v>
      </c>
      <c r="W26" s="58">
        <f t="shared" si="1"/>
        <v>1.2966666666666666</v>
      </c>
      <c r="X26" s="58">
        <f>AVERAGE(E26,J26,O26)</f>
        <v>9.2800000000000011</v>
      </c>
    </row>
    <row r="27" spans="1:28" x14ac:dyDescent="0.2">
      <c r="A27" s="10" t="s">
        <v>60</v>
      </c>
      <c r="B27" s="58">
        <v>1.88</v>
      </c>
      <c r="C27" s="58">
        <v>1.1399999999999999</v>
      </c>
      <c r="D27" s="63">
        <v>0.57999999999999996</v>
      </c>
      <c r="E27" s="58"/>
      <c r="F27" s="58"/>
      <c r="G27" s="58">
        <v>2.2000000000000002</v>
      </c>
      <c r="H27" s="58" t="s">
        <v>89</v>
      </c>
      <c r="I27" s="62" t="s">
        <v>88</v>
      </c>
      <c r="J27" s="58"/>
      <c r="K27" s="58"/>
      <c r="L27" s="58">
        <v>1.45</v>
      </c>
      <c r="M27">
        <v>1.08</v>
      </c>
      <c r="N27">
        <v>0.74299999999999999</v>
      </c>
      <c r="V27" s="58">
        <f t="shared" si="1"/>
        <v>1.8433333333333335</v>
      </c>
      <c r="W27" s="58">
        <f>AVERAGE(C27,M27)</f>
        <v>1.1099999999999999</v>
      </c>
    </row>
    <row r="28" spans="1:28" x14ac:dyDescent="0.2">
      <c r="A28" s="10" t="s">
        <v>59</v>
      </c>
      <c r="B28" s="58">
        <v>1.28</v>
      </c>
      <c r="C28" s="58">
        <v>1.1399999999999999</v>
      </c>
      <c r="D28" s="63">
        <v>0.64400000000000002</v>
      </c>
      <c r="E28" s="58">
        <v>5.57</v>
      </c>
      <c r="F28" s="58"/>
      <c r="G28" s="58">
        <v>1.38</v>
      </c>
      <c r="H28" s="58">
        <v>1.1299999999999999</v>
      </c>
      <c r="I28" s="62" t="s">
        <v>87</v>
      </c>
      <c r="J28" s="58">
        <v>4.57</v>
      </c>
      <c r="K28" s="58"/>
      <c r="L28" s="58">
        <v>1.06</v>
      </c>
      <c r="M28" s="59">
        <v>0.97599999999999998</v>
      </c>
      <c r="N28" s="59">
        <v>0.75</v>
      </c>
      <c r="V28" s="58">
        <f t="shared" si="1"/>
        <v>1.24</v>
      </c>
      <c r="W28" s="58">
        <f t="shared" si="1"/>
        <v>1.0819999999999999</v>
      </c>
      <c r="X28" s="58">
        <f>AVERAGE(E28,J28,O28)</f>
        <v>5.07</v>
      </c>
    </row>
    <row r="29" spans="1:28" x14ac:dyDescent="0.2">
      <c r="A29" s="10" t="s">
        <v>63</v>
      </c>
      <c r="B29" s="58">
        <v>1.88</v>
      </c>
      <c r="C29" s="58">
        <v>1.1599999999999999</v>
      </c>
      <c r="D29" s="63">
        <v>0.57399999999999995</v>
      </c>
      <c r="E29" s="58"/>
      <c r="F29" s="58"/>
      <c r="G29" s="58">
        <v>1.9</v>
      </c>
      <c r="H29" s="58">
        <v>1.22</v>
      </c>
      <c r="I29" s="62" t="s">
        <v>87</v>
      </c>
      <c r="J29" s="58"/>
      <c r="K29" s="58"/>
      <c r="L29" s="58">
        <v>1.52</v>
      </c>
      <c r="M29">
        <v>0.93600000000000005</v>
      </c>
      <c r="N29">
        <v>0.55900000000000005</v>
      </c>
      <c r="V29" s="58">
        <f t="shared" si="1"/>
        <v>1.7666666666666666</v>
      </c>
      <c r="W29" s="58">
        <f t="shared" si="1"/>
        <v>1.1053333333333333</v>
      </c>
    </row>
    <row r="30" spans="1:28" x14ac:dyDescent="0.2">
      <c r="A30" s="10" t="s">
        <v>62</v>
      </c>
      <c r="B30" s="58">
        <v>1.38</v>
      </c>
      <c r="C30" s="58">
        <v>1.46</v>
      </c>
      <c r="D30" s="63">
        <v>0.59</v>
      </c>
      <c r="E30" s="58">
        <v>5.23</v>
      </c>
      <c r="F30" s="58"/>
      <c r="G30" s="58">
        <v>1.18</v>
      </c>
      <c r="H30" s="58">
        <v>1.0900000000000001</v>
      </c>
      <c r="I30" s="62" t="s">
        <v>87</v>
      </c>
      <c r="J30" s="58">
        <v>4.9400000000000004</v>
      </c>
      <c r="K30" s="58"/>
      <c r="L30" s="59">
        <v>0.94699999999999995</v>
      </c>
      <c r="M30" s="59">
        <v>0.88800000000000001</v>
      </c>
      <c r="N30" s="59">
        <v>0.79500000000000004</v>
      </c>
      <c r="V30" s="58">
        <f t="shared" si="1"/>
        <v>1.1689999999999998</v>
      </c>
      <c r="W30" s="58">
        <f t="shared" si="1"/>
        <v>1.1459999999999999</v>
      </c>
      <c r="X30" s="58">
        <f>AVERAGE(E30,J30,O30)</f>
        <v>5.0850000000000009</v>
      </c>
      <c r="Z30" s="58">
        <f>AVERAGE(V25,V27,V29)</f>
        <v>1.7622222222222224</v>
      </c>
      <c r="AA30" s="58">
        <f>AVERAGE(W25,W27,W29)</f>
        <v>1.166222222222222</v>
      </c>
      <c r="AB30" s="243" t="s">
        <v>188</v>
      </c>
    </row>
    <row r="31" spans="1:28" x14ac:dyDescent="0.2">
      <c r="A31" s="10"/>
      <c r="B31" s="58"/>
      <c r="C31" s="58"/>
      <c r="D31" s="63"/>
      <c r="E31" s="58"/>
      <c r="F31" s="58"/>
      <c r="G31" s="58"/>
      <c r="H31" s="58"/>
      <c r="I31" s="62"/>
      <c r="J31" s="58"/>
      <c r="K31" s="58"/>
      <c r="L31" s="59"/>
      <c r="M31" s="59"/>
      <c r="N31" s="59"/>
      <c r="V31" s="58">
        <f>AVERAGE(V25:V30)</f>
        <v>1.4738333333333333</v>
      </c>
      <c r="W31" s="58">
        <f>AVERAGE(W25:W30)</f>
        <v>1.1705555555555556</v>
      </c>
      <c r="X31" s="58">
        <f>AVERAGE(X26:X30)</f>
        <v>6.4783333333333344</v>
      </c>
      <c r="Z31" s="58">
        <f>AVERAGE(V26,V28,V30)</f>
        <v>1.1854444444444443</v>
      </c>
      <c r="AA31" s="58">
        <f>AVERAGE(W26,W28,W30)</f>
        <v>1.1748888888888889</v>
      </c>
      <c r="AB31" s="243" t="s">
        <v>189</v>
      </c>
    </row>
    <row r="34" spans="1:28" x14ac:dyDescent="0.2">
      <c r="B34" s="652">
        <v>38729</v>
      </c>
      <c r="C34" s="654"/>
      <c r="D34" s="654"/>
      <c r="E34" s="654"/>
      <c r="G34" s="652">
        <v>38825</v>
      </c>
      <c r="H34" s="654"/>
      <c r="I34" s="654"/>
      <c r="J34" s="654"/>
      <c r="L34" s="652">
        <v>38918</v>
      </c>
      <c r="M34" s="654"/>
      <c r="N34" s="654"/>
      <c r="O34" s="654"/>
      <c r="Q34" s="652">
        <v>39041</v>
      </c>
      <c r="R34" s="654"/>
      <c r="S34" s="654"/>
      <c r="T34" s="654"/>
      <c r="W34" s="125" t="s">
        <v>180</v>
      </c>
    </row>
    <row r="35" spans="1:28" x14ac:dyDescent="0.2">
      <c r="B35" s="61" t="s">
        <v>81</v>
      </c>
      <c r="C35" s="61" t="s">
        <v>82</v>
      </c>
      <c r="D35" s="61" t="s">
        <v>86</v>
      </c>
      <c r="E35" s="61" t="s">
        <v>83</v>
      </c>
      <c r="G35" s="61" t="s">
        <v>81</v>
      </c>
      <c r="H35" s="61" t="s">
        <v>82</v>
      </c>
      <c r="I35" s="61" t="s">
        <v>86</v>
      </c>
      <c r="J35" s="61" t="s">
        <v>83</v>
      </c>
      <c r="L35" s="61" t="s">
        <v>81</v>
      </c>
      <c r="M35" s="61" t="s">
        <v>82</v>
      </c>
      <c r="N35" s="61" t="s">
        <v>86</v>
      </c>
      <c r="O35" s="61" t="s">
        <v>83</v>
      </c>
      <c r="Q35" s="61" t="s">
        <v>81</v>
      </c>
      <c r="R35" s="61" t="s">
        <v>82</v>
      </c>
      <c r="S35" s="61" t="s">
        <v>86</v>
      </c>
      <c r="T35" s="61" t="s">
        <v>83</v>
      </c>
      <c r="V35" s="239" t="s">
        <v>81</v>
      </c>
      <c r="W35" s="239" t="s">
        <v>82</v>
      </c>
      <c r="X35" s="239" t="s">
        <v>83</v>
      </c>
    </row>
    <row r="36" spans="1:28" x14ac:dyDescent="0.2">
      <c r="B36" s="61" t="s">
        <v>84</v>
      </c>
      <c r="C36" s="61" t="s">
        <v>84</v>
      </c>
      <c r="D36" s="61" t="s">
        <v>84</v>
      </c>
      <c r="E36" s="61" t="s">
        <v>85</v>
      </c>
      <c r="G36" s="61" t="s">
        <v>84</v>
      </c>
      <c r="H36" s="61" t="s">
        <v>84</v>
      </c>
      <c r="I36" s="61" t="s">
        <v>84</v>
      </c>
      <c r="J36" s="61" t="s">
        <v>85</v>
      </c>
      <c r="L36" s="61" t="s">
        <v>84</v>
      </c>
      <c r="M36" s="61" t="s">
        <v>84</v>
      </c>
      <c r="N36" s="61" t="s">
        <v>84</v>
      </c>
      <c r="O36" s="61" t="s">
        <v>85</v>
      </c>
      <c r="Q36" s="61" t="s">
        <v>84</v>
      </c>
      <c r="R36" s="61" t="s">
        <v>84</v>
      </c>
      <c r="S36" s="61" t="s">
        <v>84</v>
      </c>
      <c r="T36" s="61" t="s">
        <v>85</v>
      </c>
      <c r="V36" s="239" t="s">
        <v>84</v>
      </c>
      <c r="W36" s="239" t="s">
        <v>84</v>
      </c>
      <c r="X36" s="239" t="s">
        <v>85</v>
      </c>
    </row>
    <row r="37" spans="1:28" x14ac:dyDescent="0.2">
      <c r="A37" s="55" t="s">
        <v>7</v>
      </c>
      <c r="B37">
        <v>5.42</v>
      </c>
      <c r="C37">
        <v>5.12</v>
      </c>
      <c r="D37" s="67" t="s">
        <v>92</v>
      </c>
      <c r="G37">
        <v>4.22</v>
      </c>
      <c r="H37">
        <v>4.63</v>
      </c>
      <c r="I37">
        <v>0.68200000000000005</v>
      </c>
      <c r="L37" s="58">
        <v>5</v>
      </c>
      <c r="M37">
        <v>4.67</v>
      </c>
      <c r="N37">
        <v>1.1399999999999999</v>
      </c>
      <c r="Q37" s="58">
        <v>5.9</v>
      </c>
      <c r="R37">
        <v>5.45</v>
      </c>
      <c r="S37" s="62" t="s">
        <v>111</v>
      </c>
      <c r="V37" s="58">
        <f>AVERAGE(B37,G37,L37,Q37)</f>
        <v>5.1349999999999998</v>
      </c>
      <c r="W37" s="58">
        <f>AVERAGE(C37,H37,M37,R37)</f>
        <v>4.9675000000000002</v>
      </c>
    </row>
    <row r="38" spans="1:28" x14ac:dyDescent="0.2">
      <c r="A38" s="10" t="s">
        <v>36</v>
      </c>
      <c r="B38">
        <v>2.94</v>
      </c>
      <c r="C38">
        <v>2.67</v>
      </c>
      <c r="D38" s="67" t="s">
        <v>92</v>
      </c>
      <c r="G38">
        <v>3.08</v>
      </c>
      <c r="H38">
        <v>2.88</v>
      </c>
      <c r="I38" s="59">
        <v>0.83</v>
      </c>
      <c r="L38">
        <v>2.88</v>
      </c>
      <c r="M38">
        <v>2.62</v>
      </c>
      <c r="N38">
        <v>1.26</v>
      </c>
      <c r="Q38">
        <v>4.01</v>
      </c>
      <c r="R38">
        <v>3.74</v>
      </c>
      <c r="S38" s="62" t="s">
        <v>111</v>
      </c>
      <c r="V38" s="58">
        <f t="shared" ref="V38:W46" si="2">AVERAGE(B38,G38,L38,Q38)</f>
        <v>3.2274999999999996</v>
      </c>
      <c r="W38" s="58">
        <f t="shared" si="2"/>
        <v>2.9775</v>
      </c>
    </row>
    <row r="39" spans="1:28" x14ac:dyDescent="0.2">
      <c r="A39" s="85" t="s">
        <v>100</v>
      </c>
      <c r="B39">
        <v>2.2599999999999998</v>
      </c>
      <c r="C39" s="58">
        <v>2</v>
      </c>
      <c r="D39" s="67" t="s">
        <v>92</v>
      </c>
      <c r="G39">
        <v>1.98</v>
      </c>
      <c r="H39">
        <v>2.08</v>
      </c>
      <c r="I39">
        <v>1.78</v>
      </c>
      <c r="L39">
        <v>2.2799999999999998</v>
      </c>
      <c r="M39">
        <v>1.93</v>
      </c>
      <c r="N39">
        <v>1.23</v>
      </c>
      <c r="Q39" s="67" t="s">
        <v>132</v>
      </c>
      <c r="V39" s="58">
        <f>AVERAGE(B39,G39,L39)</f>
        <v>2.1733333333333333</v>
      </c>
      <c r="W39" s="58">
        <f>AVERAGE(C39,H39,M39)</f>
        <v>2.0033333333333334</v>
      </c>
    </row>
    <row r="40" spans="1:28" x14ac:dyDescent="0.2">
      <c r="A40" s="10" t="s">
        <v>72</v>
      </c>
      <c r="B40" s="58">
        <v>1.5</v>
      </c>
      <c r="C40" s="58">
        <v>1.4</v>
      </c>
      <c r="D40" s="67" t="s">
        <v>92</v>
      </c>
      <c r="G40">
        <v>1.27</v>
      </c>
      <c r="H40">
        <v>1.33</v>
      </c>
      <c r="I40" s="67" t="s">
        <v>92</v>
      </c>
      <c r="L40">
        <v>2.52</v>
      </c>
      <c r="M40">
        <v>2.34</v>
      </c>
      <c r="N40" s="62" t="s">
        <v>111</v>
      </c>
      <c r="Q40">
        <v>2.0699999999999998</v>
      </c>
      <c r="R40" s="58">
        <v>2</v>
      </c>
      <c r="S40" s="62" t="s">
        <v>111</v>
      </c>
      <c r="V40" s="58">
        <f t="shared" si="2"/>
        <v>1.8399999999999999</v>
      </c>
      <c r="W40" s="58">
        <f t="shared" si="2"/>
        <v>1.7675000000000001</v>
      </c>
    </row>
    <row r="41" spans="1:28" x14ac:dyDescent="0.2">
      <c r="A41" s="10" t="s">
        <v>57</v>
      </c>
      <c r="B41">
        <v>1.36</v>
      </c>
      <c r="C41" s="58">
        <v>1.2</v>
      </c>
      <c r="D41" s="67" t="s">
        <v>92</v>
      </c>
      <c r="G41">
        <v>1.25</v>
      </c>
      <c r="H41">
        <v>1.1100000000000001</v>
      </c>
      <c r="I41" s="59">
        <v>0.62</v>
      </c>
      <c r="L41">
        <v>1.33</v>
      </c>
      <c r="M41">
        <v>1.38</v>
      </c>
      <c r="N41" s="62" t="s">
        <v>111</v>
      </c>
      <c r="Q41">
        <v>1.32</v>
      </c>
      <c r="R41">
        <v>1.38</v>
      </c>
      <c r="S41" s="62" t="s">
        <v>111</v>
      </c>
      <c r="V41" s="58">
        <f t="shared" si="2"/>
        <v>1.3150000000000002</v>
      </c>
      <c r="W41" s="58">
        <f t="shared" si="2"/>
        <v>1.2675000000000001</v>
      </c>
    </row>
    <row r="42" spans="1:28" x14ac:dyDescent="0.2">
      <c r="A42" s="10" t="s">
        <v>56</v>
      </c>
      <c r="B42">
        <v>1.32</v>
      </c>
      <c r="C42" s="58">
        <v>1.1399999999999999</v>
      </c>
      <c r="D42" s="67">
        <v>0.46400000000000002</v>
      </c>
      <c r="E42">
        <v>8.35</v>
      </c>
      <c r="G42">
        <v>1.22</v>
      </c>
      <c r="H42">
        <v>1.1200000000000001</v>
      </c>
      <c r="I42">
        <v>0.72599999999999998</v>
      </c>
      <c r="J42">
        <v>8.82</v>
      </c>
      <c r="L42">
        <v>1.05</v>
      </c>
      <c r="M42">
        <v>0.90900000000000003</v>
      </c>
      <c r="N42" s="62" t="s">
        <v>111</v>
      </c>
      <c r="O42">
        <v>4.12</v>
      </c>
      <c r="Q42">
        <v>1.56</v>
      </c>
      <c r="R42">
        <v>1.24</v>
      </c>
      <c r="S42" s="62" t="s">
        <v>111</v>
      </c>
      <c r="T42">
        <v>8.32</v>
      </c>
      <c r="V42" s="58">
        <f t="shared" si="2"/>
        <v>1.2875000000000001</v>
      </c>
      <c r="W42" s="58">
        <f t="shared" si="2"/>
        <v>1.10225</v>
      </c>
      <c r="X42" s="58">
        <f>AVERAGE(E42,J42,O42,T42)</f>
        <v>7.4025000000000007</v>
      </c>
    </row>
    <row r="43" spans="1:28" x14ac:dyDescent="0.2">
      <c r="A43" s="10" t="s">
        <v>60</v>
      </c>
      <c r="B43">
        <v>1.47</v>
      </c>
      <c r="C43">
        <v>1.1200000000000001</v>
      </c>
      <c r="D43" s="67" t="s">
        <v>92</v>
      </c>
      <c r="G43">
        <v>1.22</v>
      </c>
      <c r="H43">
        <v>1.26</v>
      </c>
      <c r="I43">
        <v>0.67400000000000004</v>
      </c>
      <c r="L43">
        <v>1.23</v>
      </c>
      <c r="M43">
        <v>1.18</v>
      </c>
      <c r="N43" s="62" t="s">
        <v>111</v>
      </c>
      <c r="Q43">
        <v>1.38</v>
      </c>
      <c r="R43">
        <v>1.33</v>
      </c>
      <c r="S43" s="62" t="s">
        <v>111</v>
      </c>
      <c r="V43" s="58">
        <f t="shared" si="2"/>
        <v>1.325</v>
      </c>
      <c r="W43" s="58">
        <f t="shared" si="2"/>
        <v>1.2224999999999999</v>
      </c>
    </row>
    <row r="44" spans="1:28" x14ac:dyDescent="0.2">
      <c r="A44" s="10" t="s">
        <v>59</v>
      </c>
      <c r="B44">
        <v>1.39</v>
      </c>
      <c r="C44">
        <v>1.1200000000000001</v>
      </c>
      <c r="D44" s="67" t="s">
        <v>92</v>
      </c>
      <c r="E44" s="58">
        <v>4.0999999999999996</v>
      </c>
      <c r="G44">
        <v>1.26</v>
      </c>
      <c r="H44">
        <v>1.1599999999999999</v>
      </c>
      <c r="I44">
        <v>0.63300000000000001</v>
      </c>
      <c r="J44">
        <v>4.5199999999999996</v>
      </c>
      <c r="L44">
        <v>1.1100000000000001</v>
      </c>
      <c r="M44">
        <v>1.06</v>
      </c>
      <c r="N44" s="62" t="s">
        <v>111</v>
      </c>
      <c r="O44">
        <v>3.28</v>
      </c>
      <c r="Q44">
        <v>1.58</v>
      </c>
      <c r="R44">
        <v>1.19</v>
      </c>
      <c r="S44" s="62" t="s">
        <v>111</v>
      </c>
      <c r="T44">
        <v>4.42</v>
      </c>
      <c r="V44" s="58">
        <f t="shared" si="2"/>
        <v>1.335</v>
      </c>
      <c r="W44" s="58">
        <f t="shared" si="2"/>
        <v>1.1325000000000001</v>
      </c>
      <c r="X44" s="58">
        <f>AVERAGE(E44,J44,O44,T44)</f>
        <v>4.08</v>
      </c>
    </row>
    <row r="45" spans="1:28" x14ac:dyDescent="0.2">
      <c r="A45" s="10" t="s">
        <v>63</v>
      </c>
      <c r="B45">
        <v>1.24</v>
      </c>
      <c r="C45" s="58">
        <v>1.2</v>
      </c>
      <c r="D45" s="67" t="s">
        <v>92</v>
      </c>
      <c r="E45" s="58"/>
      <c r="G45">
        <v>1.26</v>
      </c>
      <c r="H45">
        <v>1.37</v>
      </c>
      <c r="I45">
        <v>0.66800000000000004</v>
      </c>
      <c r="L45">
        <v>1.07</v>
      </c>
      <c r="M45">
        <v>0.95799999999999996</v>
      </c>
      <c r="N45" s="62" t="s">
        <v>111</v>
      </c>
      <c r="Q45" s="58">
        <v>1.6</v>
      </c>
      <c r="R45">
        <v>1.1599999999999999</v>
      </c>
      <c r="S45" s="62" t="s">
        <v>111</v>
      </c>
      <c r="V45" s="58">
        <f t="shared" si="2"/>
        <v>1.2925</v>
      </c>
      <c r="W45" s="58">
        <f t="shared" si="2"/>
        <v>1.1720000000000002</v>
      </c>
    </row>
    <row r="46" spans="1:28" x14ac:dyDescent="0.2">
      <c r="A46" s="10" t="s">
        <v>62</v>
      </c>
      <c r="B46" s="58">
        <v>1.2</v>
      </c>
      <c r="C46" s="58">
        <v>1.1100000000000001</v>
      </c>
      <c r="D46" s="67" t="s">
        <v>92</v>
      </c>
      <c r="E46" s="58">
        <v>5.0999999999999996</v>
      </c>
      <c r="G46">
        <v>1.22</v>
      </c>
      <c r="H46">
        <v>1.18</v>
      </c>
      <c r="I46">
        <v>0.70799999999999996</v>
      </c>
      <c r="J46">
        <v>4.7300000000000004</v>
      </c>
      <c r="L46">
        <v>1.48</v>
      </c>
      <c r="M46">
        <v>1.08</v>
      </c>
      <c r="N46" s="62" t="s">
        <v>111</v>
      </c>
      <c r="O46">
        <v>4.7699999999999996</v>
      </c>
      <c r="Q46">
        <v>1.48</v>
      </c>
      <c r="R46">
        <v>1.48</v>
      </c>
      <c r="S46" s="62" t="s">
        <v>111</v>
      </c>
      <c r="T46">
        <v>3.75</v>
      </c>
      <c r="V46" s="58">
        <f t="shared" si="2"/>
        <v>1.345</v>
      </c>
      <c r="W46" s="58">
        <f t="shared" si="2"/>
        <v>1.2124999999999999</v>
      </c>
      <c r="X46" s="58">
        <f>AVERAGE(E46,J46,O46,T46)</f>
        <v>4.5875000000000004</v>
      </c>
      <c r="Z46" s="58">
        <f>AVERAGE(V41,V43,V45)</f>
        <v>1.3108333333333333</v>
      </c>
      <c r="AA46" s="58">
        <f>AVERAGE(W41,W43,W45)</f>
        <v>1.2206666666666668</v>
      </c>
      <c r="AB46" s="243" t="s">
        <v>188</v>
      </c>
    </row>
    <row r="47" spans="1:28" x14ac:dyDescent="0.2">
      <c r="A47" s="10"/>
      <c r="B47" s="58"/>
      <c r="C47" s="58"/>
      <c r="D47" s="67"/>
      <c r="E47" s="58"/>
      <c r="N47" s="62"/>
      <c r="S47" s="62"/>
      <c r="V47" s="58">
        <f>AVERAGE(V41:V46)</f>
        <v>1.3166666666666667</v>
      </c>
      <c r="W47" s="58">
        <f>AVERAGE(W41:W46)</f>
        <v>1.1848750000000001</v>
      </c>
      <c r="X47" s="58">
        <f>AVERAGE(X42:X46)</f>
        <v>5.3566666666666665</v>
      </c>
      <c r="Z47" s="58">
        <f>AVERAGE(V42,V44,V46)</f>
        <v>1.3225</v>
      </c>
      <c r="AA47" s="58">
        <f>AVERAGE(W42,W44,W46)</f>
        <v>1.1490833333333332</v>
      </c>
      <c r="AB47" s="243" t="s">
        <v>189</v>
      </c>
    </row>
    <row r="50" spans="1:28" x14ac:dyDescent="0.2">
      <c r="B50" s="652">
        <v>39134</v>
      </c>
      <c r="C50" s="654"/>
      <c r="D50" s="654"/>
      <c r="E50" s="654"/>
      <c r="H50" s="652">
        <v>39225</v>
      </c>
      <c r="I50" s="652"/>
      <c r="J50" s="652"/>
      <c r="K50" s="652"/>
      <c r="L50" s="652">
        <v>39322</v>
      </c>
      <c r="M50" s="654"/>
      <c r="N50" s="654"/>
      <c r="O50" s="654"/>
      <c r="Q50" s="652">
        <v>39400</v>
      </c>
      <c r="R50" s="654"/>
      <c r="S50" s="654"/>
      <c r="T50" s="654"/>
      <c r="W50" s="125" t="s">
        <v>182</v>
      </c>
    </row>
    <row r="51" spans="1:28" x14ac:dyDescent="0.2">
      <c r="B51" s="61" t="s">
        <v>81</v>
      </c>
      <c r="C51" s="61" t="s">
        <v>82</v>
      </c>
      <c r="D51" s="61" t="s">
        <v>86</v>
      </c>
      <c r="E51" s="61" t="s">
        <v>83</v>
      </c>
      <c r="G51" s="61" t="s">
        <v>81</v>
      </c>
      <c r="H51" s="61" t="s">
        <v>82</v>
      </c>
      <c r="I51" s="61" t="s">
        <v>86</v>
      </c>
      <c r="J51" s="61" t="s">
        <v>83</v>
      </c>
      <c r="L51" s="61" t="s">
        <v>81</v>
      </c>
      <c r="M51" s="61" t="s">
        <v>82</v>
      </c>
      <c r="N51" s="61" t="s">
        <v>86</v>
      </c>
      <c r="O51" s="61" t="s">
        <v>83</v>
      </c>
      <c r="Q51" s="61" t="s">
        <v>81</v>
      </c>
      <c r="R51" s="61" t="s">
        <v>82</v>
      </c>
      <c r="S51" s="61" t="s">
        <v>86</v>
      </c>
      <c r="T51" s="61" t="s">
        <v>83</v>
      </c>
      <c r="V51" s="239" t="s">
        <v>81</v>
      </c>
      <c r="W51" s="239" t="s">
        <v>82</v>
      </c>
      <c r="X51" s="239" t="s">
        <v>83</v>
      </c>
    </row>
    <row r="52" spans="1:28" x14ac:dyDescent="0.2">
      <c r="B52" s="61" t="s">
        <v>84</v>
      </c>
      <c r="C52" s="61" t="s">
        <v>84</v>
      </c>
      <c r="D52" s="61" t="s">
        <v>84</v>
      </c>
      <c r="E52" s="61" t="s">
        <v>85</v>
      </c>
      <c r="G52" s="61" t="s">
        <v>84</v>
      </c>
      <c r="H52" s="61" t="s">
        <v>84</v>
      </c>
      <c r="I52" s="61" t="s">
        <v>84</v>
      </c>
      <c r="J52" s="61" t="s">
        <v>85</v>
      </c>
      <c r="L52" s="61" t="s">
        <v>84</v>
      </c>
      <c r="M52" s="61" t="s">
        <v>84</v>
      </c>
      <c r="N52" s="61" t="s">
        <v>84</v>
      </c>
      <c r="O52" s="61" t="s">
        <v>85</v>
      </c>
      <c r="Q52" s="61" t="s">
        <v>84</v>
      </c>
      <c r="R52" s="61" t="s">
        <v>84</v>
      </c>
      <c r="S52" s="61" t="s">
        <v>84</v>
      </c>
      <c r="T52" s="61" t="s">
        <v>85</v>
      </c>
      <c r="V52" s="239" t="s">
        <v>84</v>
      </c>
      <c r="W52" s="239" t="s">
        <v>84</v>
      </c>
      <c r="X52" s="239" t="s">
        <v>85</v>
      </c>
    </row>
    <row r="53" spans="1:28" x14ac:dyDescent="0.2">
      <c r="A53" s="55" t="s">
        <v>7</v>
      </c>
      <c r="B53">
        <v>5.43</v>
      </c>
      <c r="C53">
        <v>5.12</v>
      </c>
      <c r="D53" s="67" t="s">
        <v>111</v>
      </c>
      <c r="G53">
        <v>4.76</v>
      </c>
      <c r="H53">
        <v>4.4800000000000004</v>
      </c>
      <c r="I53" s="67" t="s">
        <v>111</v>
      </c>
      <c r="L53">
        <v>5.64</v>
      </c>
      <c r="M53">
        <v>5.21</v>
      </c>
      <c r="N53" s="62" t="s">
        <v>111</v>
      </c>
      <c r="Q53">
        <v>7.49</v>
      </c>
      <c r="R53">
        <v>7.54</v>
      </c>
      <c r="S53" s="62" t="s">
        <v>111</v>
      </c>
      <c r="V53" s="58">
        <f>AVERAGE(B53,G53,L53,Q53)</f>
        <v>5.83</v>
      </c>
      <c r="W53" s="58">
        <f>AVERAGE(C53,H53,M53,R53)</f>
        <v>5.5875000000000004</v>
      </c>
    </row>
    <row r="54" spans="1:28" x14ac:dyDescent="0.2">
      <c r="A54" s="10" t="s">
        <v>36</v>
      </c>
      <c r="B54">
        <v>3.44</v>
      </c>
      <c r="C54">
        <v>3.06</v>
      </c>
      <c r="D54" s="67" t="s">
        <v>111</v>
      </c>
      <c r="G54" s="58">
        <v>3</v>
      </c>
      <c r="H54">
        <v>2.69</v>
      </c>
      <c r="I54" s="67" t="s">
        <v>111</v>
      </c>
      <c r="L54">
        <v>3.18</v>
      </c>
      <c r="M54">
        <v>2.94</v>
      </c>
      <c r="N54" s="62" t="s">
        <v>111</v>
      </c>
      <c r="Q54">
        <v>3.56</v>
      </c>
      <c r="R54">
        <v>3.41</v>
      </c>
      <c r="S54" s="62" t="s">
        <v>111</v>
      </c>
      <c r="V54" s="58">
        <f>AVERAGE(B54,G54,L54,Q54)</f>
        <v>3.2949999999999999</v>
      </c>
      <c r="W54" s="58">
        <f>AVERAGE(C54,H54,M54,R54)</f>
        <v>3.0249999999999999</v>
      </c>
    </row>
    <row r="55" spans="1:28" x14ac:dyDescent="0.2">
      <c r="A55" s="10" t="s">
        <v>110</v>
      </c>
      <c r="B55" s="67" t="s">
        <v>132</v>
      </c>
      <c r="C55" s="96"/>
      <c r="D55" s="96"/>
      <c r="G55">
        <v>2.68</v>
      </c>
      <c r="H55">
        <v>2.29</v>
      </c>
      <c r="I55" s="67" t="s">
        <v>111</v>
      </c>
      <c r="L55" s="67" t="s">
        <v>132</v>
      </c>
      <c r="M55" s="96"/>
      <c r="N55" s="96"/>
      <c r="Q55">
        <v>2.74</v>
      </c>
      <c r="R55">
        <v>2.56</v>
      </c>
      <c r="S55" s="62" t="s">
        <v>111</v>
      </c>
      <c r="V55" s="58">
        <f>AVERAGE(G55,Q55)</f>
        <v>2.71</v>
      </c>
      <c r="W55" s="58">
        <f>AVERAGE(C55,H55,M55,R55)</f>
        <v>2.4249999999999998</v>
      </c>
    </row>
    <row r="56" spans="1:28" x14ac:dyDescent="0.2">
      <c r="A56" s="10" t="s">
        <v>72</v>
      </c>
      <c r="B56">
        <v>1.52</v>
      </c>
      <c r="C56">
        <v>1.28</v>
      </c>
      <c r="D56" s="67" t="s">
        <v>111</v>
      </c>
      <c r="G56">
        <v>1.69</v>
      </c>
      <c r="H56">
        <v>1.81</v>
      </c>
      <c r="I56" s="67" t="s">
        <v>111</v>
      </c>
      <c r="L56" s="58">
        <v>2</v>
      </c>
      <c r="M56">
        <v>1.42</v>
      </c>
      <c r="N56" s="62" t="s">
        <v>111</v>
      </c>
      <c r="Q56">
        <v>1.75</v>
      </c>
      <c r="R56">
        <v>1.71</v>
      </c>
      <c r="S56" s="62" t="s">
        <v>111</v>
      </c>
      <c r="V56" s="58">
        <f>AVERAGE(B56,G56,L56,Q56)</f>
        <v>1.74</v>
      </c>
      <c r="W56" s="58">
        <f>AVERAGE(C56,H56,M56)</f>
        <v>1.5033333333333332</v>
      </c>
    </row>
    <row r="57" spans="1:28" x14ac:dyDescent="0.2">
      <c r="A57" s="10" t="s">
        <v>57</v>
      </c>
      <c r="B57">
        <v>4.18</v>
      </c>
      <c r="C57">
        <v>3.72</v>
      </c>
      <c r="D57" s="67">
        <v>2.2200000000000002</v>
      </c>
      <c r="G57">
        <v>1.36</v>
      </c>
      <c r="H57">
        <v>0.96799999999999997</v>
      </c>
      <c r="I57" s="67" t="s">
        <v>111</v>
      </c>
      <c r="L57">
        <v>1.24</v>
      </c>
      <c r="M57">
        <v>0.98199999999999998</v>
      </c>
      <c r="N57" s="62" t="s">
        <v>111</v>
      </c>
      <c r="Q57">
        <v>1.32</v>
      </c>
      <c r="R57">
        <v>1.28</v>
      </c>
      <c r="S57" s="62" t="s">
        <v>111</v>
      </c>
      <c r="V57" s="58">
        <f t="shared" ref="V57:V62" si="3">AVERAGE(B57,G57,L57,Q57)</f>
        <v>2.0249999999999999</v>
      </c>
      <c r="W57" s="58">
        <f t="shared" ref="W57:W62" si="4">AVERAGE(C57,H57,M57,R57)</f>
        <v>1.7375000000000003</v>
      </c>
    </row>
    <row r="58" spans="1:28" x14ac:dyDescent="0.2">
      <c r="A58" s="10" t="s">
        <v>56</v>
      </c>
      <c r="B58">
        <v>1.25</v>
      </c>
      <c r="C58">
        <v>1.24</v>
      </c>
      <c r="D58" s="67" t="s">
        <v>111</v>
      </c>
      <c r="E58">
        <v>9.06</v>
      </c>
      <c r="G58">
        <v>0.76500000000000001</v>
      </c>
      <c r="H58">
        <v>0.59699999999999998</v>
      </c>
      <c r="I58" s="67" t="s">
        <v>111</v>
      </c>
      <c r="J58">
        <v>7.22</v>
      </c>
      <c r="L58">
        <v>1.23</v>
      </c>
      <c r="M58">
        <v>1.08</v>
      </c>
      <c r="N58" s="62" t="s">
        <v>111</v>
      </c>
      <c r="O58">
        <v>0.17699999999999999</v>
      </c>
      <c r="P58" t="s">
        <v>128</v>
      </c>
      <c r="Q58">
        <v>1.26</v>
      </c>
      <c r="R58">
        <v>1.1499999999999999</v>
      </c>
      <c r="S58" s="62" t="s">
        <v>111</v>
      </c>
      <c r="T58">
        <v>7.48</v>
      </c>
      <c r="V58" s="58">
        <f t="shared" si="3"/>
        <v>1.12625</v>
      </c>
      <c r="W58" s="58">
        <f t="shared" si="4"/>
        <v>1.01675</v>
      </c>
      <c r="X58" s="58">
        <f>AVERAGE(E58,J58,T58)</f>
        <v>7.9200000000000008</v>
      </c>
    </row>
    <row r="59" spans="1:28" x14ac:dyDescent="0.2">
      <c r="A59" s="10" t="s">
        <v>60</v>
      </c>
      <c r="B59">
        <v>2.94</v>
      </c>
      <c r="C59">
        <v>2.23</v>
      </c>
      <c r="D59" s="67">
        <v>0.99</v>
      </c>
      <c r="G59" s="58">
        <v>1.2</v>
      </c>
      <c r="H59">
        <v>0.98199999999999998</v>
      </c>
      <c r="I59" s="67" t="s">
        <v>111</v>
      </c>
      <c r="L59">
        <v>1.26</v>
      </c>
      <c r="M59">
        <v>1.1100000000000001</v>
      </c>
      <c r="N59" s="62" t="s">
        <v>111</v>
      </c>
      <c r="Q59">
        <v>1.36</v>
      </c>
      <c r="R59">
        <v>1.34</v>
      </c>
      <c r="S59" s="62" t="s">
        <v>111</v>
      </c>
      <c r="V59" s="58">
        <f t="shared" si="3"/>
        <v>1.69</v>
      </c>
      <c r="W59" s="58">
        <f t="shared" si="4"/>
        <v>1.4155</v>
      </c>
    </row>
    <row r="60" spans="1:28" x14ac:dyDescent="0.2">
      <c r="A60" s="10" t="s">
        <v>59</v>
      </c>
      <c r="B60">
        <v>1.26</v>
      </c>
      <c r="C60">
        <v>1.1200000000000001</v>
      </c>
      <c r="D60" s="67" t="s">
        <v>111</v>
      </c>
      <c r="E60">
        <v>6.51</v>
      </c>
      <c r="G60">
        <v>1.06</v>
      </c>
      <c r="H60">
        <v>0.71399999999999997</v>
      </c>
      <c r="I60" s="67" t="s">
        <v>111</v>
      </c>
      <c r="J60">
        <v>5.16</v>
      </c>
      <c r="L60">
        <v>1.24</v>
      </c>
      <c r="M60">
        <v>1.07</v>
      </c>
      <c r="N60" s="62" t="s">
        <v>111</v>
      </c>
      <c r="O60" s="59">
        <v>9.0999999999999998E-2</v>
      </c>
      <c r="P60" t="s">
        <v>128</v>
      </c>
      <c r="Q60">
        <v>1.18</v>
      </c>
      <c r="R60">
        <v>1.1499999999999999</v>
      </c>
      <c r="S60" s="62" t="s">
        <v>111</v>
      </c>
      <c r="T60">
        <v>4.51</v>
      </c>
      <c r="V60" s="58">
        <f t="shared" si="3"/>
        <v>1.1850000000000001</v>
      </c>
      <c r="W60" s="58">
        <f t="shared" si="4"/>
        <v>1.0135000000000001</v>
      </c>
      <c r="X60" s="58">
        <f>AVERAGE(E60,J60,T60)</f>
        <v>5.3933333333333335</v>
      </c>
    </row>
    <row r="61" spans="1:28" x14ac:dyDescent="0.2">
      <c r="A61" s="10" t="s">
        <v>63</v>
      </c>
      <c r="B61">
        <v>1.98</v>
      </c>
      <c r="C61">
        <v>2.5099999999999998</v>
      </c>
      <c r="D61" s="67">
        <v>1.1499999999999999</v>
      </c>
      <c r="G61" s="58">
        <v>1.2</v>
      </c>
      <c r="H61">
        <v>1.18</v>
      </c>
      <c r="I61" s="67" t="s">
        <v>111</v>
      </c>
      <c r="L61">
        <v>1.24</v>
      </c>
      <c r="M61">
        <v>1.1200000000000001</v>
      </c>
      <c r="N61" s="62" t="s">
        <v>111</v>
      </c>
      <c r="Q61">
        <v>1.42</v>
      </c>
      <c r="R61">
        <v>1.21</v>
      </c>
      <c r="S61" s="62" t="s">
        <v>111</v>
      </c>
      <c r="V61" s="58">
        <f t="shared" si="3"/>
        <v>1.46</v>
      </c>
      <c r="W61" s="58">
        <f t="shared" si="4"/>
        <v>1.5049999999999999</v>
      </c>
    </row>
    <row r="62" spans="1:28" x14ac:dyDescent="0.2">
      <c r="A62" s="10" t="s">
        <v>62</v>
      </c>
      <c r="B62">
        <v>1.26</v>
      </c>
      <c r="C62">
        <v>1.1499999999999999</v>
      </c>
      <c r="D62" s="67" t="s">
        <v>111</v>
      </c>
      <c r="E62">
        <v>6.41</v>
      </c>
      <c r="G62">
        <v>1.08</v>
      </c>
      <c r="H62">
        <v>0.67400000000000004</v>
      </c>
      <c r="I62" s="67" t="s">
        <v>111</v>
      </c>
      <c r="J62">
        <v>4.75</v>
      </c>
      <c r="L62">
        <v>1.29</v>
      </c>
      <c r="M62" s="58">
        <v>1.1000000000000001</v>
      </c>
      <c r="N62" s="62" t="s">
        <v>111</v>
      </c>
      <c r="O62" s="96" t="s">
        <v>97</v>
      </c>
      <c r="Q62">
        <v>1.34</v>
      </c>
      <c r="R62">
        <v>1.1499999999999999</v>
      </c>
      <c r="S62" s="62" t="s">
        <v>111</v>
      </c>
      <c r="T62">
        <v>4.01</v>
      </c>
      <c r="V62" s="58">
        <f t="shared" si="3"/>
        <v>1.2424999999999999</v>
      </c>
      <c r="W62" s="58">
        <f t="shared" si="4"/>
        <v>1.0185</v>
      </c>
      <c r="X62" s="58">
        <f>AVERAGE(E62,J62,T62)</f>
        <v>5.0566666666666666</v>
      </c>
      <c r="Z62" s="58">
        <f>AVERAGE(V57,V59,V61)</f>
        <v>1.7249999999999999</v>
      </c>
      <c r="AA62" s="58">
        <f>AVERAGE(W57,W59,W61)</f>
        <v>1.5526666666666669</v>
      </c>
      <c r="AB62" s="243" t="s">
        <v>188</v>
      </c>
    </row>
    <row r="63" spans="1:28" x14ac:dyDescent="0.2">
      <c r="A63" s="10"/>
      <c r="D63" s="67"/>
      <c r="I63" s="67"/>
      <c r="M63" s="58"/>
      <c r="N63" s="62"/>
      <c r="O63" s="125" t="s">
        <v>190</v>
      </c>
      <c r="S63" s="62"/>
      <c r="V63" s="58">
        <f>AVERAGE(V57:V62)</f>
        <v>1.4547916666666669</v>
      </c>
      <c r="W63" s="58">
        <f>AVERAGE(W57:W62)</f>
        <v>1.2844583333333335</v>
      </c>
      <c r="X63" s="58">
        <f>AVERAGE(X58:X62)</f>
        <v>6.123333333333334</v>
      </c>
      <c r="Z63" s="58">
        <f>AVERAGE(V58,V60,V62)</f>
        <v>1.1845833333333333</v>
      </c>
      <c r="AA63" s="58">
        <f>AVERAGE(W58,W60,W62)</f>
        <v>1.0162500000000001</v>
      </c>
      <c r="AB63" s="243" t="s">
        <v>189</v>
      </c>
    </row>
    <row r="64" spans="1:28" x14ac:dyDescent="0.2">
      <c r="A64" s="10"/>
      <c r="D64" s="67"/>
      <c r="I64" s="67"/>
      <c r="M64" s="58"/>
      <c r="N64" s="62"/>
      <c r="O64" s="96"/>
      <c r="S64" s="62"/>
    </row>
    <row r="65" spans="1:28" x14ac:dyDescent="0.2">
      <c r="A65" s="10"/>
      <c r="D65" s="67"/>
      <c r="I65" s="67"/>
      <c r="M65" s="58"/>
      <c r="N65" s="62"/>
      <c r="O65" s="96"/>
      <c r="S65" s="62"/>
    </row>
    <row r="66" spans="1:28" x14ac:dyDescent="0.2">
      <c r="B66" s="652">
        <v>39504</v>
      </c>
      <c r="C66" s="654"/>
      <c r="D66" s="654"/>
      <c r="E66" s="654"/>
      <c r="G66" s="652">
        <v>39569</v>
      </c>
      <c r="H66" s="654"/>
      <c r="I66" s="654"/>
      <c r="J66" s="654"/>
      <c r="L66" s="652">
        <v>39680</v>
      </c>
      <c r="M66" s="654"/>
      <c r="N66" s="654"/>
      <c r="O66" s="654"/>
      <c r="Q66" s="652">
        <v>39764</v>
      </c>
      <c r="R66" s="654"/>
      <c r="S66" s="654"/>
      <c r="T66" s="654"/>
      <c r="W66" s="125" t="s">
        <v>181</v>
      </c>
    </row>
    <row r="67" spans="1:28" x14ac:dyDescent="0.2">
      <c r="B67" s="61" t="s">
        <v>81</v>
      </c>
      <c r="C67" s="61" t="s">
        <v>82</v>
      </c>
      <c r="D67" s="61" t="s">
        <v>86</v>
      </c>
      <c r="E67" s="61" t="s">
        <v>83</v>
      </c>
      <c r="G67" s="61" t="s">
        <v>81</v>
      </c>
      <c r="H67" s="61" t="s">
        <v>82</v>
      </c>
      <c r="I67" s="61" t="s">
        <v>86</v>
      </c>
      <c r="J67" s="61" t="s">
        <v>83</v>
      </c>
      <c r="L67" s="61" t="s">
        <v>81</v>
      </c>
      <c r="M67" s="61" t="s">
        <v>82</v>
      </c>
      <c r="N67" s="61" t="s">
        <v>86</v>
      </c>
      <c r="O67" s="61" t="s">
        <v>83</v>
      </c>
      <c r="Q67" s="61" t="s">
        <v>81</v>
      </c>
      <c r="R67" s="61" t="s">
        <v>82</v>
      </c>
      <c r="S67" s="61" t="s">
        <v>86</v>
      </c>
      <c r="T67" s="61" t="s">
        <v>83</v>
      </c>
      <c r="V67" s="239" t="s">
        <v>81</v>
      </c>
      <c r="W67" s="239" t="s">
        <v>82</v>
      </c>
      <c r="X67" s="239" t="s">
        <v>83</v>
      </c>
    </row>
    <row r="68" spans="1:28" x14ac:dyDescent="0.2">
      <c r="B68" s="61" t="s">
        <v>84</v>
      </c>
      <c r="C68" s="61" t="s">
        <v>84</v>
      </c>
      <c r="D68" s="61" t="s">
        <v>84</v>
      </c>
      <c r="E68" s="61" t="s">
        <v>85</v>
      </c>
      <c r="G68" s="61" t="s">
        <v>84</v>
      </c>
      <c r="H68" s="61" t="s">
        <v>84</v>
      </c>
      <c r="I68" s="61" t="s">
        <v>84</v>
      </c>
      <c r="J68" s="61" t="s">
        <v>85</v>
      </c>
      <c r="L68" s="61" t="s">
        <v>84</v>
      </c>
      <c r="M68" s="61" t="s">
        <v>84</v>
      </c>
      <c r="N68" s="61" t="s">
        <v>84</v>
      </c>
      <c r="O68" s="61" t="s">
        <v>85</v>
      </c>
      <c r="V68" s="239" t="s">
        <v>84</v>
      </c>
      <c r="W68" s="239" t="s">
        <v>84</v>
      </c>
      <c r="X68" s="239" t="s">
        <v>85</v>
      </c>
    </row>
    <row r="69" spans="1:28" x14ac:dyDescent="0.2">
      <c r="A69" s="55" t="s">
        <v>7</v>
      </c>
      <c r="B69">
        <v>5.51</v>
      </c>
      <c r="C69">
        <v>5.39</v>
      </c>
      <c r="D69" s="67">
        <v>0.86099999999999999</v>
      </c>
      <c r="G69" s="58">
        <v>5.0999999999999996</v>
      </c>
      <c r="H69">
        <v>5.0599999999999996</v>
      </c>
      <c r="I69" s="67" t="s">
        <v>111</v>
      </c>
      <c r="L69" s="58">
        <v>5.4</v>
      </c>
      <c r="M69">
        <v>5.08</v>
      </c>
      <c r="N69" s="67">
        <v>1.05</v>
      </c>
      <c r="Q69">
        <v>6.02</v>
      </c>
      <c r="R69">
        <v>5.85</v>
      </c>
      <c r="S69" s="67" t="s">
        <v>111</v>
      </c>
      <c r="V69" s="58">
        <f>AVERAGE(B69,G69,L69,Q69)</f>
        <v>5.5074999999999994</v>
      </c>
      <c r="W69" s="58">
        <f>AVERAGE(C69,H69,M69,R69)</f>
        <v>5.3449999999999998</v>
      </c>
    </row>
    <row r="70" spans="1:28" x14ac:dyDescent="0.2">
      <c r="A70" s="10" t="s">
        <v>36</v>
      </c>
      <c r="B70" s="58">
        <v>3.4</v>
      </c>
      <c r="C70">
        <v>3.14</v>
      </c>
      <c r="D70" s="67" t="s">
        <v>111</v>
      </c>
      <c r="G70">
        <v>3.26</v>
      </c>
      <c r="H70">
        <v>2.98</v>
      </c>
      <c r="I70" s="67" t="s">
        <v>111</v>
      </c>
      <c r="L70">
        <v>4.21</v>
      </c>
      <c r="M70">
        <v>3.82</v>
      </c>
      <c r="N70" s="67">
        <v>0.98699999999999999</v>
      </c>
      <c r="Q70">
        <v>3.17</v>
      </c>
      <c r="R70">
        <v>3.03</v>
      </c>
      <c r="S70" s="67" t="s">
        <v>111</v>
      </c>
      <c r="V70" s="58">
        <f>AVERAGE(B70,G70,L70,Q70)</f>
        <v>3.5100000000000002</v>
      </c>
      <c r="W70" s="58">
        <f>AVERAGE(C70,H70,M70,R70)</f>
        <v>3.2424999999999997</v>
      </c>
    </row>
    <row r="71" spans="1:28" x14ac:dyDescent="0.2">
      <c r="A71" s="10" t="s">
        <v>110</v>
      </c>
      <c r="B71">
        <v>2.78</v>
      </c>
      <c r="C71" s="58">
        <v>2.6</v>
      </c>
      <c r="D71">
        <v>0.94299999999999995</v>
      </c>
      <c r="G71">
        <v>2.84</v>
      </c>
      <c r="H71">
        <v>2.4700000000000002</v>
      </c>
      <c r="I71" s="67" t="s">
        <v>111</v>
      </c>
      <c r="L71" s="67" t="s">
        <v>132</v>
      </c>
      <c r="M71" s="96"/>
      <c r="N71" s="96"/>
      <c r="V71" s="58">
        <f>AVERAGE(B71,G71)</f>
        <v>2.8099999999999996</v>
      </c>
      <c r="W71" s="58">
        <f>AVERAGE(C71,H71)</f>
        <v>2.5350000000000001</v>
      </c>
    </row>
    <row r="72" spans="1:28" x14ac:dyDescent="0.2">
      <c r="A72" s="10" t="s">
        <v>72</v>
      </c>
      <c r="B72">
        <v>1.78</v>
      </c>
      <c r="C72" s="58">
        <v>1.7</v>
      </c>
      <c r="D72" s="67" t="s">
        <v>111</v>
      </c>
      <c r="G72">
        <v>1.54</v>
      </c>
      <c r="H72" s="654" t="s">
        <v>130</v>
      </c>
      <c r="I72" s="654"/>
      <c r="L72">
        <v>2.06</v>
      </c>
      <c r="M72">
        <v>2.16</v>
      </c>
      <c r="N72" s="67" t="s">
        <v>111</v>
      </c>
      <c r="Q72">
        <v>1.43</v>
      </c>
      <c r="R72">
        <v>1.38</v>
      </c>
      <c r="S72" s="67" t="s">
        <v>111</v>
      </c>
      <c r="V72" s="58">
        <f t="shared" ref="V72:V78" si="5">AVERAGE(B72,G72,L72,Q72)</f>
        <v>1.7025000000000001</v>
      </c>
      <c r="W72" s="58">
        <f>AVERAGE(C72,G72,M72,R72)</f>
        <v>1.6950000000000001</v>
      </c>
    </row>
    <row r="73" spans="1:28" x14ac:dyDescent="0.2">
      <c r="A73" s="10" t="s">
        <v>57</v>
      </c>
      <c r="B73">
        <v>2.06</v>
      </c>
      <c r="C73">
        <v>1.26</v>
      </c>
      <c r="D73" s="67">
        <v>0.97599999999999998</v>
      </c>
      <c r="G73">
        <v>0.97899999999999998</v>
      </c>
      <c r="H73">
        <v>0.95299999999999996</v>
      </c>
      <c r="I73" s="67" t="s">
        <v>111</v>
      </c>
      <c r="L73">
        <v>1.49</v>
      </c>
      <c r="M73">
        <v>1.1299999999999999</v>
      </c>
      <c r="N73" s="67" t="s">
        <v>111</v>
      </c>
      <c r="Q73">
        <v>1.35</v>
      </c>
      <c r="R73">
        <v>1.24</v>
      </c>
      <c r="S73" s="67" t="s">
        <v>111</v>
      </c>
      <c r="V73" s="58">
        <f t="shared" si="5"/>
        <v>1.4697499999999999</v>
      </c>
      <c r="W73" s="58">
        <f t="shared" ref="W73:W78" si="6">AVERAGE(C73,H73,M73,R73)</f>
        <v>1.14575</v>
      </c>
    </row>
    <row r="74" spans="1:28" x14ac:dyDescent="0.2">
      <c r="A74" s="10" t="s">
        <v>56</v>
      </c>
      <c r="B74">
        <v>1.26</v>
      </c>
      <c r="C74">
        <v>1.1399999999999999</v>
      </c>
      <c r="D74" s="67" t="s">
        <v>111</v>
      </c>
      <c r="E74" s="58">
        <v>6.5</v>
      </c>
      <c r="F74" t="s">
        <v>128</v>
      </c>
      <c r="G74">
        <v>1.01</v>
      </c>
      <c r="H74">
        <v>0.92400000000000004</v>
      </c>
      <c r="I74" s="67" t="s">
        <v>111</v>
      </c>
      <c r="J74" s="67" t="s">
        <v>130</v>
      </c>
      <c r="L74">
        <v>1.64</v>
      </c>
      <c r="M74">
        <v>1.1200000000000001</v>
      </c>
      <c r="N74" s="67" t="s">
        <v>111</v>
      </c>
      <c r="O74">
        <v>8.31</v>
      </c>
      <c r="Q74">
        <v>1.36</v>
      </c>
      <c r="R74">
        <v>1.28</v>
      </c>
      <c r="S74" s="67" t="s">
        <v>111</v>
      </c>
      <c r="T74">
        <v>8.43</v>
      </c>
      <c r="V74" s="58">
        <f t="shared" si="5"/>
        <v>1.3175000000000001</v>
      </c>
      <c r="W74" s="58">
        <f t="shared" si="6"/>
        <v>1.1160000000000001</v>
      </c>
      <c r="X74" s="58">
        <f>AVERAGE(O74,T74)</f>
        <v>8.370000000000001</v>
      </c>
    </row>
    <row r="75" spans="1:28" x14ac:dyDescent="0.2">
      <c r="A75" s="10" t="s">
        <v>60</v>
      </c>
      <c r="B75">
        <v>1.58</v>
      </c>
      <c r="C75">
        <v>1.26</v>
      </c>
      <c r="D75" s="67">
        <v>0.92100000000000004</v>
      </c>
      <c r="G75">
        <v>1.1200000000000001</v>
      </c>
      <c r="H75">
        <v>1.04</v>
      </c>
      <c r="I75" s="67" t="s">
        <v>111</v>
      </c>
      <c r="L75">
        <v>1.31</v>
      </c>
      <c r="M75">
        <v>1.1599999999999999</v>
      </c>
      <c r="N75" s="67" t="s">
        <v>111</v>
      </c>
      <c r="Q75">
        <v>1.33</v>
      </c>
      <c r="R75">
        <v>1.28</v>
      </c>
      <c r="S75" s="67" t="s">
        <v>111</v>
      </c>
      <c r="V75" s="58">
        <f t="shared" si="5"/>
        <v>1.335</v>
      </c>
      <c r="W75" s="58">
        <f t="shared" si="6"/>
        <v>1.1850000000000001</v>
      </c>
    </row>
    <row r="76" spans="1:28" x14ac:dyDescent="0.2">
      <c r="A76" s="10" t="s">
        <v>59</v>
      </c>
      <c r="B76">
        <v>1.38</v>
      </c>
      <c r="C76">
        <v>1.26</v>
      </c>
      <c r="D76" s="67">
        <v>1.02</v>
      </c>
      <c r="E76">
        <v>3.77</v>
      </c>
      <c r="F76" t="s">
        <v>128</v>
      </c>
      <c r="G76">
        <v>1.1299999999999999</v>
      </c>
      <c r="H76">
        <v>1.01</v>
      </c>
      <c r="I76" s="67" t="s">
        <v>111</v>
      </c>
      <c r="J76" s="67" t="s">
        <v>130</v>
      </c>
      <c r="L76">
        <v>1.32</v>
      </c>
      <c r="M76">
        <v>1.1599999999999999</v>
      </c>
      <c r="N76" s="67" t="s">
        <v>111</v>
      </c>
      <c r="O76">
        <v>3.06</v>
      </c>
      <c r="Q76">
        <v>1.28</v>
      </c>
      <c r="R76">
        <v>1.25</v>
      </c>
      <c r="S76" s="67" t="s">
        <v>111</v>
      </c>
      <c r="T76">
        <v>4.22</v>
      </c>
      <c r="V76" s="58">
        <f t="shared" si="5"/>
        <v>1.2775000000000001</v>
      </c>
      <c r="W76" s="58">
        <f t="shared" si="6"/>
        <v>1.17</v>
      </c>
      <c r="X76" s="58">
        <f>AVERAGE(O76,T76)</f>
        <v>3.6399999999999997</v>
      </c>
    </row>
    <row r="77" spans="1:28" x14ac:dyDescent="0.2">
      <c r="A77" s="10" t="s">
        <v>63</v>
      </c>
      <c r="B77">
        <v>1.52</v>
      </c>
      <c r="C77">
        <v>1.26</v>
      </c>
      <c r="D77" s="67">
        <v>0.96799999999999997</v>
      </c>
      <c r="G77">
        <v>1.1399999999999999</v>
      </c>
      <c r="H77">
        <v>1.08</v>
      </c>
      <c r="I77" s="67" t="s">
        <v>111</v>
      </c>
      <c r="L77">
        <v>1.24</v>
      </c>
      <c r="M77" s="58">
        <v>1.1399999999999999</v>
      </c>
      <c r="N77" s="67" t="s">
        <v>111</v>
      </c>
      <c r="Q77">
        <v>1.23</v>
      </c>
      <c r="R77">
        <v>1.29</v>
      </c>
      <c r="S77" s="67" t="s">
        <v>111</v>
      </c>
      <c r="V77" s="58">
        <f t="shared" si="5"/>
        <v>1.2825000000000002</v>
      </c>
      <c r="W77" s="58">
        <f t="shared" si="6"/>
        <v>1.1924999999999999</v>
      </c>
    </row>
    <row r="78" spans="1:28" x14ac:dyDescent="0.2">
      <c r="A78" s="10" t="s">
        <v>62</v>
      </c>
      <c r="B78">
        <v>1.25</v>
      </c>
      <c r="C78" s="58">
        <v>1.2</v>
      </c>
      <c r="D78" s="67">
        <v>1.04</v>
      </c>
      <c r="E78">
        <v>3.86</v>
      </c>
      <c r="F78" s="58" t="s">
        <v>128</v>
      </c>
      <c r="G78">
        <v>1.1599999999999999</v>
      </c>
      <c r="H78">
        <v>1.03</v>
      </c>
      <c r="I78" s="67" t="s">
        <v>111</v>
      </c>
      <c r="J78" s="67" t="s">
        <v>130</v>
      </c>
      <c r="L78">
        <v>1.36</v>
      </c>
      <c r="M78" s="58">
        <v>1.2</v>
      </c>
      <c r="N78" s="67" t="s">
        <v>111</v>
      </c>
      <c r="O78">
        <v>3.22</v>
      </c>
      <c r="Q78" s="58">
        <v>1.5</v>
      </c>
      <c r="R78">
        <v>1.23</v>
      </c>
      <c r="S78" s="67" t="s">
        <v>111</v>
      </c>
      <c r="T78">
        <v>5.08</v>
      </c>
      <c r="V78" s="58">
        <f t="shared" si="5"/>
        <v>1.3175000000000001</v>
      </c>
      <c r="W78" s="58">
        <f t="shared" si="6"/>
        <v>1.165</v>
      </c>
      <c r="X78" s="58">
        <f>AVERAGE(O78,T78)</f>
        <v>4.1500000000000004</v>
      </c>
      <c r="Z78" s="58">
        <f>AVERAGE(V73,V75,V77)</f>
        <v>1.3624166666666666</v>
      </c>
      <c r="AA78" s="58">
        <f>AVERAGE(W73,W75,W77)</f>
        <v>1.1744166666666667</v>
      </c>
      <c r="AB78" s="243" t="s">
        <v>188</v>
      </c>
    </row>
    <row r="79" spans="1:28" x14ac:dyDescent="0.2">
      <c r="E79" t="s">
        <v>165</v>
      </c>
      <c r="S79" s="67"/>
      <c r="V79" s="58">
        <f>AVERAGE(V73:V78)</f>
        <v>1.3332916666666665</v>
      </c>
      <c r="W79" s="58">
        <f>AVERAGE(W73:W78)</f>
        <v>1.1623749999999999</v>
      </c>
      <c r="X79" s="58">
        <f>AVERAGE(X74:X78)</f>
        <v>5.3866666666666676</v>
      </c>
      <c r="Z79" s="58">
        <f>AVERAGE(V74,V76,V78)</f>
        <v>1.3041666666666669</v>
      </c>
      <c r="AA79" s="58">
        <f>AVERAGE(W74,W76,W78)</f>
        <v>1.1503333333333334</v>
      </c>
      <c r="AB79" s="243" t="s">
        <v>189</v>
      </c>
    </row>
    <row r="80" spans="1:28" x14ac:dyDescent="0.2">
      <c r="V80" s="58"/>
      <c r="W80" s="58"/>
      <c r="X80" s="243"/>
    </row>
    <row r="81" spans="1:28" x14ac:dyDescent="0.2">
      <c r="V81" s="58"/>
      <c r="W81" s="58"/>
      <c r="X81" s="243"/>
    </row>
    <row r="82" spans="1:28" x14ac:dyDescent="0.2">
      <c r="B82" s="652">
        <v>39862</v>
      </c>
      <c r="C82" s="654"/>
      <c r="D82" s="654"/>
      <c r="E82" s="654"/>
      <c r="G82" s="652">
        <v>39966</v>
      </c>
      <c r="H82" s="654"/>
      <c r="I82" s="654"/>
      <c r="J82" s="654"/>
      <c r="L82" s="652">
        <v>40030</v>
      </c>
      <c r="M82" s="654"/>
      <c r="N82" s="654"/>
      <c r="O82" s="654"/>
      <c r="Q82" s="652">
        <v>40156</v>
      </c>
      <c r="R82" s="654"/>
      <c r="S82" s="654"/>
      <c r="T82" s="654"/>
      <c r="W82" s="125" t="s">
        <v>183</v>
      </c>
    </row>
    <row r="83" spans="1:28" x14ac:dyDescent="0.2">
      <c r="B83" s="61" t="s">
        <v>81</v>
      </c>
      <c r="C83" s="61" t="s">
        <v>82</v>
      </c>
      <c r="D83" s="61" t="s">
        <v>86</v>
      </c>
      <c r="E83" s="61" t="s">
        <v>83</v>
      </c>
      <c r="G83" s="61" t="s">
        <v>81</v>
      </c>
      <c r="H83" s="61" t="s">
        <v>82</v>
      </c>
      <c r="I83" s="61" t="s">
        <v>86</v>
      </c>
      <c r="J83" s="61" t="s">
        <v>83</v>
      </c>
      <c r="L83" s="61" t="s">
        <v>81</v>
      </c>
      <c r="M83" s="61" t="s">
        <v>82</v>
      </c>
      <c r="N83" s="61" t="s">
        <v>86</v>
      </c>
      <c r="O83" s="61" t="s">
        <v>83</v>
      </c>
      <c r="Q83" s="61" t="s">
        <v>81</v>
      </c>
      <c r="R83" s="61" t="s">
        <v>82</v>
      </c>
      <c r="S83" s="61" t="s">
        <v>86</v>
      </c>
      <c r="T83" s="61" t="s">
        <v>83</v>
      </c>
      <c r="V83" s="239" t="s">
        <v>81</v>
      </c>
      <c r="W83" s="239" t="s">
        <v>82</v>
      </c>
      <c r="X83" s="239" t="s">
        <v>83</v>
      </c>
    </row>
    <row r="84" spans="1:28" x14ac:dyDescent="0.2">
      <c r="B84" s="61" t="s">
        <v>84</v>
      </c>
      <c r="C84" s="61" t="s">
        <v>84</v>
      </c>
      <c r="D84" s="61" t="s">
        <v>84</v>
      </c>
      <c r="E84" s="61" t="s">
        <v>85</v>
      </c>
      <c r="G84" s="61" t="s">
        <v>84</v>
      </c>
      <c r="H84" s="61" t="s">
        <v>84</v>
      </c>
      <c r="I84" s="61" t="s">
        <v>84</v>
      </c>
      <c r="J84" s="61" t="s">
        <v>85</v>
      </c>
      <c r="L84" s="61" t="s">
        <v>84</v>
      </c>
      <c r="M84" s="61" t="s">
        <v>84</v>
      </c>
      <c r="N84" s="61" t="s">
        <v>84</v>
      </c>
      <c r="O84" s="61" t="s">
        <v>85</v>
      </c>
      <c r="Q84" s="61" t="s">
        <v>84</v>
      </c>
      <c r="R84" s="61" t="s">
        <v>84</v>
      </c>
      <c r="S84" s="61" t="s">
        <v>84</v>
      </c>
      <c r="T84" s="61" t="s">
        <v>85</v>
      </c>
      <c r="V84" s="239" t="s">
        <v>84</v>
      </c>
      <c r="W84" s="239" t="s">
        <v>84</v>
      </c>
      <c r="X84" s="239" t="s">
        <v>85</v>
      </c>
    </row>
    <row r="85" spans="1:28" x14ac:dyDescent="0.2">
      <c r="A85" s="55" t="s">
        <v>7</v>
      </c>
      <c r="B85" s="58">
        <v>6.78</v>
      </c>
      <c r="C85" s="58">
        <v>6.6</v>
      </c>
      <c r="D85" s="67" t="s">
        <v>111</v>
      </c>
      <c r="G85" s="58">
        <v>4.6399999999999997</v>
      </c>
      <c r="H85" s="58">
        <v>3.66</v>
      </c>
      <c r="I85" s="67" t="s">
        <v>111</v>
      </c>
      <c r="L85" s="58">
        <v>4.78</v>
      </c>
      <c r="M85" s="58">
        <v>4.3</v>
      </c>
      <c r="N85" s="67" t="s">
        <v>111</v>
      </c>
      <c r="Q85" s="58">
        <v>5.96</v>
      </c>
      <c r="R85" s="58">
        <v>5.6</v>
      </c>
      <c r="S85" s="67">
        <v>0.81699999999999995</v>
      </c>
      <c r="V85" s="58">
        <f>AVERAGE(B85,G85,L85,Q85)</f>
        <v>5.54</v>
      </c>
      <c r="W85" s="58">
        <f>AVERAGE(C85,H85,M85,R85)</f>
        <v>5.0399999999999991</v>
      </c>
    </row>
    <row r="86" spans="1:28" x14ac:dyDescent="0.2">
      <c r="A86" s="10" t="s">
        <v>36</v>
      </c>
      <c r="B86" s="58">
        <v>3.08</v>
      </c>
      <c r="C86" s="58">
        <v>2.86</v>
      </c>
      <c r="D86" s="67" t="s">
        <v>111</v>
      </c>
      <c r="G86" s="58">
        <v>2.6</v>
      </c>
      <c r="H86" s="58">
        <v>2.15</v>
      </c>
      <c r="I86" s="67" t="s">
        <v>111</v>
      </c>
      <c r="L86" s="58">
        <v>2.99</v>
      </c>
      <c r="M86" s="58">
        <v>2.76</v>
      </c>
      <c r="N86" s="67" t="s">
        <v>111</v>
      </c>
      <c r="Q86">
        <v>3.46</v>
      </c>
      <c r="R86" s="58">
        <v>3.1</v>
      </c>
      <c r="S86" s="67" t="s">
        <v>111</v>
      </c>
      <c r="V86" s="58">
        <f t="shared" ref="V86:V93" si="7">AVERAGE(B86,G86,L86,Q86)</f>
        <v>3.0324999999999998</v>
      </c>
      <c r="W86" s="58">
        <f t="shared" ref="W86:W93" si="8">AVERAGE(C86,H86,M86,R86)</f>
        <v>2.7174999999999998</v>
      </c>
    </row>
    <row r="87" spans="1:28" x14ac:dyDescent="0.2">
      <c r="A87" s="10" t="s">
        <v>72</v>
      </c>
      <c r="B87" s="58">
        <v>1.94</v>
      </c>
      <c r="C87" s="58">
        <v>1.96</v>
      </c>
      <c r="D87" s="67" t="s">
        <v>111</v>
      </c>
      <c r="G87" s="58">
        <v>1.82</v>
      </c>
      <c r="H87" s="58">
        <v>1.78</v>
      </c>
      <c r="I87" s="67" t="s">
        <v>111</v>
      </c>
      <c r="L87" s="58">
        <v>2.2400000000000002</v>
      </c>
      <c r="M87" s="58">
        <v>2.06</v>
      </c>
      <c r="N87" s="67" t="s">
        <v>111</v>
      </c>
      <c r="Q87" s="58">
        <v>2.1</v>
      </c>
      <c r="R87" s="58">
        <v>1.94</v>
      </c>
      <c r="S87" s="67" t="s">
        <v>111</v>
      </c>
      <c r="V87" s="58">
        <f t="shared" si="7"/>
        <v>2.0249999999999999</v>
      </c>
      <c r="W87" s="58">
        <f t="shared" si="8"/>
        <v>1.9350000000000001</v>
      </c>
    </row>
    <row r="88" spans="1:28" x14ac:dyDescent="0.2">
      <c r="A88" s="10" t="s">
        <v>57</v>
      </c>
      <c r="B88" s="58">
        <v>1.1599999999999999</v>
      </c>
      <c r="C88" s="58">
        <v>1.04</v>
      </c>
      <c r="D88" s="67">
        <v>0.81799999999999995</v>
      </c>
      <c r="G88" s="63">
        <v>0.98199999999999998</v>
      </c>
      <c r="H88" s="63">
        <v>0.81</v>
      </c>
      <c r="I88" s="67" t="s">
        <v>111</v>
      </c>
      <c r="L88" s="58">
        <v>1.18</v>
      </c>
      <c r="M88" s="67">
        <v>0.94199999999999995</v>
      </c>
      <c r="N88" s="67" t="s">
        <v>111</v>
      </c>
      <c r="Q88" s="58">
        <v>1</v>
      </c>
      <c r="R88" s="63">
        <v>0.97599999999999998</v>
      </c>
      <c r="S88" s="67">
        <v>0.81100000000000005</v>
      </c>
      <c r="V88" s="58">
        <f t="shared" si="7"/>
        <v>1.0805</v>
      </c>
      <c r="W88" s="58">
        <f t="shared" si="8"/>
        <v>0.94199999999999995</v>
      </c>
    </row>
    <row r="89" spans="1:28" x14ac:dyDescent="0.2">
      <c r="A89" s="10" t="s">
        <v>56</v>
      </c>
      <c r="B89" s="58">
        <v>1.1599999999999999</v>
      </c>
      <c r="C89" s="58">
        <v>1.02</v>
      </c>
      <c r="D89" s="67" t="s">
        <v>111</v>
      </c>
      <c r="E89" s="58">
        <v>7.34</v>
      </c>
      <c r="G89" s="63">
        <v>0.73499999999999999</v>
      </c>
      <c r="H89" s="63">
        <v>0.49099999999999999</v>
      </c>
      <c r="I89" s="67" t="s">
        <v>111</v>
      </c>
      <c r="J89" s="58">
        <v>8.66</v>
      </c>
      <c r="L89" s="58">
        <v>1.08</v>
      </c>
      <c r="M89" s="67">
        <v>0.996</v>
      </c>
      <c r="N89" s="67" t="s">
        <v>111</v>
      </c>
      <c r="O89" s="58">
        <v>6.34</v>
      </c>
      <c r="Q89" s="58">
        <v>1</v>
      </c>
      <c r="R89" s="63">
        <v>0.94599999999999995</v>
      </c>
      <c r="S89" s="63">
        <v>0.8</v>
      </c>
      <c r="T89" s="58">
        <v>6.21</v>
      </c>
      <c r="V89" s="58">
        <f t="shared" si="7"/>
        <v>0.99375000000000002</v>
      </c>
      <c r="W89" s="58">
        <f t="shared" si="8"/>
        <v>0.86325000000000007</v>
      </c>
      <c r="X89" s="58">
        <f>AVERAGE(E89,J89,O89,T89)</f>
        <v>7.1375000000000002</v>
      </c>
    </row>
    <row r="90" spans="1:28" x14ac:dyDescent="0.2">
      <c r="A90" s="10" t="s">
        <v>60</v>
      </c>
      <c r="B90" s="58">
        <v>1.63</v>
      </c>
      <c r="C90" s="58">
        <v>1.2</v>
      </c>
      <c r="D90" s="67">
        <v>0.82099999999999995</v>
      </c>
      <c r="G90" s="58">
        <v>1.08</v>
      </c>
      <c r="H90" s="63">
        <v>0.88600000000000001</v>
      </c>
      <c r="I90" s="67" t="s">
        <v>111</v>
      </c>
      <c r="L90" s="58">
        <v>1.1399999999999999</v>
      </c>
      <c r="M90" s="58">
        <v>1.04</v>
      </c>
      <c r="N90" s="67">
        <v>0.82099999999999995</v>
      </c>
      <c r="Q90" s="58">
        <v>1.1499999999999999</v>
      </c>
      <c r="R90" s="58">
        <v>1.04</v>
      </c>
      <c r="S90" s="67">
        <v>0.90100000000000002</v>
      </c>
      <c r="V90" s="58">
        <f t="shared" si="7"/>
        <v>1.25</v>
      </c>
      <c r="W90" s="58">
        <f t="shared" si="8"/>
        <v>1.0415000000000001</v>
      </c>
    </row>
    <row r="91" spans="1:28" x14ac:dyDescent="0.2">
      <c r="A91" s="10" t="s">
        <v>59</v>
      </c>
      <c r="B91" s="58">
        <v>1.32</v>
      </c>
      <c r="C91" s="58">
        <v>1.1000000000000001</v>
      </c>
      <c r="D91" s="67" t="s">
        <v>111</v>
      </c>
      <c r="E91" s="58">
        <v>3.8</v>
      </c>
      <c r="G91" s="58">
        <v>1.01</v>
      </c>
      <c r="H91" s="63">
        <v>0.84599999999999997</v>
      </c>
      <c r="I91" s="67" t="s">
        <v>111</v>
      </c>
      <c r="J91" s="58">
        <v>4.2699999999999996</v>
      </c>
      <c r="L91" s="58">
        <v>1.28</v>
      </c>
      <c r="M91" s="67">
        <v>0.998</v>
      </c>
      <c r="N91" s="67" t="s">
        <v>111</v>
      </c>
      <c r="O91" s="58">
        <v>2.81</v>
      </c>
      <c r="Q91" s="58">
        <v>1.1000000000000001</v>
      </c>
      <c r="R91" s="63">
        <v>0.96</v>
      </c>
      <c r="S91" s="67" t="s">
        <v>111</v>
      </c>
      <c r="T91" s="58">
        <v>3.23</v>
      </c>
      <c r="V91" s="58">
        <f t="shared" si="7"/>
        <v>1.1775000000000002</v>
      </c>
      <c r="W91" s="58">
        <f t="shared" si="8"/>
        <v>0.97599999999999998</v>
      </c>
      <c r="X91" s="58">
        <f>AVERAGE(E91,J91,O91,T91)</f>
        <v>3.5275000000000003</v>
      </c>
    </row>
    <row r="92" spans="1:28" x14ac:dyDescent="0.2">
      <c r="A92" s="10" t="s">
        <v>63</v>
      </c>
      <c r="B92" s="58">
        <v>1.22</v>
      </c>
      <c r="C92" s="58">
        <v>1.1599999999999999</v>
      </c>
      <c r="D92" s="63">
        <v>0.88</v>
      </c>
      <c r="G92" s="63">
        <v>0.94</v>
      </c>
      <c r="H92" s="63">
        <v>0.89</v>
      </c>
      <c r="I92" s="67" t="s">
        <v>111</v>
      </c>
      <c r="L92" s="58">
        <v>1.22</v>
      </c>
      <c r="M92" s="67">
        <v>0.995</v>
      </c>
      <c r="N92" s="67" t="s">
        <v>111</v>
      </c>
      <c r="Q92" s="58">
        <v>1.07</v>
      </c>
      <c r="R92" s="58">
        <v>1.02</v>
      </c>
      <c r="S92" s="63">
        <v>0.85299999999999998</v>
      </c>
      <c r="V92" s="58">
        <f t="shared" si="7"/>
        <v>1.1125</v>
      </c>
      <c r="W92" s="58">
        <f t="shared" si="8"/>
        <v>1.0162499999999999</v>
      </c>
    </row>
    <row r="93" spans="1:28" x14ac:dyDescent="0.2">
      <c r="A93" s="10" t="s">
        <v>62</v>
      </c>
      <c r="B93" s="63">
        <v>0.85899999999999999</v>
      </c>
      <c r="C93" s="58">
        <v>1.06</v>
      </c>
      <c r="D93" s="67">
        <v>0.81299999999999994</v>
      </c>
      <c r="E93">
        <v>4.16</v>
      </c>
      <c r="G93" s="63">
        <v>0.73199999999999998</v>
      </c>
      <c r="H93" s="63">
        <v>0.52900000000000003</v>
      </c>
      <c r="I93" s="67" t="s">
        <v>111</v>
      </c>
      <c r="J93">
        <v>4.37</v>
      </c>
      <c r="L93" s="58">
        <v>1.2</v>
      </c>
      <c r="M93" s="67">
        <v>0.90200000000000002</v>
      </c>
      <c r="N93" s="67" t="s">
        <v>111</v>
      </c>
      <c r="O93" s="58">
        <v>3.86</v>
      </c>
      <c r="Q93" s="58">
        <v>1.1100000000000001</v>
      </c>
      <c r="R93" s="63">
        <v>0.98299999999999998</v>
      </c>
      <c r="S93" s="67">
        <v>0.82599999999999996</v>
      </c>
      <c r="T93">
        <v>4.45</v>
      </c>
      <c r="V93" s="58">
        <f t="shared" si="7"/>
        <v>0.97524999999999995</v>
      </c>
      <c r="W93" s="58">
        <f t="shared" si="8"/>
        <v>0.86850000000000005</v>
      </c>
      <c r="X93" s="58">
        <f>AVERAGE(E93,J93,O93,T93)</f>
        <v>4.21</v>
      </c>
      <c r="Z93" s="58">
        <f>AVERAGE(V88,V90,V92)</f>
        <v>1.1476666666666666</v>
      </c>
      <c r="AA93" s="58">
        <f>AVERAGE(W88,W90,W92)</f>
        <v>0.99991666666666656</v>
      </c>
      <c r="AB93" s="243" t="s">
        <v>188</v>
      </c>
    </row>
    <row r="94" spans="1:28" x14ac:dyDescent="0.2">
      <c r="A94" s="10"/>
      <c r="B94" s="63"/>
      <c r="C94" s="58"/>
      <c r="D94" s="67"/>
      <c r="G94" s="63"/>
      <c r="H94" s="63"/>
      <c r="I94" s="67"/>
      <c r="L94" s="58"/>
      <c r="M94" s="67"/>
      <c r="N94" s="67"/>
      <c r="O94" s="58"/>
      <c r="Q94" s="58"/>
      <c r="R94" s="63"/>
      <c r="S94" s="67"/>
      <c r="V94" s="58">
        <f>AVERAGE(V88:V93)</f>
        <v>1.0982499999999999</v>
      </c>
      <c r="W94" s="58">
        <f>AVERAGE(W88:W93)</f>
        <v>0.95125000000000004</v>
      </c>
      <c r="X94" s="58">
        <f>AVERAGE(X89:X93)</f>
        <v>4.958333333333333</v>
      </c>
      <c r="Z94" s="58">
        <f>AVERAGE(V89,V91,V93)</f>
        <v>1.0488333333333333</v>
      </c>
      <c r="AA94" s="58">
        <f>AVERAGE(W89,W91,W93)</f>
        <v>0.90258333333333329</v>
      </c>
      <c r="AB94" s="243" t="s">
        <v>189</v>
      </c>
    </row>
    <row r="97" spans="1:28" x14ac:dyDescent="0.2">
      <c r="B97" s="652">
        <v>40226</v>
      </c>
      <c r="C97" s="653"/>
      <c r="D97" s="653"/>
      <c r="E97" s="653"/>
      <c r="G97" s="652">
        <v>40317</v>
      </c>
      <c r="H97" s="653"/>
      <c r="I97" s="653"/>
      <c r="J97" s="653"/>
      <c r="L97" s="652">
        <v>40400</v>
      </c>
      <c r="M97" s="653"/>
      <c r="N97" s="653"/>
      <c r="O97" s="653"/>
      <c r="Q97" s="652">
        <v>40504</v>
      </c>
      <c r="R97" s="653"/>
      <c r="S97" s="653"/>
      <c r="T97" s="653"/>
      <c r="W97" s="125" t="s">
        <v>184</v>
      </c>
    </row>
    <row r="98" spans="1:28" x14ac:dyDescent="0.2">
      <c r="B98" s="61" t="s">
        <v>81</v>
      </c>
      <c r="C98" s="61" t="s">
        <v>82</v>
      </c>
      <c r="D98" s="61" t="s">
        <v>86</v>
      </c>
      <c r="E98" s="61" t="s">
        <v>83</v>
      </c>
      <c r="G98" s="61" t="s">
        <v>81</v>
      </c>
      <c r="H98" s="61" t="s">
        <v>82</v>
      </c>
      <c r="I98" s="61" t="s">
        <v>86</v>
      </c>
      <c r="J98" s="61" t="s">
        <v>83</v>
      </c>
      <c r="L98" t="s">
        <v>81</v>
      </c>
      <c r="M98" t="s">
        <v>82</v>
      </c>
      <c r="N98" t="s">
        <v>86</v>
      </c>
      <c r="O98" t="s">
        <v>83</v>
      </c>
      <c r="Q98" t="s">
        <v>81</v>
      </c>
      <c r="R98" t="s">
        <v>82</v>
      </c>
      <c r="S98" t="s">
        <v>86</v>
      </c>
      <c r="T98" t="s">
        <v>83</v>
      </c>
      <c r="V98" s="239" t="s">
        <v>81</v>
      </c>
      <c r="W98" s="239" t="s">
        <v>82</v>
      </c>
      <c r="X98" s="239" t="s">
        <v>83</v>
      </c>
    </row>
    <row r="99" spans="1:28" x14ac:dyDescent="0.2">
      <c r="B99" s="61" t="s">
        <v>84</v>
      </c>
      <c r="C99" s="61" t="s">
        <v>84</v>
      </c>
      <c r="D99" s="61" t="s">
        <v>84</v>
      </c>
      <c r="E99" s="61" t="s">
        <v>85</v>
      </c>
      <c r="G99" s="61" t="s">
        <v>84</v>
      </c>
      <c r="H99" s="61" t="s">
        <v>84</v>
      </c>
      <c r="I99" s="61" t="s">
        <v>84</v>
      </c>
      <c r="J99" s="61" t="s">
        <v>85</v>
      </c>
      <c r="L99" s="189" t="s">
        <v>84</v>
      </c>
      <c r="M99" s="189" t="s">
        <v>84</v>
      </c>
      <c r="N99" s="189" t="s">
        <v>84</v>
      </c>
      <c r="O99" s="189" t="s">
        <v>85</v>
      </c>
      <c r="P99" s="189"/>
      <c r="Q99" s="189" t="s">
        <v>84</v>
      </c>
      <c r="R99" s="189" t="s">
        <v>84</v>
      </c>
      <c r="S99" s="189" t="s">
        <v>84</v>
      </c>
      <c r="T99" s="189" t="s">
        <v>85</v>
      </c>
      <c r="V99" s="239" t="s">
        <v>84</v>
      </c>
      <c r="W99" s="239" t="s">
        <v>84</v>
      </c>
      <c r="X99" s="239" t="s">
        <v>85</v>
      </c>
    </row>
    <row r="100" spans="1:28" x14ac:dyDescent="0.2">
      <c r="A100" s="55" t="s">
        <v>7</v>
      </c>
      <c r="B100" s="58">
        <v>5.14</v>
      </c>
      <c r="C100" s="58">
        <v>4.62</v>
      </c>
      <c r="D100" s="67" t="s">
        <v>111</v>
      </c>
      <c r="G100">
        <v>5.03</v>
      </c>
      <c r="H100" s="58">
        <v>4.5999999999999996</v>
      </c>
      <c r="I100">
        <v>0.89200000000000002</v>
      </c>
      <c r="L100">
        <v>5.25</v>
      </c>
      <c r="M100">
        <v>4.62</v>
      </c>
      <c r="N100" s="67" t="s">
        <v>111</v>
      </c>
      <c r="Q100">
        <v>5.62</v>
      </c>
      <c r="R100">
        <v>5.24</v>
      </c>
      <c r="S100" s="67" t="s">
        <v>111</v>
      </c>
      <c r="V100" s="58">
        <f>AVERAGE(B100,G100,L100,Q100)</f>
        <v>5.26</v>
      </c>
      <c r="W100" s="58">
        <f>AVERAGE(C100,H100,M100,R100)</f>
        <v>4.7699999999999996</v>
      </c>
    </row>
    <row r="101" spans="1:28" x14ac:dyDescent="0.2">
      <c r="A101" s="10" t="s">
        <v>36</v>
      </c>
      <c r="B101" s="58">
        <v>2.39</v>
      </c>
      <c r="C101" s="58">
        <v>2.1800000000000002</v>
      </c>
      <c r="D101" s="67" t="s">
        <v>111</v>
      </c>
      <c r="G101" s="58">
        <v>3</v>
      </c>
      <c r="H101">
        <v>2.68</v>
      </c>
      <c r="I101">
        <v>0.96800000000000008</v>
      </c>
      <c r="L101">
        <v>2.66</v>
      </c>
      <c r="M101">
        <v>3.17</v>
      </c>
      <c r="N101" s="67" t="s">
        <v>111</v>
      </c>
      <c r="Q101">
        <v>3.32</v>
      </c>
      <c r="R101" s="58">
        <v>3.03</v>
      </c>
      <c r="S101" s="67" t="s">
        <v>111</v>
      </c>
      <c r="V101" s="58">
        <f>AVERAGE(B101,G101,L101,Q101)</f>
        <v>2.8425000000000002</v>
      </c>
      <c r="W101" s="58">
        <f>AVERAGE(C101,H101,M101,R101)</f>
        <v>2.7650000000000001</v>
      </c>
    </row>
    <row r="102" spans="1:28" x14ac:dyDescent="0.2">
      <c r="A102" s="10" t="s">
        <v>72</v>
      </c>
      <c r="B102" s="58">
        <v>1.79</v>
      </c>
      <c r="C102" s="58">
        <v>1.61</v>
      </c>
      <c r="D102" s="67" t="s">
        <v>111</v>
      </c>
      <c r="G102" s="58">
        <v>2.1</v>
      </c>
      <c r="H102">
        <v>1.92</v>
      </c>
      <c r="I102" s="67" t="s">
        <v>111</v>
      </c>
      <c r="L102">
        <v>2.5099999999999998</v>
      </c>
      <c r="M102">
        <v>2.4899999999999998</v>
      </c>
      <c r="N102" s="67" t="s">
        <v>111</v>
      </c>
      <c r="Q102">
        <v>1.94</v>
      </c>
      <c r="R102" s="58">
        <v>1.81</v>
      </c>
      <c r="S102" s="67" t="s">
        <v>111</v>
      </c>
      <c r="V102" s="58">
        <f t="shared" ref="V102:V108" si="9">AVERAGE(B102,G102,L102,Q102)</f>
        <v>2.085</v>
      </c>
      <c r="W102" s="58">
        <f>AVERAGE(C102,H102,M102,R102)</f>
        <v>1.9575</v>
      </c>
    </row>
    <row r="103" spans="1:28" x14ac:dyDescent="0.2">
      <c r="A103" s="10" t="s">
        <v>57</v>
      </c>
      <c r="B103" s="58">
        <v>0.94000000000000006</v>
      </c>
      <c r="C103" s="58">
        <v>0.77100000000000002</v>
      </c>
      <c r="D103" s="67" t="s">
        <v>111</v>
      </c>
      <c r="G103">
        <v>1.26</v>
      </c>
      <c r="H103">
        <v>1.1599999999999999</v>
      </c>
      <c r="I103" s="67" t="s">
        <v>111</v>
      </c>
      <c r="L103">
        <v>1.54</v>
      </c>
      <c r="M103">
        <v>1.21</v>
      </c>
      <c r="N103" s="67" t="s">
        <v>111</v>
      </c>
      <c r="Q103" s="58">
        <v>1.4</v>
      </c>
      <c r="R103" s="58">
        <v>1.29</v>
      </c>
      <c r="S103" s="67" t="s">
        <v>111</v>
      </c>
      <c r="V103" s="58">
        <f t="shared" si="9"/>
        <v>1.2850000000000001</v>
      </c>
      <c r="W103" s="58">
        <f t="shared" ref="W103:W108" si="10">AVERAGE(C103,H103,M103,R103)</f>
        <v>1.10775</v>
      </c>
    </row>
    <row r="104" spans="1:28" x14ac:dyDescent="0.2">
      <c r="A104" s="10" t="s">
        <v>56</v>
      </c>
      <c r="B104" s="58">
        <v>0.76600000000000001</v>
      </c>
      <c r="C104" s="58">
        <v>0.67200000000000004</v>
      </c>
      <c r="D104" s="67" t="s">
        <v>111</v>
      </c>
      <c r="E104" s="58">
        <v>8.26</v>
      </c>
      <c r="G104">
        <v>1.3800000000000001</v>
      </c>
      <c r="H104">
        <v>1.26</v>
      </c>
      <c r="I104" s="67" t="s">
        <v>111</v>
      </c>
      <c r="J104">
        <v>8.16</v>
      </c>
      <c r="L104">
        <v>1.26</v>
      </c>
      <c r="M104">
        <v>1.24</v>
      </c>
      <c r="N104" s="67" t="s">
        <v>111</v>
      </c>
      <c r="O104" s="58">
        <v>8.4</v>
      </c>
      <c r="Q104" s="58">
        <v>1.41</v>
      </c>
      <c r="R104" s="58">
        <v>1.4</v>
      </c>
      <c r="S104" s="67" t="s">
        <v>111</v>
      </c>
      <c r="V104" s="58">
        <f t="shared" si="9"/>
        <v>1.204</v>
      </c>
      <c r="W104" s="58">
        <f t="shared" si="10"/>
        <v>1.1429999999999998</v>
      </c>
      <c r="X104" s="58">
        <f>AVERAGE(E104,J104,O104,T104)</f>
        <v>8.2733333333333334</v>
      </c>
    </row>
    <row r="105" spans="1:28" x14ac:dyDescent="0.2">
      <c r="A105" s="10" t="s">
        <v>60</v>
      </c>
      <c r="B105" s="58">
        <v>0.93600000000000005</v>
      </c>
      <c r="C105" s="58">
        <v>0.77700000000000002</v>
      </c>
      <c r="D105" s="67" t="s">
        <v>111</v>
      </c>
      <c r="G105">
        <v>1.46</v>
      </c>
      <c r="H105">
        <v>1.26</v>
      </c>
      <c r="I105" s="67" t="s">
        <v>111</v>
      </c>
      <c r="L105">
        <v>1.17</v>
      </c>
      <c r="M105">
        <v>1.1299999999999999</v>
      </c>
      <c r="N105" s="67" t="s">
        <v>111</v>
      </c>
      <c r="Q105" s="58">
        <v>1.6</v>
      </c>
      <c r="R105">
        <v>1.54</v>
      </c>
      <c r="S105" s="67" t="s">
        <v>111</v>
      </c>
      <c r="V105" s="58">
        <f t="shared" si="9"/>
        <v>1.2915000000000001</v>
      </c>
      <c r="W105" s="58">
        <f t="shared" si="10"/>
        <v>1.17675</v>
      </c>
    </row>
    <row r="106" spans="1:28" x14ac:dyDescent="0.2">
      <c r="A106" s="10" t="s">
        <v>59</v>
      </c>
      <c r="B106" s="58">
        <v>0.85400000000000009</v>
      </c>
      <c r="C106" s="58">
        <v>0.84</v>
      </c>
      <c r="D106" s="67" t="s">
        <v>111</v>
      </c>
      <c r="E106" s="58">
        <v>3.3000000000000003</v>
      </c>
      <c r="G106">
        <v>1.32</v>
      </c>
      <c r="H106">
        <v>1.21</v>
      </c>
      <c r="I106" s="67" t="s">
        <v>111</v>
      </c>
      <c r="J106">
        <v>3.63</v>
      </c>
      <c r="L106">
        <v>0.79600000000000004</v>
      </c>
      <c r="M106">
        <v>1.03</v>
      </c>
      <c r="N106" s="67" t="s">
        <v>111</v>
      </c>
      <c r="O106">
        <v>2.0099999999999998</v>
      </c>
      <c r="Q106" s="58">
        <v>1.6</v>
      </c>
      <c r="R106">
        <v>1.51</v>
      </c>
      <c r="S106" s="67" t="s">
        <v>111</v>
      </c>
      <c r="V106" s="58">
        <f t="shared" si="9"/>
        <v>1.1425000000000001</v>
      </c>
      <c r="W106" s="58">
        <f t="shared" si="10"/>
        <v>1.1475</v>
      </c>
      <c r="X106" s="58">
        <f>AVERAGE(E106,J106,O106,T106)</f>
        <v>2.98</v>
      </c>
    </row>
    <row r="107" spans="1:28" x14ac:dyDescent="0.2">
      <c r="A107" s="10" t="s">
        <v>63</v>
      </c>
      <c r="B107" s="58">
        <v>0.95000000000000007</v>
      </c>
      <c r="C107" s="58">
        <v>0.746</v>
      </c>
      <c r="D107" s="63" t="s">
        <v>111</v>
      </c>
      <c r="G107">
        <v>1.3800000000000001</v>
      </c>
      <c r="H107">
        <v>1.26</v>
      </c>
      <c r="I107" s="67" t="s">
        <v>111</v>
      </c>
      <c r="L107">
        <v>1.1499999999999999</v>
      </c>
      <c r="M107">
        <v>1.1299999999999999</v>
      </c>
      <c r="N107" s="67" t="s">
        <v>111</v>
      </c>
      <c r="Q107">
        <v>2.2200000000000002</v>
      </c>
      <c r="R107">
        <v>1.86</v>
      </c>
      <c r="S107" s="67" t="s">
        <v>111</v>
      </c>
      <c r="V107" s="58">
        <f t="shared" si="9"/>
        <v>1.425</v>
      </c>
      <c r="W107" s="58">
        <f t="shared" si="10"/>
        <v>1.2490000000000001</v>
      </c>
    </row>
    <row r="108" spans="1:28" x14ac:dyDescent="0.2">
      <c r="A108" s="10" t="s">
        <v>62</v>
      </c>
      <c r="B108" s="63">
        <v>0.872</v>
      </c>
      <c r="C108" s="58">
        <v>0.753</v>
      </c>
      <c r="D108" s="67" t="s">
        <v>111</v>
      </c>
      <c r="E108">
        <v>4.46</v>
      </c>
      <c r="G108">
        <v>1.36</v>
      </c>
      <c r="H108">
        <v>1.28</v>
      </c>
      <c r="I108" s="67" t="s">
        <v>111</v>
      </c>
      <c r="J108">
        <v>4.05</v>
      </c>
      <c r="L108">
        <v>1.32</v>
      </c>
      <c r="M108">
        <v>1.1299999999999999</v>
      </c>
      <c r="N108" s="67" t="s">
        <v>111</v>
      </c>
      <c r="O108">
        <v>4.3099999999999996</v>
      </c>
      <c r="Q108">
        <v>1.49</v>
      </c>
      <c r="R108">
        <v>1.45</v>
      </c>
      <c r="S108" s="67" t="s">
        <v>111</v>
      </c>
      <c r="V108" s="58">
        <f t="shared" si="9"/>
        <v>1.2605000000000002</v>
      </c>
      <c r="W108" s="58">
        <f t="shared" si="10"/>
        <v>1.1532499999999999</v>
      </c>
      <c r="X108" s="58">
        <f>AVERAGE(E108,J108,O108,T108)</f>
        <v>4.2733333333333334</v>
      </c>
      <c r="Z108" s="58">
        <f>AVERAGE(V103,V105,V107)</f>
        <v>1.3338333333333334</v>
      </c>
      <c r="AA108" s="58">
        <f>AVERAGE(W103,W105,W107)</f>
        <v>1.1778333333333333</v>
      </c>
      <c r="AB108" s="243" t="s">
        <v>188</v>
      </c>
    </row>
    <row r="109" spans="1:28" x14ac:dyDescent="0.2">
      <c r="A109" s="10"/>
      <c r="B109" s="63"/>
      <c r="C109" s="58"/>
      <c r="D109" s="67"/>
      <c r="I109" s="67"/>
      <c r="N109" s="67"/>
      <c r="S109" s="67"/>
      <c r="V109" s="58">
        <f>AVERAGE(V103:V108)</f>
        <v>1.2680833333333335</v>
      </c>
      <c r="W109" s="58">
        <f>AVERAGE(W103:W108)</f>
        <v>1.1628749999999999</v>
      </c>
      <c r="X109" s="58">
        <f>AVERAGE(X104:X108)</f>
        <v>5.1755555555555555</v>
      </c>
      <c r="Z109" s="58">
        <f>AVERAGE(V104,V106,V108)</f>
        <v>1.2023333333333335</v>
      </c>
      <c r="AA109" s="58">
        <f>AVERAGE(W104,W106,W108)</f>
        <v>1.1479166666666665</v>
      </c>
      <c r="AB109" s="243" t="s">
        <v>189</v>
      </c>
    </row>
    <row r="112" spans="1:28" x14ac:dyDescent="0.2">
      <c r="B112" s="652">
        <v>40597</v>
      </c>
      <c r="C112" s="653"/>
      <c r="D112" s="653"/>
      <c r="E112" s="653"/>
      <c r="G112" s="652">
        <v>40696</v>
      </c>
      <c r="H112" s="653"/>
      <c r="I112" s="653"/>
      <c r="J112" s="653"/>
      <c r="L112" s="652">
        <v>40764</v>
      </c>
      <c r="M112" s="653"/>
      <c r="N112" s="653"/>
      <c r="O112" s="653"/>
      <c r="Q112" s="200">
        <v>40866</v>
      </c>
      <c r="R112" s="201"/>
      <c r="S112" s="201"/>
      <c r="T112" s="201"/>
      <c r="U112" s="201"/>
      <c r="W112" s="125" t="s">
        <v>185</v>
      </c>
    </row>
    <row r="113" spans="1:28" x14ac:dyDescent="0.2">
      <c r="B113" s="190" t="s">
        <v>81</v>
      </c>
      <c r="C113" s="190" t="s">
        <v>82</v>
      </c>
      <c r="D113" s="190" t="s">
        <v>86</v>
      </c>
      <c r="E113" s="190" t="s">
        <v>83</v>
      </c>
      <c r="G113" s="196" t="s">
        <v>81</v>
      </c>
      <c r="H113" s="196" t="s">
        <v>82</v>
      </c>
      <c r="I113" s="196" t="s">
        <v>86</v>
      </c>
      <c r="J113" s="196" t="s">
        <v>83</v>
      </c>
      <c r="L113" s="198" t="s">
        <v>81</v>
      </c>
      <c r="M113" s="198" t="s">
        <v>82</v>
      </c>
      <c r="N113" s="198" t="s">
        <v>86</v>
      </c>
      <c r="O113" s="198" t="s">
        <v>83</v>
      </c>
      <c r="Q113" s="199" t="s">
        <v>81</v>
      </c>
      <c r="R113" s="199" t="s">
        <v>82</v>
      </c>
      <c r="S113" s="199" t="s">
        <v>86</v>
      </c>
      <c r="T113" s="199" t="s">
        <v>83</v>
      </c>
      <c r="V113" s="239" t="s">
        <v>81</v>
      </c>
      <c r="W113" s="239" t="s">
        <v>82</v>
      </c>
      <c r="X113" s="239" t="s">
        <v>83</v>
      </c>
    </row>
    <row r="114" spans="1:28" x14ac:dyDescent="0.2">
      <c r="B114" s="190" t="s">
        <v>84</v>
      </c>
      <c r="C114" s="190" t="s">
        <v>84</v>
      </c>
      <c r="D114" s="190" t="s">
        <v>84</v>
      </c>
      <c r="E114" s="190" t="s">
        <v>85</v>
      </c>
      <c r="G114" s="196" t="s">
        <v>84</v>
      </c>
      <c r="H114" s="196" t="s">
        <v>84</v>
      </c>
      <c r="I114" s="196" t="s">
        <v>84</v>
      </c>
      <c r="J114" s="196" t="s">
        <v>85</v>
      </c>
      <c r="L114" s="198" t="s">
        <v>84</v>
      </c>
      <c r="M114" s="198" t="s">
        <v>84</v>
      </c>
      <c r="N114" s="198" t="s">
        <v>84</v>
      </c>
      <c r="O114" s="198" t="s">
        <v>85</v>
      </c>
      <c r="Q114" s="199" t="s">
        <v>84</v>
      </c>
      <c r="R114" s="199" t="s">
        <v>84</v>
      </c>
      <c r="S114" s="199" t="s">
        <v>84</v>
      </c>
      <c r="T114" s="199" t="s">
        <v>85</v>
      </c>
      <c r="V114" s="239" t="s">
        <v>84</v>
      </c>
      <c r="W114" s="239" t="s">
        <v>84</v>
      </c>
      <c r="X114" s="239" t="s">
        <v>85</v>
      </c>
    </row>
    <row r="115" spans="1:28" x14ac:dyDescent="0.2">
      <c r="A115" s="55" t="s">
        <v>7</v>
      </c>
      <c r="B115" s="58">
        <v>7.27</v>
      </c>
      <c r="C115" s="58">
        <v>6.95</v>
      </c>
      <c r="D115" s="67" t="s">
        <v>111</v>
      </c>
      <c r="G115" s="58">
        <v>4.3</v>
      </c>
      <c r="H115" s="58">
        <v>4.08</v>
      </c>
      <c r="I115" s="67" t="s">
        <v>111</v>
      </c>
      <c r="L115" s="58">
        <v>5.12</v>
      </c>
      <c r="M115" s="58">
        <v>4.62</v>
      </c>
      <c r="N115" s="151" t="s">
        <v>170</v>
      </c>
      <c r="Q115">
        <v>5.34</v>
      </c>
      <c r="R115">
        <v>4.76</v>
      </c>
      <c r="S115" s="151" t="s">
        <v>170</v>
      </c>
      <c r="V115" s="58">
        <f>AVERAGE(B115,G115,L115,Q115)</f>
        <v>5.5075000000000003</v>
      </c>
      <c r="W115" s="58">
        <f>AVERAGE(C115,H115,M115,R115)</f>
        <v>5.1025000000000009</v>
      </c>
    </row>
    <row r="116" spans="1:28" x14ac:dyDescent="0.2">
      <c r="A116" s="10" t="s">
        <v>36</v>
      </c>
      <c r="B116" s="58">
        <v>3.04</v>
      </c>
      <c r="C116" s="58">
        <v>2.81</v>
      </c>
      <c r="D116" s="67" t="s">
        <v>111</v>
      </c>
      <c r="G116" s="58">
        <v>2.89</v>
      </c>
      <c r="H116" s="58">
        <v>2.6</v>
      </c>
      <c r="I116" s="67" t="s">
        <v>111</v>
      </c>
      <c r="L116" s="58">
        <v>3.51</v>
      </c>
      <c r="M116" s="58">
        <v>3.31</v>
      </c>
      <c r="N116" s="151" t="s">
        <v>171</v>
      </c>
      <c r="Q116">
        <v>3.66</v>
      </c>
      <c r="R116">
        <v>3.25</v>
      </c>
      <c r="S116" s="151" t="s">
        <v>170</v>
      </c>
      <c r="V116" s="58">
        <f>AVERAGE(B116,G116,L116,Q116)</f>
        <v>3.2749999999999999</v>
      </c>
      <c r="W116" s="58">
        <f>AVERAGE(C116,H116,M116,R116)</f>
        <v>2.9925000000000002</v>
      </c>
    </row>
    <row r="117" spans="1:28" x14ac:dyDescent="0.2">
      <c r="A117" s="10" t="s">
        <v>72</v>
      </c>
      <c r="B117" s="58">
        <v>1.84</v>
      </c>
      <c r="C117" s="58">
        <v>1.7</v>
      </c>
      <c r="D117" s="67" t="s">
        <v>111</v>
      </c>
      <c r="G117" s="58">
        <v>1.84</v>
      </c>
      <c r="H117" s="58">
        <v>1.75</v>
      </c>
      <c r="I117" s="67" t="s">
        <v>111</v>
      </c>
      <c r="L117" s="58">
        <v>3</v>
      </c>
      <c r="M117" s="58">
        <v>2.74</v>
      </c>
      <c r="N117" s="151" t="s">
        <v>170</v>
      </c>
      <c r="Q117">
        <v>1.89</v>
      </c>
      <c r="R117">
        <v>1.78</v>
      </c>
      <c r="S117" s="151" t="s">
        <v>170</v>
      </c>
      <c r="V117" s="58">
        <f t="shared" ref="V117:V123" si="11">AVERAGE(B117,G117,L117,Q117)</f>
        <v>2.1425000000000001</v>
      </c>
      <c r="W117" s="58">
        <f>AVERAGE(C117,H117,M117,R117)</f>
        <v>1.9925000000000002</v>
      </c>
    </row>
    <row r="118" spans="1:28" x14ac:dyDescent="0.2">
      <c r="A118" s="10" t="s">
        <v>57</v>
      </c>
      <c r="B118" s="58">
        <v>1.25</v>
      </c>
      <c r="C118" s="58">
        <v>1.08</v>
      </c>
      <c r="D118" s="67" t="s">
        <v>111</v>
      </c>
      <c r="G118" s="58">
        <v>1.48</v>
      </c>
      <c r="H118" s="58">
        <v>1.54</v>
      </c>
      <c r="I118" s="67" t="s">
        <v>111</v>
      </c>
      <c r="L118" s="58">
        <v>1.91</v>
      </c>
      <c r="M118" s="58">
        <v>1.81</v>
      </c>
      <c r="N118" s="151" t="s">
        <v>170</v>
      </c>
      <c r="Q118">
        <v>1.5</v>
      </c>
      <c r="R118">
        <v>1.44</v>
      </c>
      <c r="S118" s="151" t="s">
        <v>170</v>
      </c>
      <c r="V118" s="58">
        <f t="shared" si="11"/>
        <v>1.5349999999999999</v>
      </c>
      <c r="W118" s="58">
        <f t="shared" ref="W118:W123" si="12">AVERAGE(C118,H118,M118,R118)</f>
        <v>1.4674999999999998</v>
      </c>
    </row>
    <row r="119" spans="1:28" x14ac:dyDescent="0.2">
      <c r="A119" s="10" t="s">
        <v>56</v>
      </c>
      <c r="B119" s="58">
        <v>1.29</v>
      </c>
      <c r="C119" s="58">
        <v>1.07</v>
      </c>
      <c r="D119" s="67" t="s">
        <v>111</v>
      </c>
      <c r="E119" s="58">
        <v>6.79</v>
      </c>
      <c r="G119" s="58">
        <v>1.44</v>
      </c>
      <c r="H119" s="58">
        <v>1.56</v>
      </c>
      <c r="I119" s="67" t="s">
        <v>111</v>
      </c>
      <c r="J119" s="58">
        <v>7.38</v>
      </c>
      <c r="L119" s="58">
        <v>1.62</v>
      </c>
      <c r="M119" s="58">
        <v>1.52</v>
      </c>
      <c r="N119" s="151" t="s">
        <v>171</v>
      </c>
      <c r="O119" s="58">
        <v>5.18</v>
      </c>
      <c r="Q119">
        <v>1.45</v>
      </c>
      <c r="R119">
        <v>1.47</v>
      </c>
      <c r="S119" s="151" t="s">
        <v>170</v>
      </c>
      <c r="T119">
        <v>10.5</v>
      </c>
      <c r="V119" s="58">
        <f t="shared" si="11"/>
        <v>1.45</v>
      </c>
      <c r="W119" s="58">
        <f t="shared" si="12"/>
        <v>1.405</v>
      </c>
      <c r="X119" s="58">
        <f>AVERAGE(E119,J119,O119,T119)</f>
        <v>7.4625000000000004</v>
      </c>
    </row>
    <row r="120" spans="1:28" x14ac:dyDescent="0.2">
      <c r="A120" s="10" t="s">
        <v>60</v>
      </c>
      <c r="B120" s="58">
        <v>1.78</v>
      </c>
      <c r="C120" s="58">
        <v>1.32</v>
      </c>
      <c r="D120" s="67" t="s">
        <v>111</v>
      </c>
      <c r="G120" s="58">
        <v>1.57</v>
      </c>
      <c r="H120" s="58">
        <v>1.42</v>
      </c>
      <c r="I120" s="67" t="s">
        <v>111</v>
      </c>
      <c r="J120" s="58"/>
      <c r="L120" s="58">
        <v>2.02</v>
      </c>
      <c r="M120" s="58">
        <v>1.9</v>
      </c>
      <c r="N120" s="151" t="s">
        <v>170</v>
      </c>
      <c r="Q120">
        <v>1.65</v>
      </c>
      <c r="R120">
        <v>1.76</v>
      </c>
      <c r="S120" s="151" t="s">
        <v>170</v>
      </c>
      <c r="V120" s="58">
        <f t="shared" si="11"/>
        <v>1.7549999999999999</v>
      </c>
      <c r="W120" s="58">
        <f t="shared" si="12"/>
        <v>1.6</v>
      </c>
    </row>
    <row r="121" spans="1:28" x14ac:dyDescent="0.2">
      <c r="A121" s="10" t="s">
        <v>59</v>
      </c>
      <c r="B121" s="58">
        <v>1.25</v>
      </c>
      <c r="C121" s="58">
        <v>1.1399999999999999</v>
      </c>
      <c r="D121" s="67" t="s">
        <v>111</v>
      </c>
      <c r="E121" s="58">
        <v>2.4300000000000002</v>
      </c>
      <c r="G121" s="58">
        <v>1.47</v>
      </c>
      <c r="H121" s="58">
        <v>1.42</v>
      </c>
      <c r="I121" s="67" t="s">
        <v>111</v>
      </c>
      <c r="J121" s="58">
        <v>3.2</v>
      </c>
      <c r="L121" s="58">
        <v>1.89</v>
      </c>
      <c r="M121" s="58">
        <v>1.8</v>
      </c>
      <c r="N121" s="151" t="s">
        <v>171</v>
      </c>
      <c r="O121" s="58">
        <v>1.51</v>
      </c>
      <c r="Q121">
        <v>1.45</v>
      </c>
      <c r="R121" s="58">
        <v>1.5</v>
      </c>
      <c r="S121" s="151" t="s">
        <v>170</v>
      </c>
      <c r="T121">
        <v>3.32</v>
      </c>
      <c r="V121" s="58">
        <f t="shared" si="11"/>
        <v>1.5149999999999999</v>
      </c>
      <c r="W121" s="58">
        <f t="shared" si="12"/>
        <v>1.4649999999999999</v>
      </c>
      <c r="X121" s="58">
        <f>AVERAGE(E121,J121,O121,T121)</f>
        <v>2.6150000000000002</v>
      </c>
      <c r="Z121" s="58">
        <f>AVERAGE(V118:V123)</f>
        <v>1.5716666666666665</v>
      </c>
      <c r="AA121" s="58">
        <f>AVERAGE(W118:W123)</f>
        <v>1.469166666666667</v>
      </c>
      <c r="AB121" s="58">
        <f>AVERAGE(X119:X123)</f>
        <v>4.9000000000000004</v>
      </c>
    </row>
    <row r="122" spans="1:28" x14ac:dyDescent="0.2">
      <c r="A122" s="10" t="s">
        <v>63</v>
      </c>
      <c r="B122" s="58">
        <v>1.45</v>
      </c>
      <c r="C122" s="58">
        <v>1.1200000000000001</v>
      </c>
      <c r="D122" s="63" t="s">
        <v>111</v>
      </c>
      <c r="G122" s="58">
        <v>1.44</v>
      </c>
      <c r="H122" s="58">
        <v>1.35</v>
      </c>
      <c r="I122" s="67" t="s">
        <v>111</v>
      </c>
      <c r="J122" s="58"/>
      <c r="L122" s="58">
        <v>2.12</v>
      </c>
      <c r="M122" s="58">
        <v>1.85</v>
      </c>
      <c r="N122" s="151" t="s">
        <v>171</v>
      </c>
      <c r="Q122" s="58">
        <v>1.5</v>
      </c>
      <c r="R122">
        <v>1.42</v>
      </c>
      <c r="S122" s="151" t="s">
        <v>170</v>
      </c>
      <c r="V122" s="58">
        <f t="shared" si="11"/>
        <v>1.6274999999999999</v>
      </c>
      <c r="W122" s="58">
        <f t="shared" si="12"/>
        <v>1.4350000000000001</v>
      </c>
      <c r="Z122" s="58">
        <f>AVERAGE(V118,V120,V122)</f>
        <v>1.6391666666666669</v>
      </c>
      <c r="AA122" s="58">
        <f>AVERAGE(W118,W120,W122)</f>
        <v>1.5008333333333332</v>
      </c>
      <c r="AB122" s="243" t="s">
        <v>188</v>
      </c>
    </row>
    <row r="123" spans="1:28" x14ac:dyDescent="0.2">
      <c r="A123" s="10" t="s">
        <v>62</v>
      </c>
      <c r="B123" s="58">
        <v>1.26</v>
      </c>
      <c r="C123" s="58">
        <v>1.02</v>
      </c>
      <c r="D123" s="67" t="s">
        <v>111</v>
      </c>
      <c r="E123" s="58">
        <v>4.5</v>
      </c>
      <c r="G123" s="58">
        <v>1.46</v>
      </c>
      <c r="H123" s="58">
        <v>1.44</v>
      </c>
      <c r="I123" s="67" t="s">
        <v>111</v>
      </c>
      <c r="J123" s="58">
        <v>4.99</v>
      </c>
      <c r="L123" s="58">
        <v>1.94</v>
      </c>
      <c r="M123" s="58">
        <v>1.88</v>
      </c>
      <c r="N123" s="151" t="s">
        <v>171</v>
      </c>
      <c r="O123" s="58">
        <v>3.73</v>
      </c>
      <c r="Q123">
        <v>1.53</v>
      </c>
      <c r="R123">
        <v>1.43</v>
      </c>
      <c r="S123" s="151" t="s">
        <v>170</v>
      </c>
      <c r="T123">
        <v>5.27</v>
      </c>
      <c r="V123" s="58">
        <f t="shared" si="11"/>
        <v>1.5475000000000001</v>
      </c>
      <c r="W123" s="58">
        <f t="shared" si="12"/>
        <v>1.4424999999999999</v>
      </c>
      <c r="X123" s="58">
        <f>AVERAGE(E123,J123,O123,T123)</f>
        <v>4.6225000000000005</v>
      </c>
      <c r="Z123" s="58">
        <f>AVERAGE(V119,V121,V123)</f>
        <v>1.5041666666666667</v>
      </c>
      <c r="AA123" s="58">
        <f>AVERAGE(W119,W121,W123)</f>
        <v>1.4375</v>
      </c>
      <c r="AB123" s="243" t="s">
        <v>189</v>
      </c>
    </row>
    <row r="124" spans="1:28" x14ac:dyDescent="0.2">
      <c r="V124" s="58"/>
      <c r="W124" s="58"/>
    </row>
    <row r="125" spans="1:28" x14ac:dyDescent="0.2">
      <c r="V125" s="58"/>
      <c r="W125" s="58"/>
    </row>
    <row r="126" spans="1:28" x14ac:dyDescent="0.2">
      <c r="B126" s="652">
        <v>40967</v>
      </c>
      <c r="C126" s="653"/>
      <c r="D126" s="653"/>
      <c r="E126" s="653"/>
      <c r="G126" s="652">
        <v>41059</v>
      </c>
      <c r="H126" s="653"/>
      <c r="I126" s="653"/>
      <c r="J126" s="653"/>
      <c r="L126" s="652">
        <v>41123</v>
      </c>
      <c r="M126" s="653"/>
      <c r="N126" s="653"/>
      <c r="O126" s="653"/>
      <c r="Q126" s="652">
        <v>41232</v>
      </c>
      <c r="R126" s="653"/>
      <c r="S126" s="653"/>
      <c r="T126" s="653"/>
      <c r="W126" s="125" t="s">
        <v>186</v>
      </c>
    </row>
    <row r="127" spans="1:28" x14ac:dyDescent="0.2">
      <c r="B127" s="199" t="s">
        <v>81</v>
      </c>
      <c r="C127" s="199" t="s">
        <v>82</v>
      </c>
      <c r="D127" s="199" t="s">
        <v>86</v>
      </c>
      <c r="E127" s="199" t="s">
        <v>83</v>
      </c>
      <c r="G127" s="199" t="s">
        <v>81</v>
      </c>
      <c r="H127" s="199" t="s">
        <v>82</v>
      </c>
      <c r="I127" s="199" t="s">
        <v>86</v>
      </c>
      <c r="J127" s="199" t="s">
        <v>83</v>
      </c>
      <c r="L127" s="206" t="s">
        <v>81</v>
      </c>
      <c r="M127" s="206" t="s">
        <v>82</v>
      </c>
      <c r="N127" s="206" t="s">
        <v>86</v>
      </c>
      <c r="O127" s="206" t="s">
        <v>83</v>
      </c>
      <c r="Q127" s="207" t="s">
        <v>81</v>
      </c>
      <c r="R127" s="207" t="s">
        <v>82</v>
      </c>
      <c r="S127" s="207" t="s">
        <v>86</v>
      </c>
      <c r="T127" s="207" t="s">
        <v>83</v>
      </c>
      <c r="V127" s="239" t="s">
        <v>81</v>
      </c>
      <c r="W127" s="239" t="s">
        <v>82</v>
      </c>
      <c r="X127" s="239" t="s">
        <v>83</v>
      </c>
    </row>
    <row r="128" spans="1:28" x14ac:dyDescent="0.2">
      <c r="B128" s="199" t="s">
        <v>84</v>
      </c>
      <c r="C128" s="199" t="s">
        <v>84</v>
      </c>
      <c r="D128" s="199" t="s">
        <v>84</v>
      </c>
      <c r="E128" s="199" t="s">
        <v>85</v>
      </c>
      <c r="G128" s="199" t="s">
        <v>84</v>
      </c>
      <c r="H128" s="199" t="s">
        <v>84</v>
      </c>
      <c r="I128" s="199" t="s">
        <v>84</v>
      </c>
      <c r="J128" s="199" t="s">
        <v>85</v>
      </c>
      <c r="L128" s="206" t="s">
        <v>84</v>
      </c>
      <c r="M128" s="206" t="s">
        <v>84</v>
      </c>
      <c r="N128" s="206" t="s">
        <v>84</v>
      </c>
      <c r="O128" s="206" t="s">
        <v>85</v>
      </c>
      <c r="Q128" s="207" t="s">
        <v>84</v>
      </c>
      <c r="R128" s="207" t="s">
        <v>84</v>
      </c>
      <c r="S128" s="207" t="s">
        <v>84</v>
      </c>
      <c r="T128" s="207" t="s">
        <v>85</v>
      </c>
      <c r="V128" s="239" t="s">
        <v>84</v>
      </c>
      <c r="W128" s="239" t="s">
        <v>84</v>
      </c>
      <c r="X128" s="239" t="s">
        <v>85</v>
      </c>
    </row>
    <row r="129" spans="1:28" x14ac:dyDescent="0.2">
      <c r="A129" s="55" t="s">
        <v>7</v>
      </c>
      <c r="B129" s="58">
        <v>4.91</v>
      </c>
      <c r="C129" s="58">
        <v>4.47</v>
      </c>
      <c r="D129" s="151"/>
      <c r="G129" s="58">
        <v>3.04</v>
      </c>
      <c r="H129" s="58">
        <v>2.81</v>
      </c>
      <c r="I129" s="151" t="s">
        <v>170</v>
      </c>
      <c r="L129">
        <v>6.41</v>
      </c>
      <c r="M129">
        <v>5.7</v>
      </c>
      <c r="Q129">
        <v>5.32</v>
      </c>
      <c r="R129">
        <v>4.79</v>
      </c>
      <c r="S129" s="151" t="s">
        <v>170</v>
      </c>
      <c r="V129" s="58">
        <f>AVERAGE(B129,G129,L129,Q129)</f>
        <v>4.92</v>
      </c>
      <c r="W129" s="58">
        <f>AVERAGE(C129,H129,M129,R129)</f>
        <v>4.4424999999999999</v>
      </c>
    </row>
    <row r="130" spans="1:28" x14ac:dyDescent="0.2">
      <c r="A130" s="10" t="s">
        <v>36</v>
      </c>
      <c r="B130" s="58">
        <v>3.11</v>
      </c>
      <c r="C130" s="58">
        <v>2.76</v>
      </c>
      <c r="D130" s="151"/>
      <c r="G130" s="58">
        <v>4.4800000000000004</v>
      </c>
      <c r="H130" s="58">
        <v>4.18</v>
      </c>
      <c r="I130" s="151" t="s">
        <v>170</v>
      </c>
      <c r="L130">
        <v>8.31</v>
      </c>
      <c r="M130">
        <v>6.81</v>
      </c>
      <c r="Q130">
        <v>3.44</v>
      </c>
      <c r="R130">
        <v>3.02</v>
      </c>
      <c r="S130" s="151" t="s">
        <v>170</v>
      </c>
      <c r="V130" s="58">
        <f>AVERAGE(B130,G130,L130,Q130)</f>
        <v>4.835</v>
      </c>
      <c r="W130" s="58">
        <f>AVERAGE(C130,H130,M130,R130)</f>
        <v>4.1924999999999999</v>
      </c>
    </row>
    <row r="131" spans="1:28" x14ac:dyDescent="0.2">
      <c r="A131" s="10" t="s">
        <v>72</v>
      </c>
      <c r="B131" s="58">
        <v>2.0099999999999998</v>
      </c>
      <c r="C131" s="58">
        <v>2.0099999999999998</v>
      </c>
      <c r="D131" s="151"/>
      <c r="G131" s="58">
        <v>2.15</v>
      </c>
      <c r="H131" s="58">
        <v>2.2000000000000002</v>
      </c>
      <c r="I131" s="151" t="s">
        <v>170</v>
      </c>
      <c r="L131">
        <v>2.75</v>
      </c>
      <c r="M131">
        <v>2.46</v>
      </c>
      <c r="Q131">
        <v>2.0299999999999998</v>
      </c>
      <c r="R131">
        <v>1.87</v>
      </c>
      <c r="S131" s="151" t="s">
        <v>170</v>
      </c>
      <c r="V131" s="58">
        <f t="shared" ref="V131:V137" si="13">AVERAGE(B131,G131,L131,Q131)</f>
        <v>2.2349999999999999</v>
      </c>
      <c r="W131" s="58">
        <f>AVERAGE(C131,H131,M131,R131)</f>
        <v>2.1349999999999998</v>
      </c>
    </row>
    <row r="132" spans="1:28" x14ac:dyDescent="0.2">
      <c r="A132" s="10" t="s">
        <v>57</v>
      </c>
      <c r="B132" s="58">
        <v>1.35</v>
      </c>
      <c r="C132" s="58">
        <v>1.05</v>
      </c>
      <c r="D132" s="151"/>
      <c r="G132" s="58">
        <v>1.64</v>
      </c>
      <c r="H132" s="59">
        <v>0.89600000000000002</v>
      </c>
      <c r="I132" s="151" t="s">
        <v>171</v>
      </c>
      <c r="L132">
        <v>1.49</v>
      </c>
      <c r="M132">
        <v>1.02</v>
      </c>
      <c r="Q132">
        <v>1.34</v>
      </c>
      <c r="R132">
        <v>1.32</v>
      </c>
      <c r="S132" s="151" t="s">
        <v>170</v>
      </c>
      <c r="V132" s="58">
        <f t="shared" si="13"/>
        <v>1.4550000000000001</v>
      </c>
      <c r="W132" s="58">
        <f t="shared" ref="W132:W137" si="14">AVERAGE(C132,H132,M132,R132)</f>
        <v>1.0715000000000001</v>
      </c>
    </row>
    <row r="133" spans="1:28" x14ac:dyDescent="0.2">
      <c r="A133" s="10" t="s">
        <v>56</v>
      </c>
      <c r="B133" s="58">
        <v>1.31</v>
      </c>
      <c r="C133" s="58">
        <v>1.05</v>
      </c>
      <c r="D133" s="151"/>
      <c r="E133" s="58">
        <v>6.9</v>
      </c>
      <c r="G133" s="58">
        <v>1.17</v>
      </c>
      <c r="H133" s="58">
        <v>1.08</v>
      </c>
      <c r="I133" s="151" t="s">
        <v>170</v>
      </c>
      <c r="J133" s="58">
        <v>8.24</v>
      </c>
      <c r="L133">
        <v>0.99099999999999999</v>
      </c>
      <c r="M133">
        <v>1.01</v>
      </c>
      <c r="O133">
        <v>7.88</v>
      </c>
      <c r="Q133">
        <v>1.33</v>
      </c>
      <c r="R133">
        <v>1.23</v>
      </c>
      <c r="S133" s="151" t="s">
        <v>170</v>
      </c>
      <c r="T133">
        <v>10.5</v>
      </c>
      <c r="V133" s="58">
        <f t="shared" si="13"/>
        <v>1.20025</v>
      </c>
      <c r="W133" s="58">
        <f t="shared" si="14"/>
        <v>1.0924999999999998</v>
      </c>
      <c r="X133" s="58">
        <f>AVERAGE(E133,J133,O133,T133)</f>
        <v>8.379999999999999</v>
      </c>
    </row>
    <row r="134" spans="1:28" x14ac:dyDescent="0.2">
      <c r="A134" s="10" t="s">
        <v>60</v>
      </c>
      <c r="B134" s="58">
        <v>1.62</v>
      </c>
      <c r="C134" s="58">
        <v>1.05</v>
      </c>
      <c r="D134" s="151"/>
      <c r="G134" s="58">
        <v>1.22</v>
      </c>
      <c r="H134" s="58">
        <v>1.1100000000000001</v>
      </c>
      <c r="I134" s="151" t="s">
        <v>171</v>
      </c>
      <c r="L134" s="58">
        <v>1.3</v>
      </c>
      <c r="M134">
        <v>1.45</v>
      </c>
      <c r="Q134">
        <v>1.46</v>
      </c>
      <c r="R134">
        <v>1.35</v>
      </c>
      <c r="S134" s="151" t="s">
        <v>170</v>
      </c>
      <c r="V134" s="58">
        <f t="shared" si="13"/>
        <v>1.4</v>
      </c>
      <c r="W134" s="58">
        <f t="shared" si="14"/>
        <v>1.2400000000000002</v>
      </c>
    </row>
    <row r="135" spans="1:28" x14ac:dyDescent="0.2">
      <c r="A135" s="10" t="s">
        <v>59</v>
      </c>
      <c r="B135" s="58">
        <v>1.45</v>
      </c>
      <c r="C135" s="58">
        <v>1.06</v>
      </c>
      <c r="D135" s="151"/>
      <c r="E135" s="58">
        <v>2.5099999999999998</v>
      </c>
      <c r="G135" s="58">
        <v>1.05</v>
      </c>
      <c r="H135" s="59">
        <v>0.99</v>
      </c>
      <c r="I135" s="151" t="s">
        <v>171</v>
      </c>
      <c r="J135" s="58">
        <v>2.2799999999999998</v>
      </c>
      <c r="L135">
        <v>1.34</v>
      </c>
      <c r="M135">
        <v>0.72899999999999998</v>
      </c>
      <c r="O135">
        <v>4.43</v>
      </c>
      <c r="Q135">
        <v>1.33</v>
      </c>
      <c r="R135">
        <v>1.29</v>
      </c>
      <c r="S135" s="151" t="s">
        <v>170</v>
      </c>
      <c r="T135">
        <v>4.32</v>
      </c>
      <c r="V135" s="58">
        <f t="shared" si="13"/>
        <v>1.2925</v>
      </c>
      <c r="W135" s="58">
        <f t="shared" si="14"/>
        <v>1.01725</v>
      </c>
      <c r="X135" s="58">
        <f>AVERAGE(E135,J135,O135,T135)</f>
        <v>3.3849999999999998</v>
      </c>
      <c r="Z135" s="58">
        <f>AVERAGE(V132:V137)</f>
        <v>1.3600416666666666</v>
      </c>
      <c r="AA135" s="58">
        <f>AVERAGE(W132:W137)</f>
        <v>1.1095833333333334</v>
      </c>
      <c r="AB135" s="58">
        <f>AVERAGE(X133:X137)</f>
        <v>5.2074999999999996</v>
      </c>
    </row>
    <row r="136" spans="1:28" x14ac:dyDescent="0.2">
      <c r="A136" s="10" t="s">
        <v>63</v>
      </c>
      <c r="B136" s="58">
        <v>1.37</v>
      </c>
      <c r="C136" s="58">
        <v>1.17</v>
      </c>
      <c r="D136" s="151"/>
      <c r="G136" s="58">
        <v>1.44</v>
      </c>
      <c r="H136" s="58">
        <v>1.1499999999999999</v>
      </c>
      <c r="I136" s="151" t="s">
        <v>170</v>
      </c>
      <c r="L136">
        <v>1.25</v>
      </c>
      <c r="M136" s="58">
        <v>1.1000000000000001</v>
      </c>
      <c r="Q136">
        <v>1.34</v>
      </c>
      <c r="R136">
        <v>1.31</v>
      </c>
      <c r="S136" s="151" t="s">
        <v>170</v>
      </c>
      <c r="V136" s="58">
        <f t="shared" si="13"/>
        <v>1.35</v>
      </c>
      <c r="W136" s="58">
        <f t="shared" si="14"/>
        <v>1.1825000000000001</v>
      </c>
      <c r="Z136" s="58">
        <f>AVERAGE(V132,V134,V136)</f>
        <v>1.4016666666666666</v>
      </c>
      <c r="AA136" s="58">
        <f>AVERAGE(W132,W134,W136)</f>
        <v>1.164666666666667</v>
      </c>
      <c r="AB136" s="243" t="s">
        <v>188</v>
      </c>
    </row>
    <row r="137" spans="1:28" x14ac:dyDescent="0.2">
      <c r="A137" s="10" t="s">
        <v>62</v>
      </c>
      <c r="B137" s="58">
        <v>1.37</v>
      </c>
      <c r="C137" s="58">
        <v>1.08</v>
      </c>
      <c r="D137" s="151"/>
      <c r="E137" s="58">
        <v>3.38</v>
      </c>
      <c r="G137" s="58">
        <v>1.25</v>
      </c>
      <c r="H137" s="58">
        <v>1.0900000000000001</v>
      </c>
      <c r="I137" s="151" t="s">
        <v>170</v>
      </c>
      <c r="J137" s="58">
        <v>3.48</v>
      </c>
      <c r="L137">
        <v>1.91</v>
      </c>
      <c r="M137">
        <v>0.77500000000000002</v>
      </c>
      <c r="O137">
        <v>3.42</v>
      </c>
      <c r="Q137">
        <v>1.32</v>
      </c>
      <c r="R137">
        <v>1.27</v>
      </c>
      <c r="S137" s="151" t="s">
        <v>170</v>
      </c>
      <c r="T137">
        <v>5.15</v>
      </c>
      <c r="V137" s="58">
        <f t="shared" si="13"/>
        <v>1.4625000000000001</v>
      </c>
      <c r="W137" s="58">
        <f t="shared" si="14"/>
        <v>1.05375</v>
      </c>
      <c r="X137" s="58">
        <f>AVERAGE(E137,J137,O137,T137)</f>
        <v>3.8574999999999999</v>
      </c>
      <c r="Z137" s="58">
        <f>AVERAGE(V133,V135,V137)</f>
        <v>1.3184166666666668</v>
      </c>
      <c r="AA137" s="58">
        <f>AVERAGE(W133,W135,W137)</f>
        <v>1.0545</v>
      </c>
      <c r="AB137" s="243" t="s">
        <v>189</v>
      </c>
    </row>
    <row r="138" spans="1:28" x14ac:dyDescent="0.2">
      <c r="V138" s="58"/>
      <c r="W138" s="58"/>
      <c r="X138" s="243"/>
    </row>
    <row r="140" spans="1:28" x14ac:dyDescent="0.2">
      <c r="B140" s="652">
        <v>41329</v>
      </c>
      <c r="C140" s="653"/>
      <c r="D140" s="653"/>
      <c r="E140" s="653"/>
      <c r="G140" s="652">
        <v>41402</v>
      </c>
      <c r="H140" s="653"/>
      <c r="I140" s="653"/>
      <c r="J140" s="653"/>
      <c r="L140" s="652">
        <v>41492</v>
      </c>
      <c r="M140" s="653"/>
      <c r="N140" s="653"/>
      <c r="O140" s="653"/>
      <c r="Q140" s="652">
        <v>41591</v>
      </c>
      <c r="R140" s="653"/>
      <c r="S140" s="653"/>
      <c r="T140" s="653"/>
      <c r="W140" s="125" t="s">
        <v>187</v>
      </c>
    </row>
    <row r="141" spans="1:28" x14ac:dyDescent="0.2">
      <c r="B141" s="207" t="s">
        <v>81</v>
      </c>
      <c r="C141" s="207" t="s">
        <v>82</v>
      </c>
      <c r="D141" s="207" t="s">
        <v>86</v>
      </c>
      <c r="E141" s="207" t="s">
        <v>83</v>
      </c>
      <c r="G141" s="215" t="s">
        <v>81</v>
      </c>
      <c r="H141" s="215" t="s">
        <v>82</v>
      </c>
      <c r="I141" s="215" t="s">
        <v>86</v>
      </c>
      <c r="J141" s="215" t="s">
        <v>83</v>
      </c>
      <c r="L141" s="218" t="s">
        <v>81</v>
      </c>
      <c r="M141" s="218" t="s">
        <v>82</v>
      </c>
      <c r="N141" s="218" t="s">
        <v>86</v>
      </c>
      <c r="O141" s="218" t="s">
        <v>83</v>
      </c>
      <c r="Q141" s="238" t="s">
        <v>81</v>
      </c>
      <c r="R141" s="238" t="s">
        <v>82</v>
      </c>
      <c r="S141" s="238" t="s">
        <v>86</v>
      </c>
      <c r="T141" s="238" t="s">
        <v>83</v>
      </c>
      <c r="V141" s="239" t="s">
        <v>81</v>
      </c>
      <c r="W141" s="239" t="s">
        <v>82</v>
      </c>
      <c r="X141" s="239" t="s">
        <v>83</v>
      </c>
    </row>
    <row r="142" spans="1:28" x14ac:dyDescent="0.2">
      <c r="B142" s="207" t="s">
        <v>84</v>
      </c>
      <c r="C142" s="207" t="s">
        <v>84</v>
      </c>
      <c r="D142" s="207" t="s">
        <v>84</v>
      </c>
      <c r="E142" s="207" t="s">
        <v>85</v>
      </c>
      <c r="G142" s="215" t="s">
        <v>84</v>
      </c>
      <c r="H142" s="215" t="s">
        <v>84</v>
      </c>
      <c r="I142" s="215" t="s">
        <v>84</v>
      </c>
      <c r="J142" s="215" t="s">
        <v>85</v>
      </c>
      <c r="L142" s="218" t="s">
        <v>84</v>
      </c>
      <c r="M142" s="218" t="s">
        <v>84</v>
      </c>
      <c r="N142" s="218" t="s">
        <v>84</v>
      </c>
      <c r="O142" s="218" t="s">
        <v>85</v>
      </c>
      <c r="Q142" s="238" t="s">
        <v>84</v>
      </c>
      <c r="R142" s="238" t="s">
        <v>84</v>
      </c>
      <c r="S142" s="238" t="s">
        <v>84</v>
      </c>
      <c r="T142" s="238" t="s">
        <v>85</v>
      </c>
      <c r="V142" s="239" t="s">
        <v>84</v>
      </c>
      <c r="W142" s="239" t="s">
        <v>84</v>
      </c>
      <c r="X142" s="239" t="s">
        <v>85</v>
      </c>
    </row>
    <row r="143" spans="1:28" x14ac:dyDescent="0.2">
      <c r="A143" s="55" t="s">
        <v>7</v>
      </c>
      <c r="B143" s="58">
        <v>4.9800000000000004</v>
      </c>
      <c r="C143" s="58">
        <v>5.04</v>
      </c>
      <c r="D143" s="151">
        <v>0.96899999999999997</v>
      </c>
      <c r="G143">
        <v>4.58</v>
      </c>
      <c r="H143">
        <v>4.41</v>
      </c>
      <c r="I143">
        <v>0.33300000000000002</v>
      </c>
      <c r="L143">
        <v>4.71</v>
      </c>
      <c r="M143">
        <v>4.37</v>
      </c>
      <c r="N143" s="151" t="s">
        <v>170</v>
      </c>
      <c r="Q143">
        <v>5.69</v>
      </c>
      <c r="R143">
        <v>5.65</v>
      </c>
      <c r="V143" s="58">
        <f>AVERAGE(B143,G143,L143,Q143)</f>
        <v>4.99</v>
      </c>
      <c r="W143" s="58">
        <f>AVERAGE(C143,H143,M143,R143)</f>
        <v>4.8674999999999997</v>
      </c>
    </row>
    <row r="144" spans="1:28" x14ac:dyDescent="0.2">
      <c r="A144" s="10" t="s">
        <v>36</v>
      </c>
      <c r="B144" s="58">
        <v>2.4900000000000002</v>
      </c>
      <c r="C144" s="58">
        <v>2.69</v>
      </c>
      <c r="D144" s="151">
        <v>1.02</v>
      </c>
      <c r="G144">
        <v>2.41</v>
      </c>
      <c r="H144">
        <v>2.25</v>
      </c>
      <c r="I144">
        <v>0.48599999999999999</v>
      </c>
      <c r="L144">
        <v>3.04</v>
      </c>
      <c r="M144">
        <v>2.68</v>
      </c>
      <c r="N144" s="151" t="s">
        <v>171</v>
      </c>
      <c r="Q144">
        <v>2.5099999999999998</v>
      </c>
      <c r="R144">
        <v>2.48</v>
      </c>
      <c r="V144" s="58">
        <f>AVERAGE(B144,G144,L144,Q144)</f>
        <v>2.6124999999999998</v>
      </c>
      <c r="W144" s="58">
        <f>AVERAGE(C144,H144,M144,R144)</f>
        <v>2.5249999999999999</v>
      </c>
    </row>
    <row r="145" spans="1:28" x14ac:dyDescent="0.2">
      <c r="A145" s="10" t="s">
        <v>72</v>
      </c>
      <c r="B145" s="58">
        <v>1.62</v>
      </c>
      <c r="C145" s="58">
        <v>1.73</v>
      </c>
      <c r="D145" s="151" t="s">
        <v>170</v>
      </c>
      <c r="G145">
        <v>2.06</v>
      </c>
      <c r="H145">
        <v>1.95</v>
      </c>
      <c r="I145">
        <v>0.222</v>
      </c>
      <c r="L145">
        <v>2.63</v>
      </c>
      <c r="M145">
        <v>2.31</v>
      </c>
      <c r="N145" s="151" t="s">
        <v>171</v>
      </c>
      <c r="Q145" s="58">
        <v>1.7</v>
      </c>
      <c r="R145" s="58">
        <v>1.6</v>
      </c>
      <c r="V145" s="58">
        <f t="shared" ref="V145:V151" si="15">AVERAGE(B145,G145,L145,Q145)</f>
        <v>2.0024999999999999</v>
      </c>
      <c r="W145" s="58">
        <f>AVERAGE(C145,H145,M145,R145)</f>
        <v>1.8975</v>
      </c>
    </row>
    <row r="146" spans="1:28" x14ac:dyDescent="0.2">
      <c r="A146" s="10" t="s">
        <v>57</v>
      </c>
      <c r="B146" s="58">
        <v>1.33</v>
      </c>
      <c r="C146" s="58">
        <v>1.1200000000000001</v>
      </c>
      <c r="D146" s="151">
        <v>0.88700000000000001</v>
      </c>
      <c r="G146">
        <v>1.21</v>
      </c>
      <c r="H146">
        <v>1.1100000000000001</v>
      </c>
      <c r="I146">
        <v>0.252</v>
      </c>
      <c r="L146">
        <v>1.77</v>
      </c>
      <c r="M146" s="58">
        <v>1.4</v>
      </c>
      <c r="N146" s="151" t="s">
        <v>171</v>
      </c>
      <c r="Q146">
        <v>1.28</v>
      </c>
      <c r="R146">
        <v>1.0900000000000001</v>
      </c>
      <c r="V146" s="58">
        <f t="shared" si="15"/>
        <v>1.3975000000000002</v>
      </c>
      <c r="W146" s="58">
        <f t="shared" ref="W146:W151" si="16">AVERAGE(C146,H146,M146,R146)</f>
        <v>1.1800000000000002</v>
      </c>
    </row>
    <row r="147" spans="1:28" x14ac:dyDescent="0.2">
      <c r="A147" s="10" t="s">
        <v>56</v>
      </c>
      <c r="B147" s="58">
        <v>1.05</v>
      </c>
      <c r="C147" s="58">
        <v>1.08</v>
      </c>
      <c r="D147" s="151" t="s">
        <v>170</v>
      </c>
      <c r="E147" s="58">
        <v>8.69</v>
      </c>
      <c r="G147" s="58">
        <v>1.1399999999999999</v>
      </c>
      <c r="H147" s="58">
        <v>1.1599999999999999</v>
      </c>
      <c r="I147">
        <v>0.216</v>
      </c>
      <c r="J147">
        <v>11.8</v>
      </c>
      <c r="L147">
        <v>1.02</v>
      </c>
      <c r="M147">
        <v>0.95399999999999996</v>
      </c>
      <c r="N147" s="151" t="s">
        <v>171</v>
      </c>
      <c r="O147">
        <v>10.3</v>
      </c>
      <c r="Q147">
        <v>1.26</v>
      </c>
      <c r="R147">
        <v>1.04</v>
      </c>
      <c r="T147">
        <v>8.56</v>
      </c>
      <c r="V147" s="58">
        <f t="shared" si="15"/>
        <v>1.1174999999999999</v>
      </c>
      <c r="W147" s="58">
        <f t="shared" si="16"/>
        <v>1.0585</v>
      </c>
      <c r="X147" s="58">
        <f>AVERAGE(E147,J147,O147,T147)</f>
        <v>9.8375000000000004</v>
      </c>
    </row>
    <row r="148" spans="1:28" x14ac:dyDescent="0.2">
      <c r="A148" s="10" t="s">
        <v>60</v>
      </c>
      <c r="B148" s="58">
        <v>1.18</v>
      </c>
      <c r="C148" s="58">
        <v>1.25</v>
      </c>
      <c r="D148" s="151">
        <v>0.89300000000000002</v>
      </c>
      <c r="G148">
        <v>1.23</v>
      </c>
      <c r="H148" s="58">
        <v>1.1000000000000001</v>
      </c>
      <c r="I148">
        <v>0.30299999999999999</v>
      </c>
      <c r="L148" s="58">
        <v>1.3</v>
      </c>
      <c r="M148">
        <v>1.19</v>
      </c>
      <c r="N148" s="151" t="s">
        <v>171</v>
      </c>
      <c r="Q148">
        <v>1.53</v>
      </c>
      <c r="R148">
        <v>1.32</v>
      </c>
      <c r="V148" s="58">
        <f t="shared" si="15"/>
        <v>1.31</v>
      </c>
      <c r="W148" s="58">
        <f t="shared" si="16"/>
        <v>1.2150000000000001</v>
      </c>
    </row>
    <row r="149" spans="1:28" x14ac:dyDescent="0.2">
      <c r="A149" s="10" t="s">
        <v>59</v>
      </c>
      <c r="B149" s="58">
        <v>1.05</v>
      </c>
      <c r="C149" s="58">
        <v>1.23</v>
      </c>
      <c r="D149" s="151">
        <v>0.80500000000000005</v>
      </c>
      <c r="E149" s="58">
        <v>3.65</v>
      </c>
      <c r="G149" s="58">
        <v>1.22</v>
      </c>
      <c r="H149" s="58">
        <v>1.1000000000000001</v>
      </c>
      <c r="I149">
        <v>0.189</v>
      </c>
      <c r="J149">
        <v>1.77</v>
      </c>
      <c r="L149">
        <v>1.25</v>
      </c>
      <c r="M149">
        <v>0.99399999999999999</v>
      </c>
      <c r="N149" s="151" t="s">
        <v>171</v>
      </c>
      <c r="O149">
        <v>2.46</v>
      </c>
      <c r="Q149">
        <v>1.22</v>
      </c>
      <c r="R149">
        <v>1.07</v>
      </c>
      <c r="T149">
        <v>3.66</v>
      </c>
      <c r="V149" s="58">
        <f t="shared" si="15"/>
        <v>1.1850000000000001</v>
      </c>
      <c r="W149" s="58">
        <f t="shared" si="16"/>
        <v>1.0985</v>
      </c>
      <c r="X149" s="58">
        <f>AVERAGE(E149,J149,O149,T149)</f>
        <v>2.8849999999999998</v>
      </c>
      <c r="Z149" s="58">
        <f>AVERAGE(V146:V151)</f>
        <v>1.2645833333333332</v>
      </c>
      <c r="AA149" s="58">
        <f>AVERAGE(W146:W151)</f>
        <v>1.1238333333333332</v>
      </c>
      <c r="AB149" s="58">
        <f>AVERAGE(X147:X151)</f>
        <v>5.5983333333333336</v>
      </c>
    </row>
    <row r="150" spans="1:28" x14ac:dyDescent="0.2">
      <c r="A150" s="10" t="s">
        <v>63</v>
      </c>
      <c r="B150" s="58">
        <v>1.24</v>
      </c>
      <c r="C150" s="58">
        <v>1.23</v>
      </c>
      <c r="D150" s="59">
        <v>0.92</v>
      </c>
      <c r="G150">
        <v>1.43</v>
      </c>
      <c r="H150">
        <v>1.1399999999999999</v>
      </c>
      <c r="I150">
        <v>0.316</v>
      </c>
      <c r="L150">
        <v>1.41</v>
      </c>
      <c r="M150">
        <v>1.24</v>
      </c>
      <c r="N150" s="151" t="s">
        <v>171</v>
      </c>
      <c r="Q150">
        <v>1.19</v>
      </c>
      <c r="R150">
        <v>1.0900000000000001</v>
      </c>
      <c r="V150" s="58">
        <f t="shared" si="15"/>
        <v>1.3174999999999999</v>
      </c>
      <c r="W150" s="58">
        <f t="shared" si="16"/>
        <v>1.175</v>
      </c>
      <c r="Z150" s="58">
        <f>AVERAGE(V146,V148,V150)</f>
        <v>1.3416666666666668</v>
      </c>
      <c r="AA150" s="58">
        <f>AVERAGE(W146,W148,W150)</f>
        <v>1.1900000000000002</v>
      </c>
      <c r="AB150" s="243" t="s">
        <v>188</v>
      </c>
    </row>
    <row r="151" spans="1:28" x14ac:dyDescent="0.2">
      <c r="A151" s="10" t="s">
        <v>62</v>
      </c>
      <c r="B151" s="58">
        <v>1.1499999999999999</v>
      </c>
      <c r="C151" s="58">
        <v>1.19</v>
      </c>
      <c r="D151" s="151" t="s">
        <v>170</v>
      </c>
      <c r="E151" s="58">
        <v>4.5199999999999996</v>
      </c>
      <c r="G151" s="58">
        <v>1.23</v>
      </c>
      <c r="H151" s="58">
        <v>1.07</v>
      </c>
      <c r="I151" s="59">
        <v>0.23599999999999999</v>
      </c>
      <c r="J151">
        <v>3.39</v>
      </c>
      <c r="L151">
        <v>1.51</v>
      </c>
      <c r="M151">
        <v>0.79400000000000004</v>
      </c>
      <c r="N151" s="151" t="s">
        <v>171</v>
      </c>
      <c r="O151">
        <v>4.54</v>
      </c>
      <c r="Q151">
        <v>1.1499999999999999</v>
      </c>
      <c r="R151">
        <v>1.01</v>
      </c>
      <c r="T151">
        <v>3.84</v>
      </c>
      <c r="V151" s="58">
        <f t="shared" si="15"/>
        <v>1.2599999999999998</v>
      </c>
      <c r="W151" s="58">
        <f t="shared" si="16"/>
        <v>1.016</v>
      </c>
      <c r="X151" s="58">
        <f>AVERAGE(E151,J151,O151,T151)</f>
        <v>4.0724999999999998</v>
      </c>
      <c r="Z151" s="58">
        <f>AVERAGE(V147,V149,V151)</f>
        <v>1.1875</v>
      </c>
      <c r="AA151" s="58">
        <f>AVERAGE(W147,W149,W151)</f>
        <v>1.0576666666666668</v>
      </c>
      <c r="AB151" s="243" t="s">
        <v>189</v>
      </c>
    </row>
    <row r="152" spans="1:28" x14ac:dyDescent="0.2">
      <c r="A152" s="221" t="s">
        <v>175</v>
      </c>
      <c r="L152">
        <v>1.63</v>
      </c>
      <c r="V152" s="58"/>
      <c r="W152" s="58"/>
      <c r="X152" s="243"/>
    </row>
    <row r="153" spans="1:28" x14ac:dyDescent="0.2">
      <c r="A153" s="221" t="s">
        <v>176</v>
      </c>
      <c r="L153">
        <v>1.58</v>
      </c>
    </row>
    <row r="156" spans="1:28" x14ac:dyDescent="0.2">
      <c r="B156" s="652">
        <v>41674</v>
      </c>
      <c r="C156" s="653"/>
      <c r="D156" s="653"/>
      <c r="E156" s="653"/>
      <c r="G156" s="652">
        <v>41787</v>
      </c>
      <c r="H156" s="653"/>
      <c r="I156" s="653"/>
      <c r="J156" s="653"/>
      <c r="L156" s="652">
        <v>41862</v>
      </c>
      <c r="M156" s="653"/>
      <c r="N156" s="653"/>
      <c r="O156" s="653"/>
      <c r="Q156" s="652">
        <v>41947</v>
      </c>
      <c r="R156" s="653"/>
      <c r="S156" s="653"/>
      <c r="T156" s="653"/>
      <c r="W156" s="125" t="s">
        <v>323</v>
      </c>
    </row>
    <row r="157" spans="1:28" x14ac:dyDescent="0.2">
      <c r="B157" s="244" t="s">
        <v>81</v>
      </c>
      <c r="C157" s="244" t="s">
        <v>82</v>
      </c>
      <c r="D157" s="244" t="s">
        <v>86</v>
      </c>
      <c r="E157" s="244" t="s">
        <v>83</v>
      </c>
      <c r="G157" s="251" t="s">
        <v>81</v>
      </c>
      <c r="H157" s="251" t="s">
        <v>82</v>
      </c>
      <c r="I157" s="251" t="s">
        <v>86</v>
      </c>
      <c r="J157" s="251" t="s">
        <v>83</v>
      </c>
      <c r="L157" s="253" t="s">
        <v>81</v>
      </c>
      <c r="M157" s="253" t="s">
        <v>82</v>
      </c>
      <c r="N157" s="253" t="s">
        <v>86</v>
      </c>
      <c r="O157" s="253" t="s">
        <v>83</v>
      </c>
      <c r="Q157" s="260" t="s">
        <v>81</v>
      </c>
      <c r="R157" s="260" t="s">
        <v>82</v>
      </c>
      <c r="S157" s="260" t="s">
        <v>86</v>
      </c>
      <c r="T157" s="260" t="s">
        <v>83</v>
      </c>
      <c r="V157" s="267" t="s">
        <v>81</v>
      </c>
      <c r="W157" s="267" t="s">
        <v>82</v>
      </c>
      <c r="X157" s="267" t="s">
        <v>83</v>
      </c>
    </row>
    <row r="158" spans="1:28" x14ac:dyDescent="0.2">
      <c r="B158" s="244" t="s">
        <v>84</v>
      </c>
      <c r="C158" s="244" t="s">
        <v>84</v>
      </c>
      <c r="D158" s="244" t="s">
        <v>84</v>
      </c>
      <c r="E158" s="244" t="s">
        <v>85</v>
      </c>
      <c r="G158" s="251" t="s">
        <v>84</v>
      </c>
      <c r="H158" s="251" t="s">
        <v>84</v>
      </c>
      <c r="I158" s="251" t="s">
        <v>84</v>
      </c>
      <c r="J158" s="251" t="s">
        <v>85</v>
      </c>
      <c r="L158" s="253" t="s">
        <v>84</v>
      </c>
      <c r="M158" s="253" t="s">
        <v>84</v>
      </c>
      <c r="N158" s="253" t="s">
        <v>84</v>
      </c>
      <c r="O158" s="253" t="s">
        <v>85</v>
      </c>
      <c r="Q158" s="260" t="s">
        <v>84</v>
      </c>
      <c r="R158" s="260" t="s">
        <v>84</v>
      </c>
      <c r="S158" s="260" t="s">
        <v>84</v>
      </c>
      <c r="T158" s="260" t="s">
        <v>85</v>
      </c>
      <c r="V158" s="267" t="s">
        <v>84</v>
      </c>
      <c r="W158" s="267" t="s">
        <v>84</v>
      </c>
      <c r="X158" s="267" t="s">
        <v>85</v>
      </c>
    </row>
    <row r="159" spans="1:28" x14ac:dyDescent="0.2">
      <c r="A159" s="55" t="s">
        <v>7</v>
      </c>
      <c r="B159" s="58">
        <v>4.67</v>
      </c>
      <c r="C159" s="58">
        <v>4.3099999999999996</v>
      </c>
      <c r="D159" s="151" t="s">
        <v>171</v>
      </c>
      <c r="G159" s="58">
        <v>3.76</v>
      </c>
      <c r="H159" s="58">
        <v>3.25</v>
      </c>
      <c r="I159" s="151" t="s">
        <v>170</v>
      </c>
      <c r="L159" s="58">
        <v>4</v>
      </c>
      <c r="M159">
        <v>3.95</v>
      </c>
      <c r="N159" s="151" t="s">
        <v>170</v>
      </c>
      <c r="Q159">
        <v>4.3099999999999996</v>
      </c>
      <c r="R159">
        <v>4.28</v>
      </c>
      <c r="S159">
        <v>0.13400000000000001</v>
      </c>
      <c r="V159" s="58">
        <f>AVERAGE(B159,G159,L159,Q159)</f>
        <v>4.1849999999999996</v>
      </c>
      <c r="W159" s="58">
        <f>AVERAGE(C159,H159,M159,R159)</f>
        <v>3.9474999999999998</v>
      </c>
    </row>
    <row r="160" spans="1:28" x14ac:dyDescent="0.2">
      <c r="A160" s="10" t="s">
        <v>36</v>
      </c>
      <c r="B160" s="58">
        <v>2.39</v>
      </c>
      <c r="C160" s="58">
        <v>2.1800000000000002</v>
      </c>
      <c r="D160" s="151" t="s">
        <v>171</v>
      </c>
      <c r="G160" s="58">
        <v>2.31</v>
      </c>
      <c r="H160" s="58">
        <v>1.94</v>
      </c>
      <c r="I160" s="151" t="s">
        <v>170</v>
      </c>
      <c r="L160">
        <v>2.61</v>
      </c>
      <c r="M160">
        <v>2.2599999999999998</v>
      </c>
      <c r="N160" s="151" t="s">
        <v>170</v>
      </c>
      <c r="Q160">
        <v>2.89</v>
      </c>
      <c r="R160">
        <v>2.68</v>
      </c>
      <c r="S160" s="59">
        <v>0.32</v>
      </c>
      <c r="V160" s="58">
        <f>AVERAGE(B160,G160,L160,Q160)</f>
        <v>2.5500000000000003</v>
      </c>
      <c r="W160" s="58">
        <f>AVERAGE(C160,H160,M160,R160)</f>
        <v>2.2650000000000001</v>
      </c>
    </row>
    <row r="161" spans="1:28" x14ac:dyDescent="0.2">
      <c r="A161" s="10" t="s">
        <v>72</v>
      </c>
      <c r="B161" s="58">
        <v>1.65</v>
      </c>
      <c r="C161" s="58">
        <v>1.51</v>
      </c>
      <c r="D161" s="151" t="s">
        <v>171</v>
      </c>
      <c r="G161" s="58">
        <v>1.86</v>
      </c>
      <c r="H161" s="58">
        <v>1.51</v>
      </c>
      <c r="I161" s="151" t="s">
        <v>170</v>
      </c>
      <c r="L161">
        <v>2.15</v>
      </c>
      <c r="M161">
        <v>2.0499999999999998</v>
      </c>
      <c r="N161" s="151" t="s">
        <v>170</v>
      </c>
      <c r="Q161">
        <v>1.83</v>
      </c>
      <c r="R161">
        <v>1.92</v>
      </c>
      <c r="S161">
        <v>0.17699999999999999</v>
      </c>
      <c r="V161" s="58">
        <f t="shared" ref="V161:V167" si="17">AVERAGE(B161,G161,L161,Q161)</f>
        <v>1.8725000000000001</v>
      </c>
      <c r="W161" s="58">
        <f>AVERAGE(C161,H161,M161,R161)</f>
        <v>1.7475000000000001</v>
      </c>
    </row>
    <row r="162" spans="1:28" x14ac:dyDescent="0.2">
      <c r="A162" s="10" t="s">
        <v>57</v>
      </c>
      <c r="B162" s="58">
        <v>1.42</v>
      </c>
      <c r="C162" s="58">
        <v>1.17</v>
      </c>
      <c r="D162" s="151" t="s">
        <v>171</v>
      </c>
      <c r="G162" s="58">
        <v>1.84</v>
      </c>
      <c r="H162" s="58">
        <v>1.35</v>
      </c>
      <c r="I162" s="151" t="s">
        <v>171</v>
      </c>
      <c r="L162">
        <v>1.21</v>
      </c>
      <c r="M162">
        <v>1.1100000000000001</v>
      </c>
      <c r="N162" s="151" t="s">
        <v>170</v>
      </c>
      <c r="Q162">
        <v>1.33</v>
      </c>
      <c r="R162">
        <v>1.26</v>
      </c>
      <c r="S162">
        <v>0.20399999999999999</v>
      </c>
      <c r="V162" s="58">
        <f t="shared" si="17"/>
        <v>1.45</v>
      </c>
      <c r="W162" s="58">
        <f t="shared" ref="W162:W167" si="18">AVERAGE(C162,H162,M162,R162)</f>
        <v>1.2224999999999999</v>
      </c>
    </row>
    <row r="163" spans="1:28" x14ac:dyDescent="0.2">
      <c r="A163" s="10" t="s">
        <v>56</v>
      </c>
      <c r="B163" s="58">
        <v>1.03</v>
      </c>
      <c r="C163" s="58">
        <v>0.93100000000000005</v>
      </c>
      <c r="D163" s="151" t="s">
        <v>171</v>
      </c>
      <c r="E163" s="58">
        <v>7.82</v>
      </c>
      <c r="G163" s="58">
        <v>1.1299999999999999</v>
      </c>
      <c r="H163" s="58">
        <v>1.01</v>
      </c>
      <c r="I163" s="151" t="s">
        <v>171</v>
      </c>
      <c r="J163" s="58">
        <v>9.0399999999999991</v>
      </c>
      <c r="L163" s="58">
        <v>1.27</v>
      </c>
      <c r="M163" s="59">
        <v>0.84</v>
      </c>
      <c r="N163" s="151" t="s">
        <v>170</v>
      </c>
      <c r="O163">
        <v>6.36</v>
      </c>
      <c r="Q163">
        <v>1.33</v>
      </c>
      <c r="R163">
        <v>1.29</v>
      </c>
      <c r="S163">
        <v>0.19800000000000001</v>
      </c>
      <c r="T163">
        <v>7.41</v>
      </c>
      <c r="V163" s="58">
        <f t="shared" si="17"/>
        <v>1.19</v>
      </c>
      <c r="W163" s="58">
        <f t="shared" si="18"/>
        <v>1.0177499999999999</v>
      </c>
      <c r="X163" s="58">
        <f>AVERAGE(E163,J163,O163,T163)</f>
        <v>7.6574999999999998</v>
      </c>
    </row>
    <row r="164" spans="1:28" x14ac:dyDescent="0.2">
      <c r="A164" s="10" t="s">
        <v>60</v>
      </c>
      <c r="B164" s="58">
        <v>1.31</v>
      </c>
      <c r="C164" s="58">
        <v>1.19</v>
      </c>
      <c r="D164" s="151" t="s">
        <v>171</v>
      </c>
      <c r="G164" s="58">
        <v>1.48</v>
      </c>
      <c r="H164" s="58">
        <v>1.1399999999999999</v>
      </c>
      <c r="I164" s="151" t="s">
        <v>171</v>
      </c>
      <c r="L164">
        <v>1.1599999999999999</v>
      </c>
      <c r="M164">
        <v>1.07</v>
      </c>
      <c r="N164" s="151" t="s">
        <v>170</v>
      </c>
      <c r="Q164">
        <v>1.36</v>
      </c>
      <c r="R164">
        <v>1.27</v>
      </c>
      <c r="S164">
        <v>0.222</v>
      </c>
      <c r="V164" s="58">
        <f t="shared" si="17"/>
        <v>1.3275000000000001</v>
      </c>
      <c r="W164" s="58">
        <f t="shared" si="18"/>
        <v>1.1675</v>
      </c>
    </row>
    <row r="165" spans="1:28" x14ac:dyDescent="0.2">
      <c r="A165" s="10" t="s">
        <v>59</v>
      </c>
      <c r="B165" s="58">
        <v>1.1100000000000001</v>
      </c>
      <c r="C165" s="58">
        <v>1.06</v>
      </c>
      <c r="D165" s="151" t="s">
        <v>171</v>
      </c>
      <c r="E165" s="58">
        <v>3.24</v>
      </c>
      <c r="G165" s="58">
        <v>1.26</v>
      </c>
      <c r="H165" s="58">
        <v>1.25</v>
      </c>
      <c r="I165" s="151" t="s">
        <v>171</v>
      </c>
      <c r="J165" s="58">
        <v>3.27</v>
      </c>
      <c r="L165" s="58">
        <v>1.17</v>
      </c>
      <c r="M165">
        <v>0.997</v>
      </c>
      <c r="N165" s="151" t="s">
        <v>170</v>
      </c>
      <c r="O165">
        <v>3.05</v>
      </c>
      <c r="Q165">
        <v>1.37</v>
      </c>
      <c r="R165">
        <v>1.22</v>
      </c>
      <c r="S165">
        <v>0.107</v>
      </c>
      <c r="T165">
        <v>2.74</v>
      </c>
      <c r="V165" s="58">
        <f t="shared" si="17"/>
        <v>1.2275</v>
      </c>
      <c r="W165" s="58">
        <f t="shared" si="18"/>
        <v>1.13175</v>
      </c>
      <c r="X165" s="58">
        <f>AVERAGE(E165,J165,O165,T165)</f>
        <v>3.0749999999999997</v>
      </c>
      <c r="Z165" s="58">
        <f>AVERAGE(V162:V167)</f>
        <v>1.2833333333333334</v>
      </c>
      <c r="AA165" s="58">
        <f>AVERAGE(W162:W167)</f>
        <v>1.1224583333333331</v>
      </c>
      <c r="AB165" s="58">
        <f>AVERAGE(X163:X167)</f>
        <v>4.8366666666666669</v>
      </c>
    </row>
    <row r="166" spans="1:28" x14ac:dyDescent="0.2">
      <c r="A166" s="10" t="s">
        <v>63</v>
      </c>
      <c r="B166" s="58">
        <v>1.28</v>
      </c>
      <c r="C166" s="58">
        <v>1.1599999999999999</v>
      </c>
      <c r="D166" s="151" t="s">
        <v>171</v>
      </c>
      <c r="G166" s="58">
        <v>1.36</v>
      </c>
      <c r="H166" s="58">
        <v>1.1100000000000001</v>
      </c>
      <c r="I166" s="151" t="s">
        <v>171</v>
      </c>
      <c r="L166">
        <v>1.26</v>
      </c>
      <c r="M166">
        <v>1.1200000000000001</v>
      </c>
      <c r="N166" s="151" t="s">
        <v>170</v>
      </c>
      <c r="Q166">
        <v>1.32</v>
      </c>
      <c r="R166">
        <v>1.22</v>
      </c>
      <c r="S166">
        <v>0.16400000000000001</v>
      </c>
      <c r="V166" s="58">
        <f t="shared" si="17"/>
        <v>1.3050000000000002</v>
      </c>
      <c r="W166" s="58">
        <f t="shared" si="18"/>
        <v>1.1525000000000001</v>
      </c>
      <c r="Z166" s="58">
        <f>AVERAGE(V162,V164,V166)</f>
        <v>1.3608333333333331</v>
      </c>
      <c r="AA166" s="58">
        <f>AVERAGE(W162,W164,W166)</f>
        <v>1.1808333333333332</v>
      </c>
      <c r="AB166" s="243" t="s">
        <v>188</v>
      </c>
    </row>
    <row r="167" spans="1:28" x14ac:dyDescent="0.2">
      <c r="A167" s="10" t="s">
        <v>62</v>
      </c>
      <c r="B167" s="58">
        <v>1.19</v>
      </c>
      <c r="C167" s="58">
        <v>1.1599999999999999</v>
      </c>
      <c r="D167" s="151" t="s">
        <v>171</v>
      </c>
      <c r="E167" s="58">
        <v>3.8</v>
      </c>
      <c r="G167" s="58">
        <v>1.03</v>
      </c>
      <c r="H167" s="59">
        <v>0.86699999999999999</v>
      </c>
      <c r="I167" s="151" t="s">
        <v>171</v>
      </c>
      <c r="J167" s="58">
        <v>3.68</v>
      </c>
      <c r="L167" s="58">
        <v>1.26</v>
      </c>
      <c r="M167">
        <v>0.92400000000000004</v>
      </c>
      <c r="N167" s="151" t="s">
        <v>170</v>
      </c>
      <c r="O167">
        <v>3.63</v>
      </c>
      <c r="Q167">
        <v>1.32</v>
      </c>
      <c r="R167">
        <v>1.22</v>
      </c>
      <c r="S167">
        <v>0.14899999999999999</v>
      </c>
      <c r="T167" s="58">
        <v>4</v>
      </c>
      <c r="V167" s="58">
        <f t="shared" si="17"/>
        <v>1.2</v>
      </c>
      <c r="W167" s="58">
        <f t="shared" si="18"/>
        <v>1.0427500000000001</v>
      </c>
      <c r="X167" s="58">
        <f>AVERAGE(E167,J167,O167,T167)</f>
        <v>3.7774999999999999</v>
      </c>
      <c r="Z167" s="58">
        <f>AVERAGE(V163,V165,V167)</f>
        <v>1.2058333333333333</v>
      </c>
      <c r="AA167" s="58">
        <f>AVERAGE(W163,W165,W167)</f>
        <v>1.0640833333333333</v>
      </c>
      <c r="AB167" s="243" t="s">
        <v>189</v>
      </c>
    </row>
    <row r="168" spans="1:28" x14ac:dyDescent="0.2">
      <c r="V168" s="58"/>
      <c r="W168" s="58"/>
      <c r="X168" s="243"/>
    </row>
    <row r="170" spans="1:28" x14ac:dyDescent="0.2">
      <c r="B170" s="652">
        <v>42038</v>
      </c>
      <c r="C170" s="653"/>
      <c r="D170" s="653"/>
      <c r="E170" s="653"/>
      <c r="G170" s="652">
        <v>42144</v>
      </c>
      <c r="H170" s="653"/>
      <c r="I170" s="653"/>
      <c r="J170" s="653"/>
      <c r="L170" s="658">
        <v>42241</v>
      </c>
      <c r="M170" s="653"/>
      <c r="N170" s="653"/>
      <c r="O170" s="653"/>
      <c r="Q170" s="658">
        <v>42312</v>
      </c>
      <c r="R170" s="653"/>
      <c r="S170" s="653"/>
      <c r="T170" s="653"/>
      <c r="V170" s="420"/>
      <c r="W170" s="331" t="s">
        <v>345</v>
      </c>
      <c r="X170" s="420"/>
      <c r="Y170" s="420"/>
      <c r="Z170" s="420"/>
      <c r="AA170" s="420"/>
      <c r="AB170" s="420"/>
    </row>
    <row r="171" spans="1:28" x14ac:dyDescent="0.2">
      <c r="B171" s="290" t="s">
        <v>81</v>
      </c>
      <c r="C171" s="290" t="s">
        <v>82</v>
      </c>
      <c r="D171" s="290" t="s">
        <v>86</v>
      </c>
      <c r="E171" s="290" t="s">
        <v>83</v>
      </c>
      <c r="G171" s="293" t="s">
        <v>81</v>
      </c>
      <c r="H171" s="293" t="s">
        <v>82</v>
      </c>
      <c r="I171" s="293" t="s">
        <v>86</v>
      </c>
      <c r="J171" s="293" t="s">
        <v>83</v>
      </c>
      <c r="L171" s="341" t="s">
        <v>81</v>
      </c>
      <c r="M171" s="341" t="s">
        <v>82</v>
      </c>
      <c r="N171" s="341" t="s">
        <v>86</v>
      </c>
      <c r="O171" s="341" t="s">
        <v>83</v>
      </c>
      <c r="Q171" s="416" t="s">
        <v>81</v>
      </c>
      <c r="R171" s="416" t="s">
        <v>82</v>
      </c>
      <c r="S171" s="416" t="s">
        <v>86</v>
      </c>
      <c r="T171" s="416" t="s">
        <v>83</v>
      </c>
      <c r="V171" s="416" t="s">
        <v>81</v>
      </c>
      <c r="W171" s="416" t="s">
        <v>82</v>
      </c>
      <c r="X171" s="416" t="s">
        <v>83</v>
      </c>
      <c r="Y171" s="420"/>
      <c r="Z171" s="420"/>
      <c r="AA171" s="420"/>
      <c r="AB171" s="420"/>
    </row>
    <row r="172" spans="1:28" x14ac:dyDescent="0.2">
      <c r="B172" s="290" t="s">
        <v>84</v>
      </c>
      <c r="C172" s="290" t="s">
        <v>84</v>
      </c>
      <c r="D172" s="290" t="s">
        <v>84</v>
      </c>
      <c r="E172" s="290" t="s">
        <v>85</v>
      </c>
      <c r="G172" s="293" t="s">
        <v>84</v>
      </c>
      <c r="H172" s="293" t="s">
        <v>84</v>
      </c>
      <c r="I172" s="293" t="s">
        <v>84</v>
      </c>
      <c r="J172" s="293" t="s">
        <v>85</v>
      </c>
      <c r="L172" s="341" t="s">
        <v>84</v>
      </c>
      <c r="M172" s="341" t="s">
        <v>84</v>
      </c>
      <c r="N172" s="341" t="s">
        <v>84</v>
      </c>
      <c r="O172" s="341" t="s">
        <v>85</v>
      </c>
      <c r="Q172" s="416" t="s">
        <v>84</v>
      </c>
      <c r="R172" s="416" t="s">
        <v>84</v>
      </c>
      <c r="S172" s="416" t="s">
        <v>84</v>
      </c>
      <c r="T172" s="416" t="s">
        <v>85</v>
      </c>
      <c r="V172" s="416" t="s">
        <v>84</v>
      </c>
      <c r="W172" s="416" t="s">
        <v>84</v>
      </c>
      <c r="X172" s="416" t="s">
        <v>85</v>
      </c>
      <c r="Y172" s="420"/>
      <c r="Z172" s="420"/>
      <c r="AA172" s="420"/>
      <c r="AB172" s="420"/>
    </row>
    <row r="173" spans="1:28" x14ac:dyDescent="0.2">
      <c r="A173" s="55" t="s">
        <v>7</v>
      </c>
      <c r="B173" s="58">
        <v>4.93</v>
      </c>
      <c r="C173" s="58">
        <v>4.63</v>
      </c>
      <c r="D173" s="151">
        <v>0.28299999999999997</v>
      </c>
      <c r="G173" s="58">
        <v>4.4400000000000004</v>
      </c>
      <c r="H173" s="58">
        <v>3.77</v>
      </c>
      <c r="I173" s="151">
        <v>0.20599999999999999</v>
      </c>
      <c r="L173" s="323">
        <v>3.86</v>
      </c>
      <c r="M173" s="323">
        <v>4.1399999999999997</v>
      </c>
      <c r="N173" s="62" t="s">
        <v>170</v>
      </c>
      <c r="O173" s="323"/>
      <c r="Q173" s="323">
        <v>5.85</v>
      </c>
      <c r="R173" s="323">
        <v>5.59</v>
      </c>
      <c r="S173" s="151" t="s">
        <v>171</v>
      </c>
      <c r="T173" s="323"/>
      <c r="V173" s="323">
        <f>AVERAGE(B173,G173,L173,Q173)</f>
        <v>4.7699999999999996</v>
      </c>
      <c r="W173" s="323">
        <f>AVERAGE(C173,H173,M173,R173)</f>
        <v>4.5324999999999998</v>
      </c>
      <c r="X173" s="420"/>
      <c r="Y173" s="420"/>
      <c r="Z173" s="420"/>
      <c r="AA173" s="420"/>
      <c r="AB173" s="420"/>
    </row>
    <row r="174" spans="1:28" x14ac:dyDescent="0.2">
      <c r="A174" s="10" t="s">
        <v>36</v>
      </c>
      <c r="B174" s="58">
        <v>2.41</v>
      </c>
      <c r="C174" s="58">
        <v>2.2400000000000002</v>
      </c>
      <c r="D174" s="151">
        <v>8.8400000000000006E-2</v>
      </c>
      <c r="G174" s="58">
        <v>2.71</v>
      </c>
      <c r="H174" s="58">
        <v>2.33</v>
      </c>
      <c r="I174" s="151">
        <v>0.27200000000000002</v>
      </c>
      <c r="L174" s="323">
        <v>2.06</v>
      </c>
      <c r="M174" s="323">
        <v>2.57</v>
      </c>
      <c r="N174" s="62" t="s">
        <v>170</v>
      </c>
      <c r="O174" s="323"/>
      <c r="Q174" s="323">
        <v>2.75</v>
      </c>
      <c r="R174" s="323">
        <v>2.77</v>
      </c>
      <c r="S174" s="151" t="s">
        <v>171</v>
      </c>
      <c r="T174" s="323"/>
      <c r="V174" s="323">
        <f>AVERAGE(B174,G174,L174,Q174)</f>
        <v>2.4824999999999999</v>
      </c>
      <c r="W174" s="323">
        <f>AVERAGE(C174,H174,M174,R174)</f>
        <v>2.4775</v>
      </c>
      <c r="X174" s="420"/>
      <c r="Y174" s="420"/>
      <c r="Z174" s="420"/>
      <c r="AA174" s="420"/>
      <c r="AB174" s="420"/>
    </row>
    <row r="175" spans="1:28" x14ac:dyDescent="0.2">
      <c r="A175" s="10" t="s">
        <v>72</v>
      </c>
      <c r="B175" s="58">
        <v>1.74</v>
      </c>
      <c r="C175" s="58">
        <v>1.71</v>
      </c>
      <c r="D175" s="151" t="s">
        <v>171</v>
      </c>
      <c r="G175" s="58">
        <v>1.97</v>
      </c>
      <c r="H175" s="58">
        <v>1.62</v>
      </c>
      <c r="I175" s="151" t="s">
        <v>171</v>
      </c>
      <c r="L175" s="323">
        <v>1.97</v>
      </c>
      <c r="M175" s="323">
        <v>2.08</v>
      </c>
      <c r="N175" s="151" t="s">
        <v>171</v>
      </c>
      <c r="O175" s="323"/>
      <c r="Q175" s="323">
        <v>1.43</v>
      </c>
      <c r="R175" s="323">
        <v>1.37</v>
      </c>
      <c r="S175" s="151" t="s">
        <v>171</v>
      </c>
      <c r="T175" s="323"/>
      <c r="V175" s="323">
        <f t="shared" ref="V175:V181" si="19">AVERAGE(B175,G175,L175,Q175)</f>
        <v>1.7774999999999999</v>
      </c>
      <c r="W175" s="323">
        <f>AVERAGE(C175,H175,M175,R175)</f>
        <v>1.6950000000000001</v>
      </c>
      <c r="X175" s="420"/>
      <c r="Y175" s="420"/>
      <c r="Z175" s="420"/>
      <c r="AA175" s="420"/>
      <c r="AB175" s="420"/>
    </row>
    <row r="176" spans="1:28" x14ac:dyDescent="0.2">
      <c r="A176" s="10" t="s">
        <v>57</v>
      </c>
      <c r="B176" s="58">
        <v>1.29</v>
      </c>
      <c r="C176" s="58">
        <v>1.07</v>
      </c>
      <c r="D176" s="151">
        <v>3.4000000000000002E-2</v>
      </c>
      <c r="G176" s="58">
        <v>1.23</v>
      </c>
      <c r="H176" s="58">
        <v>1.18</v>
      </c>
      <c r="I176" s="151">
        <v>0.32100000000000001</v>
      </c>
      <c r="L176" s="323">
        <v>1</v>
      </c>
      <c r="M176" s="323">
        <v>1.41</v>
      </c>
      <c r="N176" s="62" t="s">
        <v>170</v>
      </c>
      <c r="O176" s="323"/>
      <c r="Q176" s="323">
        <v>1.28</v>
      </c>
      <c r="R176" s="323">
        <v>1.1399999999999999</v>
      </c>
      <c r="S176" s="151" t="s">
        <v>171</v>
      </c>
      <c r="T176" s="323"/>
      <c r="V176" s="323">
        <f t="shared" si="19"/>
        <v>1.2</v>
      </c>
      <c r="W176" s="323">
        <f t="shared" ref="W176:W181" si="20">AVERAGE(C176,H176,M176,R176)</f>
        <v>1.2</v>
      </c>
      <c r="X176" s="420"/>
      <c r="Y176" s="420"/>
      <c r="Z176" s="420"/>
      <c r="AA176" s="420"/>
      <c r="AB176" s="420"/>
    </row>
    <row r="177" spans="1:28" x14ac:dyDescent="0.2">
      <c r="A177" s="10" t="s">
        <v>56</v>
      </c>
      <c r="B177" s="58">
        <v>1.06</v>
      </c>
      <c r="C177" s="58">
        <v>1.03</v>
      </c>
      <c r="D177" s="151" t="s">
        <v>171</v>
      </c>
      <c r="E177" s="58">
        <v>7.59</v>
      </c>
      <c r="G177" s="58">
        <v>1.2</v>
      </c>
      <c r="H177" s="58">
        <v>1.19</v>
      </c>
      <c r="I177" s="151">
        <v>0.28699999999999998</v>
      </c>
      <c r="J177" s="58">
        <v>4.75</v>
      </c>
      <c r="L177" s="323">
        <v>0.77400000000000002</v>
      </c>
      <c r="M177" s="323">
        <v>1.1000000000000001</v>
      </c>
      <c r="N177" s="151" t="s">
        <v>171</v>
      </c>
      <c r="O177" s="323">
        <v>4.99</v>
      </c>
      <c r="Q177" s="323">
        <v>1.4</v>
      </c>
      <c r="R177" s="323">
        <v>1.0900000000000001</v>
      </c>
      <c r="S177" s="151" t="s">
        <v>171</v>
      </c>
      <c r="T177" s="323">
        <v>4.57</v>
      </c>
      <c r="V177" s="323">
        <f t="shared" si="19"/>
        <v>1.1084999999999998</v>
      </c>
      <c r="W177" s="323">
        <f t="shared" si="20"/>
        <v>1.1025</v>
      </c>
      <c r="X177" s="323">
        <f>AVERAGE(E177,J177,O177,T177)</f>
        <v>5.4749999999999996</v>
      </c>
      <c r="Y177" s="420"/>
      <c r="Z177" s="420"/>
      <c r="AA177" s="420"/>
      <c r="AB177" s="420"/>
    </row>
    <row r="178" spans="1:28" x14ac:dyDescent="0.2">
      <c r="A178" s="10" t="s">
        <v>60</v>
      </c>
      <c r="B178" s="58">
        <v>1.33</v>
      </c>
      <c r="C178" s="58">
        <v>1.1200000000000001</v>
      </c>
      <c r="D178" s="151" t="s">
        <v>171</v>
      </c>
      <c r="G178" s="58">
        <v>1.3</v>
      </c>
      <c r="H178" s="58">
        <v>1.19</v>
      </c>
      <c r="I178" s="151">
        <v>0.251</v>
      </c>
      <c r="L178" s="323">
        <v>1.32</v>
      </c>
      <c r="M178" s="323">
        <v>1.44</v>
      </c>
      <c r="N178" s="62" t="s">
        <v>170</v>
      </c>
      <c r="O178" s="323"/>
      <c r="Q178" s="323">
        <v>1.29</v>
      </c>
      <c r="R178" s="323">
        <v>1.2</v>
      </c>
      <c r="S178" s="151" t="s">
        <v>171</v>
      </c>
      <c r="T178" s="323"/>
      <c r="V178" s="323">
        <f t="shared" si="19"/>
        <v>1.31</v>
      </c>
      <c r="W178" s="323">
        <f t="shared" si="20"/>
        <v>1.2375</v>
      </c>
      <c r="X178" s="420"/>
      <c r="Y178" s="420"/>
      <c r="Z178" s="420"/>
      <c r="AA178" s="420"/>
      <c r="AB178" s="420"/>
    </row>
    <row r="179" spans="1:28" x14ac:dyDescent="0.2">
      <c r="A179" s="10" t="s">
        <v>59</v>
      </c>
      <c r="B179" s="58">
        <v>1.06</v>
      </c>
      <c r="C179" s="58">
        <v>1.05</v>
      </c>
      <c r="D179" s="151">
        <v>8.8400000000000006E-2</v>
      </c>
      <c r="E179" s="58">
        <v>3.08</v>
      </c>
      <c r="G179" s="58">
        <v>1.1299999999999999</v>
      </c>
      <c r="H179" s="58">
        <v>1.1200000000000001</v>
      </c>
      <c r="I179" s="151">
        <v>0.376</v>
      </c>
      <c r="J179" s="58">
        <v>3.66</v>
      </c>
      <c r="L179" s="323">
        <v>1.1200000000000001</v>
      </c>
      <c r="M179" s="323">
        <v>1.29</v>
      </c>
      <c r="N179" s="151" t="s">
        <v>171</v>
      </c>
      <c r="O179" s="323">
        <v>3.54</v>
      </c>
      <c r="Q179" s="323">
        <v>1.23</v>
      </c>
      <c r="R179" s="323">
        <v>1.1599999999999999</v>
      </c>
      <c r="S179" s="151" t="s">
        <v>171</v>
      </c>
      <c r="T179" s="323">
        <v>2.4900000000000002</v>
      </c>
      <c r="V179" s="323">
        <f t="shared" si="19"/>
        <v>1.135</v>
      </c>
      <c r="W179" s="323">
        <f t="shared" si="20"/>
        <v>1.155</v>
      </c>
      <c r="X179" s="323">
        <f>AVERAGE(E179,J179,O179,T179)</f>
        <v>3.1925000000000003</v>
      </c>
      <c r="Y179" s="420"/>
      <c r="Z179" s="323">
        <f>AVERAGE(V176:V181)</f>
        <v>1.2018333333333333</v>
      </c>
      <c r="AA179" s="323">
        <f>AVERAGE(W176:W181)</f>
        <v>1.1841666666666668</v>
      </c>
      <c r="AB179" s="323">
        <f>AVERAGE(X177:X181)</f>
        <v>4.3025000000000002</v>
      </c>
    </row>
    <row r="180" spans="1:28" x14ac:dyDescent="0.2">
      <c r="A180" s="10" t="s">
        <v>63</v>
      </c>
      <c r="B180" s="58">
        <v>1.46</v>
      </c>
      <c r="C180" s="58">
        <v>1.08</v>
      </c>
      <c r="D180" s="151">
        <v>5.4100000000000002E-2</v>
      </c>
      <c r="G180" s="58">
        <v>1.23</v>
      </c>
      <c r="H180" s="151">
        <v>1.23</v>
      </c>
      <c r="I180">
        <v>0.17299999999999999</v>
      </c>
      <c r="L180" s="323">
        <v>1.2</v>
      </c>
      <c r="M180" s="323">
        <v>1.48</v>
      </c>
      <c r="N180" s="62" t="s">
        <v>170</v>
      </c>
      <c r="O180" s="323"/>
      <c r="Q180" s="323">
        <v>1.25</v>
      </c>
      <c r="R180" s="323">
        <v>1.1000000000000001</v>
      </c>
      <c r="S180" s="151" t="s">
        <v>171</v>
      </c>
      <c r="T180" s="323"/>
      <c r="V180" s="323">
        <f t="shared" si="19"/>
        <v>1.2849999999999999</v>
      </c>
      <c r="W180" s="323">
        <f t="shared" si="20"/>
        <v>1.2225000000000001</v>
      </c>
      <c r="X180" s="420"/>
      <c r="Y180" s="420"/>
      <c r="Z180" s="323">
        <f>AVERAGE(V176,V178,V180)</f>
        <v>1.2649999999999999</v>
      </c>
      <c r="AA180" s="323">
        <f>AVERAGE(W176,W178,W180)</f>
        <v>1.22</v>
      </c>
      <c r="AB180" s="243" t="s">
        <v>188</v>
      </c>
    </row>
    <row r="181" spans="1:28" x14ac:dyDescent="0.2">
      <c r="A181" s="10" t="s">
        <v>62</v>
      </c>
      <c r="B181" s="58">
        <v>1.07</v>
      </c>
      <c r="C181" s="58">
        <v>1.05</v>
      </c>
      <c r="D181" s="151" t="s">
        <v>171</v>
      </c>
      <c r="E181" s="58">
        <v>4.12</v>
      </c>
      <c r="G181" s="58">
        <v>1.18</v>
      </c>
      <c r="H181" s="58">
        <v>1.1200000000000001</v>
      </c>
      <c r="I181" s="151">
        <v>0.10299999999999999</v>
      </c>
      <c r="J181" s="58">
        <v>4.0199999999999996</v>
      </c>
      <c r="L181" s="323">
        <v>1.1599999999999999</v>
      </c>
      <c r="M181" s="323">
        <v>1.28</v>
      </c>
      <c r="N181" s="151" t="s">
        <v>171</v>
      </c>
      <c r="O181" s="323">
        <v>4.93</v>
      </c>
      <c r="Q181" s="323">
        <v>1.28</v>
      </c>
      <c r="R181" s="323">
        <v>1.3</v>
      </c>
      <c r="S181" s="151" t="s">
        <v>171</v>
      </c>
      <c r="T181" s="323">
        <v>3.89</v>
      </c>
      <c r="V181" s="323">
        <f t="shared" si="19"/>
        <v>1.1725000000000001</v>
      </c>
      <c r="W181" s="323">
        <f t="shared" si="20"/>
        <v>1.1875</v>
      </c>
      <c r="X181" s="323">
        <f>AVERAGE(E181,J181,O181,T181)</f>
        <v>4.24</v>
      </c>
      <c r="Y181" s="420"/>
      <c r="Z181" s="323">
        <f>AVERAGE(V177,V179,V181)</f>
        <v>1.1386666666666667</v>
      </c>
      <c r="AA181" s="323">
        <f>AVERAGE(W177,W179,W181)</f>
        <v>1.1483333333333334</v>
      </c>
      <c r="AB181" s="243" t="s">
        <v>189</v>
      </c>
    </row>
    <row r="184" spans="1:28" x14ac:dyDescent="0.2">
      <c r="A184" s="420"/>
      <c r="B184" s="652">
        <v>42402</v>
      </c>
      <c r="C184" s="653"/>
      <c r="D184" s="653"/>
      <c r="E184" s="653"/>
      <c r="F184" s="420"/>
      <c r="G184" s="652">
        <v>42527</v>
      </c>
      <c r="H184" s="653"/>
      <c r="I184" s="653"/>
      <c r="J184" s="653"/>
      <c r="K184" s="420"/>
      <c r="L184" s="658">
        <v>42592</v>
      </c>
      <c r="M184" s="653"/>
      <c r="N184" s="653"/>
      <c r="O184" s="653"/>
      <c r="P184" s="420"/>
      <c r="Q184" s="659" t="s">
        <v>346</v>
      </c>
      <c r="R184" s="653"/>
      <c r="S184" s="653"/>
      <c r="T184" s="653"/>
      <c r="U184" s="420"/>
      <c r="V184" s="420"/>
      <c r="W184" s="331" t="s">
        <v>368</v>
      </c>
      <c r="X184" s="420"/>
      <c r="Y184" s="420"/>
      <c r="Z184" s="420"/>
      <c r="AA184" s="420"/>
      <c r="AB184" s="420"/>
    </row>
    <row r="185" spans="1:28" x14ac:dyDescent="0.2">
      <c r="A185" s="420"/>
      <c r="B185" s="416" t="s">
        <v>81</v>
      </c>
      <c r="C185" s="416" t="s">
        <v>82</v>
      </c>
      <c r="D185" s="416" t="s">
        <v>86</v>
      </c>
      <c r="E185" s="416" t="s">
        <v>83</v>
      </c>
      <c r="F185" s="420"/>
      <c r="G185" s="416" t="s">
        <v>81</v>
      </c>
      <c r="H185" s="416" t="s">
        <v>82</v>
      </c>
      <c r="I185" s="416" t="s">
        <v>86</v>
      </c>
      <c r="J185" s="416" t="s">
        <v>83</v>
      </c>
      <c r="K185" s="420"/>
      <c r="L185" s="416" t="s">
        <v>81</v>
      </c>
      <c r="M185" s="416" t="s">
        <v>82</v>
      </c>
      <c r="N185" s="416" t="s">
        <v>86</v>
      </c>
      <c r="O185" s="416" t="s">
        <v>83</v>
      </c>
      <c r="P185" s="420"/>
      <c r="Q185" s="416" t="s">
        <v>81</v>
      </c>
      <c r="R185" s="416" t="s">
        <v>82</v>
      </c>
      <c r="S185" s="416" t="s">
        <v>86</v>
      </c>
      <c r="T185" s="416" t="s">
        <v>83</v>
      </c>
      <c r="U185" s="420"/>
      <c r="V185" s="416" t="s">
        <v>81</v>
      </c>
      <c r="W185" s="416" t="s">
        <v>82</v>
      </c>
      <c r="X185" s="416" t="s">
        <v>83</v>
      </c>
      <c r="Y185" s="420"/>
      <c r="Z185" s="420"/>
      <c r="AA185" s="420"/>
      <c r="AB185" s="420"/>
    </row>
    <row r="186" spans="1:28" x14ac:dyDescent="0.2">
      <c r="A186" s="420"/>
      <c r="B186" s="416" t="s">
        <v>84</v>
      </c>
      <c r="C186" s="416" t="s">
        <v>84</v>
      </c>
      <c r="D186" s="416" t="s">
        <v>84</v>
      </c>
      <c r="E186" s="416" t="s">
        <v>85</v>
      </c>
      <c r="F186" s="420"/>
      <c r="G186" s="416" t="s">
        <v>84</v>
      </c>
      <c r="H186" s="416" t="s">
        <v>84</v>
      </c>
      <c r="I186" s="416" t="s">
        <v>84</v>
      </c>
      <c r="J186" s="416" t="s">
        <v>85</v>
      </c>
      <c r="K186" s="420"/>
      <c r="L186" s="416" t="s">
        <v>84</v>
      </c>
      <c r="M186" s="416" t="s">
        <v>84</v>
      </c>
      <c r="N186" s="416" t="s">
        <v>84</v>
      </c>
      <c r="O186" s="416" t="s">
        <v>85</v>
      </c>
      <c r="P186" s="420"/>
      <c r="Q186" s="416" t="s">
        <v>84</v>
      </c>
      <c r="R186" s="416" t="s">
        <v>84</v>
      </c>
      <c r="S186" s="416" t="s">
        <v>84</v>
      </c>
      <c r="T186" s="416" t="s">
        <v>85</v>
      </c>
      <c r="U186" s="420"/>
      <c r="V186" s="416" t="s">
        <v>84</v>
      </c>
      <c r="W186" s="416" t="s">
        <v>84</v>
      </c>
      <c r="X186" s="416" t="s">
        <v>85</v>
      </c>
      <c r="Y186" s="420"/>
      <c r="Z186" s="420"/>
      <c r="AA186" s="420"/>
      <c r="AB186" s="420"/>
    </row>
    <row r="187" spans="1:28" x14ac:dyDescent="0.2">
      <c r="A187" s="55" t="s">
        <v>7</v>
      </c>
      <c r="B187" s="323">
        <v>4.0599999999999996</v>
      </c>
      <c r="C187" s="323">
        <v>4.01</v>
      </c>
      <c r="D187" s="151" t="s">
        <v>171</v>
      </c>
      <c r="E187" s="420"/>
      <c r="F187" s="420"/>
      <c r="G187" s="323">
        <v>3.83</v>
      </c>
      <c r="H187" s="323">
        <v>3.54</v>
      </c>
      <c r="I187" s="151" t="s">
        <v>171</v>
      </c>
      <c r="J187" s="420"/>
      <c r="K187" s="420"/>
      <c r="L187" s="323">
        <v>4.93</v>
      </c>
      <c r="M187" s="323">
        <v>4.4800000000000004</v>
      </c>
      <c r="N187" s="294" t="s">
        <v>170</v>
      </c>
      <c r="O187" s="323"/>
      <c r="P187" s="420"/>
      <c r="Q187" s="323"/>
      <c r="R187" s="323"/>
      <c r="S187" s="151"/>
      <c r="T187" s="323"/>
      <c r="U187" s="420"/>
      <c r="V187" s="323">
        <f>AVERAGE(B187,G187,L187,Q187)</f>
        <v>4.2733333333333334</v>
      </c>
      <c r="W187" s="323">
        <f>AVERAGE(C187,H187,M187,R187)</f>
        <v>4.0100000000000007</v>
      </c>
      <c r="X187" s="420"/>
      <c r="Y187" s="420"/>
      <c r="Z187" s="420"/>
      <c r="AA187" s="420"/>
      <c r="AB187" s="420"/>
    </row>
    <row r="188" spans="1:28" x14ac:dyDescent="0.2">
      <c r="A188" s="10" t="s">
        <v>36</v>
      </c>
      <c r="B188" s="323">
        <v>2.58</v>
      </c>
      <c r="C188" s="323">
        <v>2.2599999999999998</v>
      </c>
      <c r="D188" s="151" t="s">
        <v>171</v>
      </c>
      <c r="E188" s="420"/>
      <c r="F188" s="420"/>
      <c r="G188" s="323">
        <v>1.67</v>
      </c>
      <c r="H188" s="323">
        <v>2.2599999999999998</v>
      </c>
      <c r="I188" s="151" t="s">
        <v>170</v>
      </c>
      <c r="J188" s="420"/>
      <c r="K188" s="420"/>
      <c r="L188" s="323">
        <v>2.98</v>
      </c>
      <c r="M188" s="323">
        <v>2.64</v>
      </c>
      <c r="N188" s="294" t="s">
        <v>170</v>
      </c>
      <c r="O188" s="323"/>
      <c r="P188" s="420"/>
      <c r="Q188" s="323"/>
      <c r="R188" s="323"/>
      <c r="S188" s="151"/>
      <c r="T188" s="323"/>
      <c r="U188" s="420"/>
      <c r="V188" s="323">
        <f>AVERAGE(B188,G188,L188,Q188)</f>
        <v>2.41</v>
      </c>
      <c r="W188" s="323">
        <f>AVERAGE(C188,H188,M188,R188)</f>
        <v>2.3866666666666667</v>
      </c>
      <c r="X188" s="420"/>
      <c r="Y188" s="420"/>
      <c r="Z188" s="420"/>
      <c r="AA188" s="420"/>
      <c r="AB188" s="420"/>
    </row>
    <row r="189" spans="1:28" x14ac:dyDescent="0.2">
      <c r="A189" s="10" t="s">
        <v>72</v>
      </c>
      <c r="B189" s="323">
        <v>1.83</v>
      </c>
      <c r="C189" s="323">
        <v>1.73</v>
      </c>
      <c r="D189" s="151" t="s">
        <v>171</v>
      </c>
      <c r="E189" s="420"/>
      <c r="F189" s="420"/>
      <c r="G189" s="323">
        <v>2.72</v>
      </c>
      <c r="H189" s="323">
        <v>1.55</v>
      </c>
      <c r="I189" s="151" t="s">
        <v>171</v>
      </c>
      <c r="J189" s="420"/>
      <c r="K189" s="420"/>
      <c r="L189" s="323">
        <v>1.75</v>
      </c>
      <c r="M189" s="323">
        <v>1.71</v>
      </c>
      <c r="N189" s="151" t="s">
        <v>171</v>
      </c>
      <c r="O189" s="323"/>
      <c r="P189" s="420"/>
      <c r="Q189" s="323"/>
      <c r="R189" s="323"/>
      <c r="S189" s="151"/>
      <c r="T189" s="323"/>
      <c r="U189" s="420"/>
      <c r="V189" s="323">
        <f t="shared" ref="V189:V195" si="21">AVERAGE(B189,G189,L189,Q189)</f>
        <v>2.1</v>
      </c>
      <c r="W189" s="323">
        <f>AVERAGE(C189,H189,M189,R189)</f>
        <v>1.6633333333333333</v>
      </c>
      <c r="X189" s="420"/>
      <c r="Y189" s="420"/>
      <c r="Z189" s="420"/>
      <c r="AA189" s="420"/>
      <c r="AB189" s="420"/>
    </row>
    <row r="190" spans="1:28" x14ac:dyDescent="0.2">
      <c r="A190" s="10" t="s">
        <v>57</v>
      </c>
      <c r="B190" s="323">
        <v>1.44</v>
      </c>
      <c r="C190" s="323">
        <v>1.18</v>
      </c>
      <c r="D190" s="151" t="s">
        <v>171</v>
      </c>
      <c r="E190" s="420"/>
      <c r="F190" s="420"/>
      <c r="G190" s="323">
        <v>1.25</v>
      </c>
      <c r="H190" s="323">
        <v>1.27</v>
      </c>
      <c r="I190" s="151" t="s">
        <v>171</v>
      </c>
      <c r="J190" s="420"/>
      <c r="K190" s="420"/>
      <c r="L190" s="323">
        <v>1.36</v>
      </c>
      <c r="M190" s="323">
        <v>1.23</v>
      </c>
      <c r="N190" s="294" t="s">
        <v>171</v>
      </c>
      <c r="O190" s="323"/>
      <c r="P190" s="420"/>
      <c r="Q190" s="323"/>
      <c r="R190" s="323"/>
      <c r="S190" s="151"/>
      <c r="T190" s="323"/>
      <c r="U190" s="420"/>
      <c r="V190" s="323">
        <f t="shared" si="21"/>
        <v>1.3499999999999999</v>
      </c>
      <c r="W190" s="323">
        <f t="shared" ref="W190:W195" si="22">AVERAGE(C190,H190,M190,R190)</f>
        <v>1.2266666666666668</v>
      </c>
      <c r="X190" s="420"/>
      <c r="Y190" s="420"/>
      <c r="Z190" s="420"/>
      <c r="AA190" s="420"/>
      <c r="AB190" s="420"/>
    </row>
    <row r="191" spans="1:28" x14ac:dyDescent="0.2">
      <c r="A191" s="10" t="s">
        <v>56</v>
      </c>
      <c r="B191" s="323">
        <v>1.28</v>
      </c>
      <c r="C191" s="323">
        <v>1.1599999999999999</v>
      </c>
      <c r="D191" s="151" t="s">
        <v>170</v>
      </c>
      <c r="E191" s="323">
        <v>7.9260000000000002</v>
      </c>
      <c r="F191" s="420"/>
      <c r="G191" s="323">
        <v>1.2</v>
      </c>
      <c r="H191" s="323">
        <v>1.2</v>
      </c>
      <c r="I191" s="151" t="s">
        <v>171</v>
      </c>
      <c r="J191" s="323">
        <v>7.9489999999999998</v>
      </c>
      <c r="K191" s="420"/>
      <c r="L191" s="323">
        <v>1.35</v>
      </c>
      <c r="M191" s="323">
        <v>1.24</v>
      </c>
      <c r="N191" s="294" t="s">
        <v>171</v>
      </c>
      <c r="O191" s="323">
        <v>2.2599999999999998</v>
      </c>
      <c r="P191" s="420"/>
      <c r="R191" s="323"/>
      <c r="S191" s="151"/>
      <c r="T191" s="323"/>
      <c r="U191" s="420"/>
      <c r="V191" s="323">
        <f t="shared" si="21"/>
        <v>1.2766666666666666</v>
      </c>
      <c r="W191" s="323">
        <f t="shared" si="22"/>
        <v>1.2</v>
      </c>
      <c r="X191" s="323">
        <f>AVERAGE(E191,J191,O191,T191)</f>
        <v>6.044999999999999</v>
      </c>
      <c r="Y191" s="420"/>
      <c r="Z191" s="420"/>
      <c r="AA191" s="420"/>
      <c r="AB191" s="420"/>
    </row>
    <row r="192" spans="1:28" x14ac:dyDescent="0.2">
      <c r="A192" s="10" t="s">
        <v>60</v>
      </c>
      <c r="B192" s="323">
        <v>1.32</v>
      </c>
      <c r="C192" s="323">
        <v>1.17</v>
      </c>
      <c r="D192" s="151" t="s">
        <v>170</v>
      </c>
      <c r="E192" s="420"/>
      <c r="F192" s="420"/>
      <c r="G192" s="323">
        <v>1.38</v>
      </c>
      <c r="H192" s="323">
        <v>1.24</v>
      </c>
      <c r="I192" s="151" t="s">
        <v>171</v>
      </c>
      <c r="J192" s="420"/>
      <c r="K192" s="420"/>
      <c r="L192" s="323"/>
      <c r="M192" s="323"/>
      <c r="N192" s="62"/>
      <c r="O192" s="323"/>
      <c r="P192" s="420"/>
      <c r="Q192" s="323"/>
      <c r="R192" s="323"/>
      <c r="S192" s="151"/>
      <c r="T192" s="323"/>
      <c r="U192" s="420"/>
      <c r="V192" s="323">
        <f t="shared" si="21"/>
        <v>1.35</v>
      </c>
      <c r="W192" s="323">
        <f t="shared" si="22"/>
        <v>1.2050000000000001</v>
      </c>
      <c r="X192" s="420"/>
      <c r="Y192" s="420"/>
      <c r="Z192" s="420"/>
      <c r="AA192" s="420"/>
      <c r="AB192" s="420"/>
    </row>
    <row r="193" spans="1:16384" x14ac:dyDescent="0.2">
      <c r="A193" s="10" t="s">
        <v>59</v>
      </c>
      <c r="B193" s="323">
        <v>1.32</v>
      </c>
      <c r="C193" s="323">
        <v>1.1499999999999999</v>
      </c>
      <c r="D193" s="151" t="s">
        <v>171</v>
      </c>
      <c r="E193" s="323">
        <v>3.456</v>
      </c>
      <c r="F193" s="420"/>
      <c r="G193" s="323">
        <v>1.26</v>
      </c>
      <c r="H193" s="323">
        <v>1.1499999999999999</v>
      </c>
      <c r="I193" s="151" t="s">
        <v>171</v>
      </c>
      <c r="J193" s="323">
        <v>3.5019999999999998</v>
      </c>
      <c r="K193" s="420"/>
      <c r="L193" s="323"/>
      <c r="M193" s="323"/>
      <c r="N193" s="151"/>
      <c r="O193" s="323"/>
      <c r="P193" s="420"/>
      <c r="Q193" s="323"/>
      <c r="R193" s="323"/>
      <c r="S193" s="151"/>
      <c r="T193" s="323"/>
      <c r="U193" s="420"/>
      <c r="V193" s="323">
        <f t="shared" si="21"/>
        <v>1.29</v>
      </c>
      <c r="W193" s="323">
        <f t="shared" si="22"/>
        <v>1.1499999999999999</v>
      </c>
      <c r="X193" s="323">
        <f>AVERAGE(E193,J193,O193,T193)</f>
        <v>3.4790000000000001</v>
      </c>
      <c r="Y193" s="420"/>
      <c r="Z193" s="323">
        <f>AVERAGE(V190:V195)</f>
        <v>1.3402777777777777</v>
      </c>
      <c r="AA193" s="323">
        <f>AVERAGE(W190:W195)</f>
        <v>1.2086111111111111</v>
      </c>
      <c r="AB193" s="323">
        <f>AVERAGE(X191:X195)</f>
        <v>4.5231666666666657</v>
      </c>
    </row>
    <row r="194" spans="1:16384" x14ac:dyDescent="0.2">
      <c r="A194" s="10" t="s">
        <v>63</v>
      </c>
      <c r="B194" s="323">
        <v>1.58</v>
      </c>
      <c r="C194" s="323">
        <v>1.4</v>
      </c>
      <c r="D194" s="151" t="s">
        <v>171</v>
      </c>
      <c r="E194" s="420"/>
      <c r="F194" s="420"/>
      <c r="G194" s="323">
        <v>1.44</v>
      </c>
      <c r="H194" s="151">
        <v>1.2</v>
      </c>
      <c r="I194" s="151" t="s">
        <v>171</v>
      </c>
      <c r="J194" s="420"/>
      <c r="K194" s="420"/>
      <c r="L194" s="323"/>
      <c r="M194" s="323"/>
      <c r="N194" s="62"/>
      <c r="O194" s="323"/>
      <c r="P194" s="420"/>
      <c r="Q194" s="323"/>
      <c r="R194" s="323"/>
      <c r="S194" s="151"/>
      <c r="T194" s="323"/>
      <c r="U194" s="420"/>
      <c r="V194" s="323">
        <f t="shared" si="21"/>
        <v>1.51</v>
      </c>
      <c r="W194" s="323">
        <f t="shared" si="22"/>
        <v>1.2999999999999998</v>
      </c>
      <c r="X194" s="420"/>
      <c r="Y194" s="420"/>
      <c r="Z194" s="323">
        <f>AVERAGE(V190,V192,V194)</f>
        <v>1.4033333333333333</v>
      </c>
      <c r="AA194" s="323">
        <f>AVERAGE(W190,W192,W194)</f>
        <v>1.2438888888888888</v>
      </c>
      <c r="AB194" s="243" t="s">
        <v>188</v>
      </c>
    </row>
    <row r="195" spans="1:16384" x14ac:dyDescent="0.2">
      <c r="A195" s="10" t="s">
        <v>62</v>
      </c>
      <c r="B195" s="323">
        <v>1.26</v>
      </c>
      <c r="C195" s="323">
        <v>1.18</v>
      </c>
      <c r="D195" s="151" t="s">
        <v>170</v>
      </c>
      <c r="E195" s="323">
        <v>4.4169999999999998</v>
      </c>
      <c r="F195" s="420"/>
      <c r="G195" s="323">
        <v>1.27</v>
      </c>
      <c r="H195" s="323">
        <v>1.1599999999999999</v>
      </c>
      <c r="I195" s="151" t="s">
        <v>171</v>
      </c>
      <c r="J195" s="323">
        <v>3.6739999999999999</v>
      </c>
      <c r="K195" s="420"/>
      <c r="L195" s="323"/>
      <c r="M195" s="323"/>
      <c r="N195" s="151"/>
      <c r="O195" s="323"/>
      <c r="P195" s="420"/>
      <c r="Q195" s="323"/>
      <c r="R195" s="323"/>
      <c r="S195" s="151"/>
      <c r="T195" s="323"/>
      <c r="U195" s="420"/>
      <c r="V195" s="323">
        <f t="shared" si="21"/>
        <v>1.2650000000000001</v>
      </c>
      <c r="W195" s="323">
        <f t="shared" si="22"/>
        <v>1.17</v>
      </c>
      <c r="X195" s="323">
        <f>AVERAGE(E195,J195,O195,T195)</f>
        <v>4.0454999999999997</v>
      </c>
      <c r="Y195" s="420"/>
      <c r="Z195" s="323">
        <f>AVERAGE(V191,V193,V195)</f>
        <v>1.2772222222222223</v>
      </c>
      <c r="AA195" s="323">
        <f>AVERAGE(W191,W193,W195)</f>
        <v>1.1733333333333331</v>
      </c>
      <c r="AB195" s="243" t="s">
        <v>189</v>
      </c>
    </row>
    <row r="197" spans="1:16384" s="420" customFormat="1" x14ac:dyDescent="0.2">
      <c r="A197" s="427"/>
      <c r="B197" s="428"/>
      <c r="C197" s="428"/>
      <c r="D197" s="428"/>
      <c r="E197" s="427"/>
      <c r="F197" s="428"/>
      <c r="G197" s="428"/>
      <c r="H197" s="428"/>
      <c r="I197" s="427"/>
      <c r="J197" s="428"/>
      <c r="K197" s="428"/>
      <c r="L197" s="428"/>
      <c r="M197" s="427"/>
      <c r="N197" s="428"/>
      <c r="O197" s="428"/>
      <c r="P197" s="428"/>
      <c r="Q197" s="427"/>
      <c r="R197" s="428"/>
      <c r="S197" s="428"/>
      <c r="T197" s="428"/>
      <c r="U197" s="427"/>
      <c r="V197" s="428"/>
      <c r="W197" s="428"/>
      <c r="X197" s="428"/>
      <c r="Y197" s="427"/>
      <c r="Z197" s="428"/>
      <c r="AA197" s="428"/>
      <c r="AB197" s="428"/>
      <c r="AC197" s="427"/>
      <c r="AD197" s="428"/>
      <c r="AE197" s="428"/>
      <c r="AF197" s="428"/>
      <c r="AG197" s="427"/>
      <c r="AH197" s="428"/>
      <c r="AI197" s="428"/>
      <c r="AJ197" s="428"/>
      <c r="AK197" s="427"/>
      <c r="AL197" s="428"/>
      <c r="AM197" s="428"/>
      <c r="AN197" s="428"/>
      <c r="AO197" s="427"/>
      <c r="AP197" s="428"/>
      <c r="AQ197" s="428"/>
      <c r="AR197" s="428"/>
      <c r="AS197" s="427"/>
      <c r="AT197" s="428"/>
      <c r="AU197" s="428"/>
      <c r="AV197" s="428"/>
      <c r="AW197" s="427"/>
      <c r="AX197" s="428"/>
      <c r="AY197" s="428"/>
      <c r="AZ197" s="428"/>
      <c r="BA197" s="427"/>
      <c r="BB197" s="428"/>
      <c r="BC197" s="428"/>
      <c r="BD197" s="428"/>
      <c r="BE197" s="427"/>
      <c r="BF197" s="428"/>
      <c r="BG197" s="428"/>
      <c r="BH197" s="428"/>
      <c r="BI197" s="427"/>
      <c r="BJ197" s="428"/>
      <c r="BK197" s="428"/>
      <c r="BL197" s="428"/>
      <c r="BM197" s="427"/>
      <c r="BN197" s="428"/>
      <c r="BO197" s="428"/>
      <c r="BP197" s="428"/>
      <c r="BQ197" s="427"/>
      <c r="BR197" s="428"/>
      <c r="BS197" s="428"/>
      <c r="BT197" s="428"/>
      <c r="BU197" s="427"/>
      <c r="BV197" s="428"/>
      <c r="BW197" s="428"/>
      <c r="BX197" s="428"/>
      <c r="BY197" s="427"/>
      <c r="BZ197" s="428"/>
      <c r="CA197" s="428"/>
      <c r="CB197" s="428"/>
      <c r="CC197" s="427"/>
      <c r="CD197" s="428"/>
      <c r="CE197" s="428"/>
      <c r="CF197" s="428"/>
      <c r="CG197" s="427"/>
      <c r="CH197" s="428"/>
      <c r="CI197" s="428"/>
      <c r="CJ197" s="428"/>
      <c r="CK197" s="427"/>
      <c r="CL197" s="428"/>
      <c r="CM197" s="428"/>
      <c r="CN197" s="428"/>
      <c r="CO197" s="427"/>
      <c r="CP197" s="428"/>
      <c r="CQ197" s="428"/>
      <c r="CR197" s="428"/>
      <c r="CS197" s="427"/>
      <c r="CT197" s="428"/>
      <c r="CU197" s="428"/>
      <c r="CV197" s="428"/>
      <c r="CW197" s="427"/>
      <c r="CX197" s="428"/>
      <c r="CY197" s="428"/>
      <c r="CZ197" s="428"/>
      <c r="DA197" s="427"/>
      <c r="DB197" s="428"/>
      <c r="DC197" s="428"/>
      <c r="DD197" s="428"/>
      <c r="DE197" s="427"/>
      <c r="DF197" s="428"/>
      <c r="DG197" s="428"/>
      <c r="DH197" s="428"/>
      <c r="DI197" s="427"/>
      <c r="DJ197" s="428"/>
      <c r="DK197" s="428"/>
      <c r="DL197" s="428"/>
      <c r="DM197" s="427"/>
      <c r="DN197" s="428"/>
      <c r="DO197" s="428"/>
      <c r="DP197" s="428"/>
      <c r="DQ197" s="427"/>
      <c r="DR197" s="428"/>
      <c r="DS197" s="428"/>
      <c r="DT197" s="428"/>
      <c r="DU197" s="427"/>
      <c r="DV197" s="428"/>
      <c r="DW197" s="428"/>
      <c r="DX197" s="428"/>
      <c r="DY197" s="427"/>
      <c r="DZ197" s="428"/>
      <c r="EA197" s="428"/>
      <c r="EB197" s="428"/>
      <c r="EC197" s="427"/>
      <c r="ED197" s="428"/>
      <c r="EE197" s="428"/>
      <c r="EF197" s="428"/>
      <c r="EG197" s="427"/>
      <c r="EH197" s="428"/>
      <c r="EI197" s="428"/>
      <c r="EJ197" s="428"/>
      <c r="EK197" s="427"/>
      <c r="EL197" s="428"/>
      <c r="EM197" s="428"/>
      <c r="EN197" s="428"/>
      <c r="EO197" s="427"/>
      <c r="EP197" s="428"/>
      <c r="EQ197" s="428"/>
      <c r="ER197" s="428"/>
      <c r="ES197" s="427"/>
      <c r="ET197" s="428"/>
      <c r="EU197" s="428"/>
      <c r="EV197" s="428"/>
      <c r="EW197" s="427"/>
      <c r="EX197" s="428"/>
      <c r="EY197" s="428"/>
      <c r="EZ197" s="428"/>
      <c r="FA197" s="427"/>
      <c r="FB197" s="428"/>
      <c r="FC197" s="428"/>
      <c r="FD197" s="428"/>
      <c r="FE197" s="427"/>
      <c r="FF197" s="428"/>
      <c r="FG197" s="428"/>
      <c r="FH197" s="428"/>
      <c r="FI197" s="427"/>
      <c r="FJ197" s="428"/>
      <c r="FK197" s="428"/>
      <c r="FL197" s="428"/>
      <c r="FM197" s="427"/>
      <c r="FN197" s="428"/>
      <c r="FO197" s="428"/>
      <c r="FP197" s="428"/>
      <c r="FQ197" s="427"/>
      <c r="FR197" s="428"/>
      <c r="FS197" s="428"/>
      <c r="FT197" s="428"/>
      <c r="FU197" s="427"/>
      <c r="FV197" s="428"/>
      <c r="FW197" s="428"/>
      <c r="FX197" s="428"/>
      <c r="FY197" s="427"/>
      <c r="FZ197" s="428"/>
      <c r="GA197" s="428"/>
      <c r="GB197" s="428"/>
      <c r="GC197" s="427"/>
      <c r="GD197" s="428"/>
      <c r="GE197" s="428"/>
      <c r="GF197" s="428"/>
      <c r="GG197" s="427"/>
      <c r="GH197" s="428"/>
      <c r="GI197" s="428"/>
      <c r="GJ197" s="428"/>
      <c r="GK197" s="427"/>
      <c r="GL197" s="428"/>
      <c r="GM197" s="428"/>
      <c r="GN197" s="428"/>
      <c r="GO197" s="427"/>
      <c r="GP197" s="428"/>
      <c r="GQ197" s="428"/>
      <c r="GR197" s="428"/>
      <c r="GS197" s="427"/>
      <c r="GT197" s="428"/>
      <c r="GU197" s="428"/>
      <c r="GV197" s="428"/>
      <c r="GW197" s="427"/>
      <c r="GX197" s="428"/>
      <c r="GY197" s="428"/>
      <c r="GZ197" s="428"/>
      <c r="HA197" s="427"/>
      <c r="HB197" s="428"/>
      <c r="HC197" s="428"/>
      <c r="HD197" s="428"/>
      <c r="HE197" s="427"/>
      <c r="HF197" s="428"/>
      <c r="HG197" s="428"/>
      <c r="HH197" s="428"/>
      <c r="HI197" s="427"/>
      <c r="HJ197" s="428"/>
      <c r="HK197" s="428"/>
      <c r="HL197" s="428"/>
      <c r="HM197" s="427"/>
      <c r="HN197" s="428"/>
      <c r="HO197" s="428"/>
      <c r="HP197" s="428"/>
      <c r="HQ197" s="427"/>
      <c r="HR197" s="428"/>
      <c r="HS197" s="428"/>
      <c r="HT197" s="428"/>
      <c r="HU197" s="427"/>
      <c r="HV197" s="428"/>
      <c r="HW197" s="428"/>
      <c r="HX197" s="428"/>
      <c r="HY197" s="427"/>
      <c r="HZ197" s="428"/>
      <c r="IA197" s="428"/>
      <c r="IB197" s="428"/>
      <c r="IC197" s="427"/>
      <c r="ID197" s="428"/>
      <c r="IE197" s="428"/>
      <c r="IF197" s="428"/>
      <c r="IG197" s="427"/>
      <c r="IH197" s="428"/>
      <c r="II197" s="428"/>
      <c r="IJ197" s="428"/>
      <c r="IK197" s="427"/>
      <c r="IL197" s="428"/>
      <c r="IM197" s="428"/>
      <c r="IN197" s="428"/>
      <c r="IO197" s="427"/>
      <c r="IP197" s="428"/>
      <c r="IQ197" s="428"/>
      <c r="IR197" s="428"/>
      <c r="IS197" s="427"/>
      <c r="IT197" s="428"/>
      <c r="IU197" s="428"/>
      <c r="IV197" s="428"/>
      <c r="IW197" s="427"/>
      <c r="IX197" s="428"/>
      <c r="IY197" s="428"/>
      <c r="IZ197" s="428"/>
      <c r="JA197" s="427"/>
      <c r="JB197" s="428"/>
      <c r="JC197" s="428"/>
      <c r="JD197" s="428"/>
      <c r="JE197" s="427"/>
      <c r="JF197" s="428"/>
      <c r="JG197" s="428"/>
      <c r="JH197" s="428"/>
      <c r="JI197" s="427"/>
      <c r="JJ197" s="428"/>
      <c r="JK197" s="428"/>
      <c r="JL197" s="428"/>
      <c r="JM197" s="427"/>
      <c r="JN197" s="428"/>
      <c r="JO197" s="428"/>
      <c r="JP197" s="428"/>
      <c r="JQ197" s="427"/>
      <c r="JR197" s="428"/>
      <c r="JS197" s="428"/>
      <c r="JT197" s="428"/>
      <c r="JU197" s="427"/>
      <c r="JV197" s="428"/>
      <c r="JW197" s="428"/>
      <c r="JX197" s="428"/>
      <c r="JY197" s="427"/>
      <c r="JZ197" s="428"/>
      <c r="KA197" s="428"/>
      <c r="KB197" s="428"/>
      <c r="KC197" s="427"/>
      <c r="KD197" s="428"/>
      <c r="KE197" s="428"/>
      <c r="KF197" s="428"/>
      <c r="KG197" s="427"/>
      <c r="KH197" s="428"/>
      <c r="KI197" s="428"/>
      <c r="KJ197" s="428"/>
      <c r="KK197" s="427"/>
      <c r="KL197" s="428"/>
      <c r="KM197" s="428"/>
      <c r="KN197" s="428"/>
      <c r="KO197" s="427"/>
      <c r="KP197" s="428"/>
      <c r="KQ197" s="428"/>
      <c r="KR197" s="428"/>
      <c r="KS197" s="427"/>
      <c r="KT197" s="428"/>
      <c r="KU197" s="428"/>
      <c r="KV197" s="428"/>
      <c r="KW197" s="427"/>
      <c r="KX197" s="428"/>
      <c r="KY197" s="428"/>
      <c r="KZ197" s="428"/>
      <c r="LA197" s="427"/>
      <c r="LB197" s="428"/>
      <c r="LC197" s="428"/>
      <c r="LD197" s="428"/>
      <c r="LE197" s="427"/>
      <c r="LF197" s="428"/>
      <c r="LG197" s="428"/>
      <c r="LH197" s="428"/>
      <c r="LI197" s="427"/>
      <c r="LJ197" s="428"/>
      <c r="LK197" s="428"/>
      <c r="LL197" s="428"/>
      <c r="LM197" s="427"/>
      <c r="LN197" s="428"/>
      <c r="LO197" s="428"/>
      <c r="LP197" s="428"/>
      <c r="LQ197" s="427"/>
      <c r="LR197" s="428"/>
      <c r="LS197" s="428"/>
      <c r="LT197" s="428"/>
      <c r="LU197" s="427"/>
      <c r="LV197" s="428"/>
      <c r="LW197" s="428"/>
      <c r="LX197" s="428"/>
      <c r="LY197" s="427"/>
      <c r="LZ197" s="428"/>
      <c r="MA197" s="428"/>
      <c r="MB197" s="428"/>
      <c r="MC197" s="427"/>
      <c r="MD197" s="428"/>
      <c r="ME197" s="428"/>
      <c r="MF197" s="428"/>
      <c r="MG197" s="427"/>
      <c r="MH197" s="428"/>
      <c r="MI197" s="428"/>
      <c r="MJ197" s="428"/>
      <c r="MK197" s="427"/>
      <c r="ML197" s="428"/>
      <c r="MM197" s="428"/>
      <c r="MN197" s="428"/>
      <c r="MO197" s="427"/>
      <c r="MP197" s="428"/>
      <c r="MQ197" s="428"/>
      <c r="MR197" s="428"/>
      <c r="MS197" s="427"/>
      <c r="MT197" s="428"/>
      <c r="MU197" s="428"/>
      <c r="MV197" s="428"/>
      <c r="MW197" s="427"/>
      <c r="MX197" s="428"/>
      <c r="MY197" s="428"/>
      <c r="MZ197" s="428"/>
      <c r="NA197" s="427"/>
      <c r="NB197" s="428"/>
      <c r="NC197" s="428"/>
      <c r="ND197" s="428"/>
      <c r="NE197" s="427"/>
      <c r="NF197" s="428"/>
      <c r="NG197" s="428"/>
      <c r="NH197" s="428"/>
      <c r="NI197" s="427"/>
      <c r="NJ197" s="428"/>
      <c r="NK197" s="428"/>
      <c r="NL197" s="428"/>
      <c r="NM197" s="427"/>
      <c r="NN197" s="428"/>
      <c r="NO197" s="428"/>
      <c r="NP197" s="428"/>
      <c r="NQ197" s="427"/>
      <c r="NR197" s="428"/>
      <c r="NS197" s="428"/>
      <c r="NT197" s="428"/>
      <c r="NU197" s="427"/>
      <c r="NV197" s="428"/>
      <c r="NW197" s="428"/>
      <c r="NX197" s="428"/>
      <c r="NY197" s="427"/>
      <c r="NZ197" s="428"/>
      <c r="OA197" s="428"/>
      <c r="OB197" s="428"/>
      <c r="OC197" s="427"/>
      <c r="OD197" s="428"/>
      <c r="OE197" s="428"/>
      <c r="OF197" s="428"/>
      <c r="OG197" s="427"/>
      <c r="OH197" s="428"/>
      <c r="OI197" s="428"/>
      <c r="OJ197" s="428"/>
      <c r="OK197" s="427"/>
      <c r="OL197" s="428"/>
      <c r="OM197" s="428"/>
      <c r="ON197" s="428"/>
      <c r="OO197" s="427"/>
      <c r="OP197" s="428"/>
      <c r="OQ197" s="428"/>
      <c r="OR197" s="428"/>
      <c r="OS197" s="427"/>
      <c r="OT197" s="428"/>
      <c r="OU197" s="428"/>
      <c r="OV197" s="428"/>
      <c r="OW197" s="427"/>
      <c r="OX197" s="428"/>
      <c r="OY197" s="428"/>
      <c r="OZ197" s="428"/>
      <c r="PA197" s="427"/>
      <c r="PB197" s="428"/>
      <c r="PC197" s="428"/>
      <c r="PD197" s="428"/>
      <c r="PE197" s="427"/>
      <c r="PF197" s="428"/>
      <c r="PG197" s="428"/>
      <c r="PH197" s="428"/>
      <c r="PI197" s="427"/>
      <c r="PJ197" s="428"/>
      <c r="PK197" s="428"/>
      <c r="PL197" s="428"/>
      <c r="PM197" s="427"/>
      <c r="PN197" s="428"/>
      <c r="PO197" s="428"/>
      <c r="PP197" s="428"/>
      <c r="PQ197" s="427"/>
      <c r="PR197" s="428"/>
      <c r="PS197" s="428"/>
      <c r="PT197" s="428"/>
      <c r="PU197" s="427"/>
      <c r="PV197" s="428"/>
      <c r="PW197" s="428"/>
      <c r="PX197" s="428"/>
      <c r="PY197" s="427"/>
      <c r="PZ197" s="428"/>
      <c r="QA197" s="428"/>
      <c r="QB197" s="428"/>
      <c r="QC197" s="427"/>
      <c r="QD197" s="428"/>
      <c r="QE197" s="428"/>
      <c r="QF197" s="428"/>
      <c r="QG197" s="427"/>
      <c r="QH197" s="428"/>
      <c r="QI197" s="428"/>
      <c r="QJ197" s="428"/>
      <c r="QK197" s="427"/>
      <c r="QL197" s="428"/>
      <c r="QM197" s="428"/>
      <c r="QN197" s="428"/>
      <c r="QO197" s="427"/>
      <c r="QP197" s="428"/>
      <c r="QQ197" s="428"/>
      <c r="QR197" s="428"/>
      <c r="QS197" s="427"/>
      <c r="QT197" s="428"/>
      <c r="QU197" s="428"/>
      <c r="QV197" s="428"/>
      <c r="QW197" s="427"/>
      <c r="QX197" s="428"/>
      <c r="QY197" s="428"/>
      <c r="QZ197" s="428"/>
      <c r="RA197" s="427"/>
      <c r="RB197" s="428"/>
      <c r="RC197" s="428"/>
      <c r="RD197" s="428"/>
      <c r="RE197" s="427"/>
      <c r="RF197" s="428"/>
      <c r="RG197" s="428"/>
      <c r="RH197" s="428"/>
      <c r="RI197" s="427"/>
      <c r="RJ197" s="428"/>
      <c r="RK197" s="428"/>
      <c r="RL197" s="428"/>
      <c r="RM197" s="427"/>
      <c r="RN197" s="428"/>
      <c r="RO197" s="428"/>
      <c r="RP197" s="428"/>
      <c r="RQ197" s="427"/>
      <c r="RR197" s="428"/>
      <c r="RS197" s="428"/>
      <c r="RT197" s="428"/>
      <c r="RU197" s="427"/>
      <c r="RV197" s="428"/>
      <c r="RW197" s="428"/>
      <c r="RX197" s="428"/>
      <c r="RY197" s="427"/>
      <c r="RZ197" s="428"/>
      <c r="SA197" s="428"/>
      <c r="SB197" s="428"/>
      <c r="SC197" s="427"/>
      <c r="SD197" s="428"/>
      <c r="SE197" s="428"/>
      <c r="SF197" s="428"/>
      <c r="SG197" s="427"/>
      <c r="SH197" s="428"/>
      <c r="SI197" s="428"/>
      <c r="SJ197" s="428"/>
      <c r="SK197" s="427"/>
      <c r="SL197" s="428"/>
      <c r="SM197" s="428"/>
      <c r="SN197" s="428"/>
      <c r="SO197" s="427"/>
      <c r="SP197" s="428"/>
      <c r="SQ197" s="428"/>
      <c r="SR197" s="428"/>
      <c r="SS197" s="427"/>
      <c r="ST197" s="428"/>
      <c r="SU197" s="428"/>
      <c r="SV197" s="428"/>
      <c r="SW197" s="427"/>
      <c r="SX197" s="428"/>
      <c r="SY197" s="428"/>
      <c r="SZ197" s="428"/>
      <c r="TA197" s="427"/>
      <c r="TB197" s="428"/>
      <c r="TC197" s="428"/>
      <c r="TD197" s="428"/>
      <c r="TE197" s="427"/>
      <c r="TF197" s="428"/>
      <c r="TG197" s="428"/>
      <c r="TH197" s="428"/>
      <c r="TI197" s="427"/>
      <c r="TJ197" s="428"/>
      <c r="TK197" s="428"/>
      <c r="TL197" s="428"/>
      <c r="TM197" s="427"/>
      <c r="TN197" s="428"/>
      <c r="TO197" s="428"/>
      <c r="TP197" s="428"/>
      <c r="TQ197" s="427"/>
      <c r="TR197" s="428"/>
      <c r="TS197" s="428"/>
      <c r="TT197" s="428"/>
      <c r="TU197" s="427"/>
      <c r="TV197" s="428"/>
      <c r="TW197" s="428"/>
      <c r="TX197" s="428"/>
      <c r="TY197" s="427"/>
      <c r="TZ197" s="428"/>
      <c r="UA197" s="428"/>
      <c r="UB197" s="428"/>
      <c r="UC197" s="427"/>
      <c r="UD197" s="428"/>
      <c r="UE197" s="428"/>
      <c r="UF197" s="428"/>
      <c r="UG197" s="427"/>
      <c r="UH197" s="428"/>
      <c r="UI197" s="428"/>
      <c r="UJ197" s="428"/>
      <c r="UK197" s="427"/>
      <c r="UL197" s="428"/>
      <c r="UM197" s="428"/>
      <c r="UN197" s="428"/>
      <c r="UO197" s="427"/>
      <c r="UP197" s="428"/>
      <c r="UQ197" s="428"/>
      <c r="UR197" s="428"/>
      <c r="US197" s="427"/>
      <c r="UT197" s="428"/>
      <c r="UU197" s="428"/>
      <c r="UV197" s="428"/>
      <c r="UW197" s="427"/>
      <c r="UX197" s="428"/>
      <c r="UY197" s="428"/>
      <c r="UZ197" s="428"/>
      <c r="VA197" s="427"/>
      <c r="VB197" s="428"/>
      <c r="VC197" s="428"/>
      <c r="VD197" s="428"/>
      <c r="VE197" s="427"/>
      <c r="VF197" s="428"/>
      <c r="VG197" s="428"/>
      <c r="VH197" s="428"/>
      <c r="VI197" s="427"/>
      <c r="VJ197" s="428"/>
      <c r="VK197" s="428"/>
      <c r="VL197" s="428"/>
      <c r="VM197" s="427"/>
      <c r="VN197" s="428"/>
      <c r="VO197" s="428"/>
      <c r="VP197" s="428"/>
      <c r="VQ197" s="427"/>
      <c r="VR197" s="428"/>
      <c r="VS197" s="428"/>
      <c r="VT197" s="428"/>
      <c r="VU197" s="427"/>
      <c r="VV197" s="428"/>
      <c r="VW197" s="428"/>
      <c r="VX197" s="428"/>
      <c r="VY197" s="427"/>
      <c r="VZ197" s="428"/>
      <c r="WA197" s="428"/>
      <c r="WB197" s="428"/>
      <c r="WC197" s="427"/>
      <c r="WD197" s="428"/>
      <c r="WE197" s="428"/>
      <c r="WF197" s="428"/>
      <c r="WG197" s="427"/>
      <c r="WH197" s="428"/>
      <c r="WI197" s="428"/>
      <c r="WJ197" s="428"/>
      <c r="WK197" s="427"/>
      <c r="WL197" s="428"/>
      <c r="WM197" s="428"/>
      <c r="WN197" s="428"/>
      <c r="WO197" s="427"/>
      <c r="WP197" s="428"/>
      <c r="WQ197" s="428"/>
      <c r="WR197" s="428"/>
      <c r="WS197" s="427"/>
      <c r="WT197" s="428"/>
      <c r="WU197" s="428"/>
      <c r="WV197" s="428"/>
      <c r="WW197" s="427"/>
      <c r="WX197" s="428"/>
      <c r="WY197" s="428"/>
      <c r="WZ197" s="428"/>
      <c r="XA197" s="427"/>
      <c r="XB197" s="428"/>
      <c r="XC197" s="428"/>
      <c r="XD197" s="428"/>
      <c r="XE197" s="427"/>
      <c r="XF197" s="428"/>
      <c r="XG197" s="428"/>
      <c r="XH197" s="428"/>
      <c r="XI197" s="427"/>
      <c r="XJ197" s="428"/>
      <c r="XK197" s="428"/>
      <c r="XL197" s="428"/>
      <c r="XM197" s="427"/>
      <c r="XN197" s="428"/>
      <c r="XO197" s="428"/>
      <c r="XP197" s="428"/>
      <c r="XQ197" s="427"/>
      <c r="XR197" s="428"/>
      <c r="XS197" s="428"/>
      <c r="XT197" s="428"/>
      <c r="XU197" s="427"/>
      <c r="XV197" s="428"/>
      <c r="XW197" s="428"/>
      <c r="XX197" s="428"/>
      <c r="XY197" s="427"/>
      <c r="XZ197" s="428"/>
      <c r="YA197" s="428"/>
      <c r="YB197" s="428"/>
      <c r="YC197" s="427"/>
      <c r="YD197" s="428"/>
      <c r="YE197" s="428"/>
      <c r="YF197" s="428"/>
      <c r="YG197" s="427"/>
      <c r="YH197" s="428"/>
      <c r="YI197" s="428"/>
      <c r="YJ197" s="428"/>
      <c r="YK197" s="427"/>
      <c r="YL197" s="428"/>
      <c r="YM197" s="428"/>
      <c r="YN197" s="428"/>
      <c r="YO197" s="427"/>
      <c r="YP197" s="428"/>
      <c r="YQ197" s="428"/>
      <c r="YR197" s="428"/>
      <c r="YS197" s="427"/>
      <c r="YT197" s="428"/>
      <c r="YU197" s="428"/>
      <c r="YV197" s="428"/>
      <c r="YW197" s="427"/>
      <c r="YX197" s="428"/>
      <c r="YY197" s="428"/>
      <c r="YZ197" s="428"/>
      <c r="ZA197" s="427"/>
      <c r="ZB197" s="428"/>
      <c r="ZC197" s="428"/>
      <c r="ZD197" s="428"/>
      <c r="ZE197" s="427"/>
      <c r="ZF197" s="428"/>
      <c r="ZG197" s="428"/>
      <c r="ZH197" s="428"/>
      <c r="ZI197" s="427"/>
      <c r="ZJ197" s="428"/>
      <c r="ZK197" s="428"/>
      <c r="ZL197" s="428"/>
      <c r="ZM197" s="427"/>
      <c r="ZN197" s="428"/>
      <c r="ZO197" s="428"/>
      <c r="ZP197" s="428"/>
      <c r="ZQ197" s="427"/>
      <c r="ZR197" s="428"/>
      <c r="ZS197" s="428"/>
      <c r="ZT197" s="428"/>
      <c r="ZU197" s="427"/>
      <c r="ZV197" s="428"/>
      <c r="ZW197" s="428"/>
      <c r="ZX197" s="428"/>
      <c r="ZY197" s="427"/>
      <c r="ZZ197" s="428"/>
      <c r="AAA197" s="428"/>
      <c r="AAB197" s="428"/>
      <c r="AAC197" s="427"/>
      <c r="AAD197" s="428"/>
      <c r="AAE197" s="428"/>
      <c r="AAF197" s="428"/>
      <c r="AAG197" s="427"/>
      <c r="AAH197" s="428"/>
      <c r="AAI197" s="428"/>
      <c r="AAJ197" s="428"/>
      <c r="AAK197" s="427"/>
      <c r="AAL197" s="428"/>
      <c r="AAM197" s="428"/>
      <c r="AAN197" s="428"/>
      <c r="AAO197" s="427"/>
      <c r="AAP197" s="428"/>
      <c r="AAQ197" s="428"/>
      <c r="AAR197" s="428"/>
      <c r="AAS197" s="427"/>
      <c r="AAT197" s="428"/>
      <c r="AAU197" s="428"/>
      <c r="AAV197" s="428"/>
      <c r="AAW197" s="427"/>
      <c r="AAX197" s="428"/>
      <c r="AAY197" s="428"/>
      <c r="AAZ197" s="428"/>
      <c r="ABA197" s="427"/>
      <c r="ABB197" s="428"/>
      <c r="ABC197" s="428"/>
      <c r="ABD197" s="428"/>
      <c r="ABE197" s="427"/>
      <c r="ABF197" s="428"/>
      <c r="ABG197" s="428"/>
      <c r="ABH197" s="428"/>
      <c r="ABI197" s="427"/>
      <c r="ABJ197" s="428"/>
      <c r="ABK197" s="428"/>
      <c r="ABL197" s="428"/>
      <c r="ABM197" s="427"/>
      <c r="ABN197" s="428"/>
      <c r="ABO197" s="428"/>
      <c r="ABP197" s="428"/>
      <c r="ABQ197" s="427"/>
      <c r="ABR197" s="428"/>
      <c r="ABS197" s="428"/>
      <c r="ABT197" s="428"/>
      <c r="ABU197" s="427"/>
      <c r="ABV197" s="428"/>
      <c r="ABW197" s="428"/>
      <c r="ABX197" s="428"/>
      <c r="ABY197" s="427"/>
      <c r="ABZ197" s="428"/>
      <c r="ACA197" s="428"/>
      <c r="ACB197" s="428"/>
      <c r="ACC197" s="427"/>
      <c r="ACD197" s="428"/>
      <c r="ACE197" s="428"/>
      <c r="ACF197" s="428"/>
      <c r="ACG197" s="427"/>
      <c r="ACH197" s="428"/>
      <c r="ACI197" s="428"/>
      <c r="ACJ197" s="428"/>
      <c r="ACK197" s="427"/>
      <c r="ACL197" s="428"/>
      <c r="ACM197" s="428"/>
      <c r="ACN197" s="428"/>
      <c r="ACO197" s="427"/>
      <c r="ACP197" s="428"/>
      <c r="ACQ197" s="428"/>
      <c r="ACR197" s="428"/>
      <c r="ACS197" s="427"/>
      <c r="ACT197" s="428"/>
      <c r="ACU197" s="428"/>
      <c r="ACV197" s="428"/>
      <c r="ACW197" s="427"/>
      <c r="ACX197" s="428"/>
      <c r="ACY197" s="428"/>
      <c r="ACZ197" s="428"/>
      <c r="ADA197" s="427"/>
      <c r="ADB197" s="428"/>
      <c r="ADC197" s="428"/>
      <c r="ADD197" s="428"/>
      <c r="ADE197" s="427"/>
      <c r="ADF197" s="428"/>
      <c r="ADG197" s="428"/>
      <c r="ADH197" s="428"/>
      <c r="ADI197" s="427"/>
      <c r="ADJ197" s="428"/>
      <c r="ADK197" s="428"/>
      <c r="ADL197" s="428"/>
      <c r="ADM197" s="427"/>
      <c r="ADN197" s="428"/>
      <c r="ADO197" s="428"/>
      <c r="ADP197" s="428"/>
      <c r="ADQ197" s="427"/>
      <c r="ADR197" s="428"/>
      <c r="ADS197" s="428"/>
      <c r="ADT197" s="428"/>
      <c r="ADU197" s="427"/>
      <c r="ADV197" s="428"/>
      <c r="ADW197" s="428"/>
      <c r="ADX197" s="428"/>
      <c r="ADY197" s="427"/>
      <c r="ADZ197" s="428"/>
      <c r="AEA197" s="428"/>
      <c r="AEB197" s="428"/>
      <c r="AEC197" s="427"/>
      <c r="AED197" s="428"/>
      <c r="AEE197" s="428"/>
      <c r="AEF197" s="428"/>
      <c r="AEG197" s="427"/>
      <c r="AEH197" s="428"/>
      <c r="AEI197" s="428"/>
      <c r="AEJ197" s="428"/>
      <c r="AEK197" s="427"/>
      <c r="AEL197" s="428"/>
      <c r="AEM197" s="428"/>
      <c r="AEN197" s="428"/>
      <c r="AEO197" s="427"/>
      <c r="AEP197" s="428"/>
      <c r="AEQ197" s="428"/>
      <c r="AER197" s="428"/>
      <c r="AES197" s="427"/>
      <c r="AET197" s="428"/>
      <c r="AEU197" s="428"/>
      <c r="AEV197" s="428"/>
      <c r="AEW197" s="427"/>
      <c r="AEX197" s="428"/>
      <c r="AEY197" s="428"/>
      <c r="AEZ197" s="428"/>
      <c r="AFA197" s="427"/>
      <c r="AFB197" s="428"/>
      <c r="AFC197" s="428"/>
      <c r="AFD197" s="428"/>
      <c r="AFE197" s="427"/>
      <c r="AFF197" s="428"/>
      <c r="AFG197" s="428"/>
      <c r="AFH197" s="428"/>
      <c r="AFI197" s="427"/>
      <c r="AFJ197" s="428"/>
      <c r="AFK197" s="428"/>
      <c r="AFL197" s="428"/>
      <c r="AFM197" s="427"/>
      <c r="AFN197" s="428"/>
      <c r="AFO197" s="428"/>
      <c r="AFP197" s="428"/>
      <c r="AFQ197" s="427"/>
      <c r="AFR197" s="428"/>
      <c r="AFS197" s="428"/>
      <c r="AFT197" s="428"/>
      <c r="AFU197" s="427"/>
      <c r="AFV197" s="428"/>
      <c r="AFW197" s="428"/>
      <c r="AFX197" s="428"/>
      <c r="AFY197" s="427"/>
      <c r="AFZ197" s="428"/>
      <c r="AGA197" s="428"/>
      <c r="AGB197" s="428"/>
      <c r="AGC197" s="427"/>
      <c r="AGD197" s="428"/>
      <c r="AGE197" s="428"/>
      <c r="AGF197" s="428"/>
      <c r="AGG197" s="427"/>
      <c r="AGH197" s="428"/>
      <c r="AGI197" s="428"/>
      <c r="AGJ197" s="428"/>
      <c r="AGK197" s="427"/>
      <c r="AGL197" s="428"/>
      <c r="AGM197" s="428"/>
      <c r="AGN197" s="428"/>
      <c r="AGO197" s="427"/>
      <c r="AGP197" s="428"/>
      <c r="AGQ197" s="428"/>
      <c r="AGR197" s="428"/>
      <c r="AGS197" s="427"/>
      <c r="AGT197" s="428"/>
      <c r="AGU197" s="428"/>
      <c r="AGV197" s="428"/>
      <c r="AGW197" s="427"/>
      <c r="AGX197" s="428"/>
      <c r="AGY197" s="428"/>
      <c r="AGZ197" s="428"/>
      <c r="AHA197" s="427"/>
      <c r="AHB197" s="428"/>
      <c r="AHC197" s="428"/>
      <c r="AHD197" s="428"/>
      <c r="AHE197" s="427"/>
      <c r="AHF197" s="428"/>
      <c r="AHG197" s="428"/>
      <c r="AHH197" s="428"/>
      <c r="AHI197" s="427"/>
      <c r="AHJ197" s="428"/>
      <c r="AHK197" s="428"/>
      <c r="AHL197" s="428"/>
      <c r="AHM197" s="427"/>
      <c r="AHN197" s="428"/>
      <c r="AHO197" s="428"/>
      <c r="AHP197" s="428"/>
      <c r="AHQ197" s="427"/>
      <c r="AHR197" s="428"/>
      <c r="AHS197" s="428"/>
      <c r="AHT197" s="428"/>
      <c r="AHU197" s="427"/>
      <c r="AHV197" s="428"/>
      <c r="AHW197" s="428"/>
      <c r="AHX197" s="428"/>
      <c r="AHY197" s="427"/>
      <c r="AHZ197" s="428"/>
      <c r="AIA197" s="428"/>
      <c r="AIB197" s="428"/>
      <c r="AIC197" s="427"/>
      <c r="AID197" s="428"/>
      <c r="AIE197" s="428"/>
      <c r="AIF197" s="428"/>
      <c r="AIG197" s="427"/>
      <c r="AIH197" s="428"/>
      <c r="AII197" s="428"/>
      <c r="AIJ197" s="428"/>
      <c r="AIK197" s="427"/>
      <c r="AIL197" s="428"/>
      <c r="AIM197" s="428"/>
      <c r="AIN197" s="428"/>
      <c r="AIO197" s="427"/>
      <c r="AIP197" s="428"/>
      <c r="AIQ197" s="428"/>
      <c r="AIR197" s="428"/>
      <c r="AIS197" s="427"/>
      <c r="AIT197" s="428"/>
      <c r="AIU197" s="428"/>
      <c r="AIV197" s="428"/>
      <c r="AIW197" s="427"/>
      <c r="AIX197" s="428"/>
      <c r="AIY197" s="428"/>
      <c r="AIZ197" s="428"/>
      <c r="AJA197" s="427"/>
      <c r="AJB197" s="428"/>
      <c r="AJC197" s="428"/>
      <c r="AJD197" s="428"/>
      <c r="AJE197" s="427"/>
      <c r="AJF197" s="428"/>
      <c r="AJG197" s="428"/>
      <c r="AJH197" s="428"/>
      <c r="AJI197" s="427"/>
      <c r="AJJ197" s="428"/>
      <c r="AJK197" s="428"/>
      <c r="AJL197" s="428"/>
      <c r="AJM197" s="427"/>
      <c r="AJN197" s="428"/>
      <c r="AJO197" s="428"/>
      <c r="AJP197" s="428"/>
      <c r="AJQ197" s="427"/>
      <c r="AJR197" s="428"/>
      <c r="AJS197" s="428"/>
      <c r="AJT197" s="428"/>
      <c r="AJU197" s="427"/>
      <c r="AJV197" s="428"/>
      <c r="AJW197" s="428"/>
      <c r="AJX197" s="428"/>
      <c r="AJY197" s="427"/>
      <c r="AJZ197" s="428"/>
      <c r="AKA197" s="428"/>
      <c r="AKB197" s="428"/>
      <c r="AKC197" s="427"/>
      <c r="AKD197" s="428"/>
      <c r="AKE197" s="428"/>
      <c r="AKF197" s="428"/>
      <c r="AKG197" s="427"/>
      <c r="AKH197" s="428"/>
      <c r="AKI197" s="428"/>
      <c r="AKJ197" s="428"/>
      <c r="AKK197" s="427"/>
      <c r="AKL197" s="428"/>
      <c r="AKM197" s="428"/>
      <c r="AKN197" s="428"/>
      <c r="AKO197" s="427"/>
      <c r="AKP197" s="428"/>
      <c r="AKQ197" s="428"/>
      <c r="AKR197" s="428"/>
      <c r="AKS197" s="427"/>
      <c r="AKT197" s="428"/>
      <c r="AKU197" s="428"/>
      <c r="AKV197" s="428"/>
      <c r="AKW197" s="427"/>
      <c r="AKX197" s="428"/>
      <c r="AKY197" s="428"/>
      <c r="AKZ197" s="428"/>
      <c r="ALA197" s="427"/>
      <c r="ALB197" s="428"/>
      <c r="ALC197" s="428"/>
      <c r="ALD197" s="428"/>
      <c r="ALE197" s="427"/>
      <c r="ALF197" s="428"/>
      <c r="ALG197" s="428"/>
      <c r="ALH197" s="428"/>
      <c r="ALI197" s="427"/>
      <c r="ALJ197" s="428"/>
      <c r="ALK197" s="428"/>
      <c r="ALL197" s="428"/>
      <c r="ALM197" s="427"/>
      <c r="ALN197" s="428"/>
      <c r="ALO197" s="428"/>
      <c r="ALP197" s="428"/>
      <c r="ALQ197" s="427"/>
      <c r="ALR197" s="428"/>
      <c r="ALS197" s="428"/>
      <c r="ALT197" s="428"/>
      <c r="ALU197" s="427"/>
      <c r="ALV197" s="428"/>
      <c r="ALW197" s="428"/>
      <c r="ALX197" s="428"/>
      <c r="ALY197" s="427"/>
      <c r="ALZ197" s="428"/>
      <c r="AMA197" s="428"/>
      <c r="AMB197" s="428"/>
      <c r="AMC197" s="427"/>
      <c r="AMD197" s="428"/>
      <c r="AME197" s="428"/>
      <c r="AMF197" s="428"/>
      <c r="AMG197" s="427"/>
      <c r="AMH197" s="428"/>
      <c r="AMI197" s="428"/>
      <c r="AMJ197" s="428"/>
      <c r="AMK197" s="427"/>
      <c r="AML197" s="428"/>
      <c r="AMM197" s="428"/>
      <c r="AMN197" s="428"/>
      <c r="AMO197" s="427"/>
      <c r="AMP197" s="428"/>
      <c r="AMQ197" s="428"/>
      <c r="AMR197" s="428"/>
      <c r="AMS197" s="427"/>
      <c r="AMT197" s="428"/>
      <c r="AMU197" s="428"/>
      <c r="AMV197" s="428"/>
      <c r="AMW197" s="427"/>
      <c r="AMX197" s="428"/>
      <c r="AMY197" s="428"/>
      <c r="AMZ197" s="428"/>
      <c r="ANA197" s="427"/>
      <c r="ANB197" s="428"/>
      <c r="ANC197" s="428"/>
      <c r="AND197" s="428"/>
      <c r="ANE197" s="427"/>
      <c r="ANF197" s="428"/>
      <c r="ANG197" s="428"/>
      <c r="ANH197" s="428"/>
      <c r="ANI197" s="427"/>
      <c r="ANJ197" s="428"/>
      <c r="ANK197" s="428"/>
      <c r="ANL197" s="428"/>
      <c r="ANM197" s="427"/>
      <c r="ANN197" s="428"/>
      <c r="ANO197" s="428"/>
      <c r="ANP197" s="428"/>
      <c r="ANQ197" s="427"/>
      <c r="ANR197" s="428"/>
      <c r="ANS197" s="428"/>
      <c r="ANT197" s="428"/>
      <c r="ANU197" s="427"/>
      <c r="ANV197" s="428"/>
      <c r="ANW197" s="428"/>
      <c r="ANX197" s="428"/>
      <c r="ANY197" s="427"/>
      <c r="ANZ197" s="428"/>
      <c r="AOA197" s="428"/>
      <c r="AOB197" s="428"/>
      <c r="AOC197" s="427"/>
      <c r="AOD197" s="428"/>
      <c r="AOE197" s="428"/>
      <c r="AOF197" s="428"/>
      <c r="AOG197" s="427"/>
      <c r="AOH197" s="428"/>
      <c r="AOI197" s="428"/>
      <c r="AOJ197" s="428"/>
      <c r="AOK197" s="427"/>
      <c r="AOL197" s="428"/>
      <c r="AOM197" s="428"/>
      <c r="AON197" s="428"/>
      <c r="AOO197" s="427"/>
      <c r="AOP197" s="428"/>
      <c r="AOQ197" s="428"/>
      <c r="AOR197" s="428"/>
      <c r="AOS197" s="427"/>
      <c r="AOT197" s="428"/>
      <c r="AOU197" s="428"/>
      <c r="AOV197" s="428"/>
      <c r="AOW197" s="427"/>
      <c r="AOX197" s="428"/>
      <c r="AOY197" s="428"/>
      <c r="AOZ197" s="428"/>
      <c r="APA197" s="427"/>
      <c r="APB197" s="428"/>
      <c r="APC197" s="428"/>
      <c r="APD197" s="428"/>
      <c r="APE197" s="427"/>
      <c r="APF197" s="428"/>
      <c r="APG197" s="428"/>
      <c r="APH197" s="428"/>
      <c r="API197" s="427"/>
      <c r="APJ197" s="428"/>
      <c r="APK197" s="428"/>
      <c r="APL197" s="428"/>
      <c r="APM197" s="427"/>
      <c r="APN197" s="428"/>
      <c r="APO197" s="428"/>
      <c r="APP197" s="428"/>
      <c r="APQ197" s="427"/>
      <c r="APR197" s="428"/>
      <c r="APS197" s="428"/>
      <c r="APT197" s="428"/>
      <c r="APU197" s="427"/>
      <c r="APV197" s="428"/>
      <c r="APW197" s="428"/>
      <c r="APX197" s="428"/>
      <c r="APY197" s="427"/>
      <c r="APZ197" s="428"/>
      <c r="AQA197" s="428"/>
      <c r="AQB197" s="428"/>
      <c r="AQC197" s="427"/>
      <c r="AQD197" s="428"/>
      <c r="AQE197" s="428"/>
      <c r="AQF197" s="428"/>
      <c r="AQG197" s="427"/>
      <c r="AQH197" s="428"/>
      <c r="AQI197" s="428"/>
      <c r="AQJ197" s="428"/>
      <c r="AQK197" s="427"/>
      <c r="AQL197" s="428"/>
      <c r="AQM197" s="428"/>
      <c r="AQN197" s="428"/>
      <c r="AQO197" s="427"/>
      <c r="AQP197" s="428"/>
      <c r="AQQ197" s="428"/>
      <c r="AQR197" s="428"/>
      <c r="AQS197" s="427"/>
      <c r="AQT197" s="428"/>
      <c r="AQU197" s="428"/>
      <c r="AQV197" s="428"/>
      <c r="AQW197" s="427"/>
      <c r="AQX197" s="428"/>
      <c r="AQY197" s="428"/>
      <c r="AQZ197" s="428"/>
      <c r="ARA197" s="427"/>
      <c r="ARB197" s="428"/>
      <c r="ARC197" s="428"/>
      <c r="ARD197" s="428"/>
      <c r="ARE197" s="427"/>
      <c r="ARF197" s="428"/>
      <c r="ARG197" s="428"/>
      <c r="ARH197" s="428"/>
      <c r="ARI197" s="427"/>
      <c r="ARJ197" s="428"/>
      <c r="ARK197" s="428"/>
      <c r="ARL197" s="428"/>
      <c r="ARM197" s="427"/>
      <c r="ARN197" s="428"/>
      <c r="ARO197" s="428"/>
      <c r="ARP197" s="428"/>
      <c r="ARQ197" s="427"/>
      <c r="ARR197" s="428"/>
      <c r="ARS197" s="428"/>
      <c r="ART197" s="428"/>
      <c r="ARU197" s="427"/>
      <c r="ARV197" s="428"/>
      <c r="ARW197" s="428"/>
      <c r="ARX197" s="428"/>
      <c r="ARY197" s="427"/>
      <c r="ARZ197" s="428"/>
      <c r="ASA197" s="428"/>
      <c r="ASB197" s="428"/>
      <c r="ASC197" s="427"/>
      <c r="ASD197" s="428"/>
      <c r="ASE197" s="428"/>
      <c r="ASF197" s="428"/>
      <c r="ASG197" s="427"/>
      <c r="ASH197" s="428"/>
      <c r="ASI197" s="428"/>
      <c r="ASJ197" s="428"/>
      <c r="ASK197" s="427"/>
      <c r="ASL197" s="428"/>
      <c r="ASM197" s="428"/>
      <c r="ASN197" s="428"/>
      <c r="ASO197" s="427"/>
      <c r="ASP197" s="428"/>
      <c r="ASQ197" s="428"/>
      <c r="ASR197" s="428"/>
      <c r="ASS197" s="427"/>
      <c r="AST197" s="428"/>
      <c r="ASU197" s="428"/>
      <c r="ASV197" s="428"/>
      <c r="ASW197" s="427"/>
      <c r="ASX197" s="428"/>
      <c r="ASY197" s="428"/>
      <c r="ASZ197" s="428"/>
      <c r="ATA197" s="427"/>
      <c r="ATB197" s="428"/>
      <c r="ATC197" s="428"/>
      <c r="ATD197" s="428"/>
      <c r="ATE197" s="427"/>
      <c r="ATF197" s="428"/>
      <c r="ATG197" s="428"/>
      <c r="ATH197" s="428"/>
      <c r="ATI197" s="427"/>
      <c r="ATJ197" s="428"/>
      <c r="ATK197" s="428"/>
      <c r="ATL197" s="428"/>
      <c r="ATM197" s="427"/>
      <c r="ATN197" s="428"/>
      <c r="ATO197" s="428"/>
      <c r="ATP197" s="428"/>
      <c r="ATQ197" s="427"/>
      <c r="ATR197" s="428"/>
      <c r="ATS197" s="428"/>
      <c r="ATT197" s="428"/>
      <c r="ATU197" s="427"/>
      <c r="ATV197" s="428"/>
      <c r="ATW197" s="428"/>
      <c r="ATX197" s="428"/>
      <c r="ATY197" s="427"/>
      <c r="ATZ197" s="428"/>
      <c r="AUA197" s="428"/>
      <c r="AUB197" s="428"/>
      <c r="AUC197" s="427"/>
      <c r="AUD197" s="428"/>
      <c r="AUE197" s="428"/>
      <c r="AUF197" s="428"/>
      <c r="AUG197" s="427"/>
      <c r="AUH197" s="428"/>
      <c r="AUI197" s="428"/>
      <c r="AUJ197" s="428"/>
      <c r="AUK197" s="427"/>
      <c r="AUL197" s="428"/>
      <c r="AUM197" s="428"/>
      <c r="AUN197" s="428"/>
      <c r="AUO197" s="427"/>
      <c r="AUP197" s="428"/>
      <c r="AUQ197" s="428"/>
      <c r="AUR197" s="428"/>
      <c r="AUS197" s="427"/>
      <c r="AUT197" s="428"/>
      <c r="AUU197" s="428"/>
      <c r="AUV197" s="428"/>
      <c r="AUW197" s="427"/>
      <c r="AUX197" s="428"/>
      <c r="AUY197" s="428"/>
      <c r="AUZ197" s="428"/>
      <c r="AVA197" s="427"/>
      <c r="AVB197" s="428"/>
      <c r="AVC197" s="428"/>
      <c r="AVD197" s="428"/>
      <c r="AVE197" s="427"/>
      <c r="AVF197" s="428"/>
      <c r="AVG197" s="428"/>
      <c r="AVH197" s="428"/>
      <c r="AVI197" s="427"/>
      <c r="AVJ197" s="428"/>
      <c r="AVK197" s="428"/>
      <c r="AVL197" s="428"/>
      <c r="AVM197" s="427"/>
      <c r="AVN197" s="428"/>
      <c r="AVO197" s="428"/>
      <c r="AVP197" s="428"/>
      <c r="AVQ197" s="427"/>
      <c r="AVR197" s="428"/>
      <c r="AVS197" s="428"/>
      <c r="AVT197" s="428"/>
      <c r="AVU197" s="427"/>
      <c r="AVV197" s="428"/>
      <c r="AVW197" s="428"/>
      <c r="AVX197" s="428"/>
      <c r="AVY197" s="427"/>
      <c r="AVZ197" s="428"/>
      <c r="AWA197" s="428"/>
      <c r="AWB197" s="428"/>
      <c r="AWC197" s="427"/>
      <c r="AWD197" s="428"/>
      <c r="AWE197" s="428"/>
      <c r="AWF197" s="428"/>
      <c r="AWG197" s="427"/>
      <c r="AWH197" s="428"/>
      <c r="AWI197" s="428"/>
      <c r="AWJ197" s="428"/>
      <c r="AWK197" s="427"/>
      <c r="AWL197" s="428"/>
      <c r="AWM197" s="428"/>
      <c r="AWN197" s="428"/>
      <c r="AWO197" s="427"/>
      <c r="AWP197" s="428"/>
      <c r="AWQ197" s="428"/>
      <c r="AWR197" s="428"/>
      <c r="AWS197" s="427"/>
      <c r="AWT197" s="428"/>
      <c r="AWU197" s="428"/>
      <c r="AWV197" s="428"/>
      <c r="AWW197" s="427"/>
      <c r="AWX197" s="428"/>
      <c r="AWY197" s="428"/>
      <c r="AWZ197" s="428"/>
      <c r="AXA197" s="427"/>
      <c r="AXB197" s="428"/>
      <c r="AXC197" s="428"/>
      <c r="AXD197" s="428"/>
      <c r="AXE197" s="427"/>
      <c r="AXF197" s="428"/>
      <c r="AXG197" s="428"/>
      <c r="AXH197" s="428"/>
      <c r="AXI197" s="427"/>
      <c r="AXJ197" s="428"/>
      <c r="AXK197" s="428"/>
      <c r="AXL197" s="428"/>
      <c r="AXM197" s="427"/>
      <c r="AXN197" s="428"/>
      <c r="AXO197" s="428"/>
      <c r="AXP197" s="428"/>
      <c r="AXQ197" s="427"/>
      <c r="AXR197" s="428"/>
      <c r="AXS197" s="428"/>
      <c r="AXT197" s="428"/>
      <c r="AXU197" s="427"/>
      <c r="AXV197" s="428"/>
      <c r="AXW197" s="428"/>
      <c r="AXX197" s="428"/>
      <c r="AXY197" s="427"/>
      <c r="AXZ197" s="428"/>
      <c r="AYA197" s="428"/>
      <c r="AYB197" s="428"/>
      <c r="AYC197" s="427"/>
      <c r="AYD197" s="428"/>
      <c r="AYE197" s="428"/>
      <c r="AYF197" s="428"/>
      <c r="AYG197" s="427"/>
      <c r="AYH197" s="428"/>
      <c r="AYI197" s="428"/>
      <c r="AYJ197" s="428"/>
      <c r="AYK197" s="427"/>
      <c r="AYL197" s="428"/>
      <c r="AYM197" s="428"/>
      <c r="AYN197" s="428"/>
      <c r="AYO197" s="427"/>
      <c r="AYP197" s="428"/>
      <c r="AYQ197" s="428"/>
      <c r="AYR197" s="428"/>
      <c r="AYS197" s="427"/>
      <c r="AYT197" s="428"/>
      <c r="AYU197" s="428"/>
      <c r="AYV197" s="428"/>
      <c r="AYW197" s="427"/>
      <c r="AYX197" s="428"/>
      <c r="AYY197" s="428"/>
      <c r="AYZ197" s="428"/>
      <c r="AZA197" s="427"/>
      <c r="AZB197" s="428"/>
      <c r="AZC197" s="428"/>
      <c r="AZD197" s="428"/>
      <c r="AZE197" s="427"/>
      <c r="AZF197" s="428"/>
      <c r="AZG197" s="428"/>
      <c r="AZH197" s="428"/>
      <c r="AZI197" s="427"/>
      <c r="AZJ197" s="428"/>
      <c r="AZK197" s="428"/>
      <c r="AZL197" s="428"/>
      <c r="AZM197" s="427"/>
      <c r="AZN197" s="428"/>
      <c r="AZO197" s="428"/>
      <c r="AZP197" s="428"/>
      <c r="AZQ197" s="427"/>
      <c r="AZR197" s="428"/>
      <c r="AZS197" s="428"/>
      <c r="AZT197" s="428"/>
      <c r="AZU197" s="427"/>
      <c r="AZV197" s="428"/>
      <c r="AZW197" s="428"/>
      <c r="AZX197" s="428"/>
      <c r="AZY197" s="427"/>
      <c r="AZZ197" s="428"/>
      <c r="BAA197" s="428"/>
      <c r="BAB197" s="428"/>
      <c r="BAC197" s="427"/>
      <c r="BAD197" s="428"/>
      <c r="BAE197" s="428"/>
      <c r="BAF197" s="428"/>
      <c r="BAG197" s="427"/>
      <c r="BAH197" s="428"/>
      <c r="BAI197" s="428"/>
      <c r="BAJ197" s="428"/>
      <c r="BAK197" s="427"/>
      <c r="BAL197" s="428"/>
      <c r="BAM197" s="428"/>
      <c r="BAN197" s="428"/>
      <c r="BAO197" s="427"/>
      <c r="BAP197" s="428"/>
      <c r="BAQ197" s="428"/>
      <c r="BAR197" s="428"/>
      <c r="BAS197" s="427"/>
      <c r="BAT197" s="428"/>
      <c r="BAU197" s="428"/>
      <c r="BAV197" s="428"/>
      <c r="BAW197" s="427"/>
      <c r="BAX197" s="428"/>
      <c r="BAY197" s="428"/>
      <c r="BAZ197" s="428"/>
      <c r="BBA197" s="427"/>
      <c r="BBB197" s="428"/>
      <c r="BBC197" s="428"/>
      <c r="BBD197" s="428"/>
      <c r="BBE197" s="427"/>
      <c r="BBF197" s="428"/>
      <c r="BBG197" s="428"/>
      <c r="BBH197" s="428"/>
      <c r="BBI197" s="427"/>
      <c r="BBJ197" s="428"/>
      <c r="BBK197" s="428"/>
      <c r="BBL197" s="428"/>
      <c r="BBM197" s="427"/>
      <c r="BBN197" s="428"/>
      <c r="BBO197" s="428"/>
      <c r="BBP197" s="428"/>
      <c r="BBQ197" s="427"/>
      <c r="BBR197" s="428"/>
      <c r="BBS197" s="428"/>
      <c r="BBT197" s="428"/>
      <c r="BBU197" s="427"/>
      <c r="BBV197" s="428"/>
      <c r="BBW197" s="428"/>
      <c r="BBX197" s="428"/>
      <c r="BBY197" s="427"/>
      <c r="BBZ197" s="428"/>
      <c r="BCA197" s="428"/>
      <c r="BCB197" s="428"/>
      <c r="BCC197" s="427"/>
      <c r="BCD197" s="428"/>
      <c r="BCE197" s="428"/>
      <c r="BCF197" s="428"/>
      <c r="BCG197" s="427"/>
      <c r="BCH197" s="428"/>
      <c r="BCI197" s="428"/>
      <c r="BCJ197" s="428"/>
      <c r="BCK197" s="427"/>
      <c r="BCL197" s="428"/>
      <c r="BCM197" s="428"/>
      <c r="BCN197" s="428"/>
      <c r="BCO197" s="427"/>
      <c r="BCP197" s="428"/>
      <c r="BCQ197" s="428"/>
      <c r="BCR197" s="428"/>
      <c r="BCS197" s="427"/>
      <c r="BCT197" s="428"/>
      <c r="BCU197" s="428"/>
      <c r="BCV197" s="428"/>
      <c r="BCW197" s="427"/>
      <c r="BCX197" s="428"/>
      <c r="BCY197" s="428"/>
      <c r="BCZ197" s="428"/>
      <c r="BDA197" s="427"/>
      <c r="BDB197" s="428"/>
      <c r="BDC197" s="428"/>
      <c r="BDD197" s="428"/>
      <c r="BDE197" s="427"/>
      <c r="BDF197" s="428"/>
      <c r="BDG197" s="428"/>
      <c r="BDH197" s="428"/>
      <c r="BDI197" s="427"/>
      <c r="BDJ197" s="428"/>
      <c r="BDK197" s="428"/>
      <c r="BDL197" s="428"/>
      <c r="BDM197" s="427"/>
      <c r="BDN197" s="428"/>
      <c r="BDO197" s="428"/>
      <c r="BDP197" s="428"/>
      <c r="BDQ197" s="427"/>
      <c r="BDR197" s="428"/>
      <c r="BDS197" s="428"/>
      <c r="BDT197" s="428"/>
      <c r="BDU197" s="427"/>
      <c r="BDV197" s="428"/>
      <c r="BDW197" s="428"/>
      <c r="BDX197" s="428"/>
      <c r="BDY197" s="427"/>
      <c r="BDZ197" s="428"/>
      <c r="BEA197" s="428"/>
      <c r="BEB197" s="428"/>
      <c r="BEC197" s="427"/>
      <c r="BED197" s="428"/>
      <c r="BEE197" s="428"/>
      <c r="BEF197" s="428"/>
      <c r="BEG197" s="427"/>
      <c r="BEH197" s="428"/>
      <c r="BEI197" s="428"/>
      <c r="BEJ197" s="428"/>
      <c r="BEK197" s="427"/>
      <c r="BEL197" s="428"/>
      <c r="BEM197" s="428"/>
      <c r="BEN197" s="428"/>
      <c r="BEO197" s="427"/>
      <c r="BEP197" s="428"/>
      <c r="BEQ197" s="428"/>
      <c r="BER197" s="428"/>
      <c r="BES197" s="427"/>
      <c r="BET197" s="428"/>
      <c r="BEU197" s="428"/>
      <c r="BEV197" s="428"/>
      <c r="BEW197" s="427"/>
      <c r="BEX197" s="428"/>
      <c r="BEY197" s="428"/>
      <c r="BEZ197" s="428"/>
      <c r="BFA197" s="427"/>
      <c r="BFB197" s="428"/>
      <c r="BFC197" s="428"/>
      <c r="BFD197" s="428"/>
      <c r="BFE197" s="427"/>
      <c r="BFF197" s="428"/>
      <c r="BFG197" s="428"/>
      <c r="BFH197" s="428"/>
      <c r="BFI197" s="427"/>
      <c r="BFJ197" s="428"/>
      <c r="BFK197" s="428"/>
      <c r="BFL197" s="428"/>
      <c r="BFM197" s="427"/>
      <c r="BFN197" s="428"/>
      <c r="BFO197" s="428"/>
      <c r="BFP197" s="428"/>
      <c r="BFQ197" s="427"/>
      <c r="BFR197" s="428"/>
      <c r="BFS197" s="428"/>
      <c r="BFT197" s="428"/>
      <c r="BFU197" s="427"/>
      <c r="BFV197" s="428"/>
      <c r="BFW197" s="428"/>
      <c r="BFX197" s="428"/>
      <c r="BFY197" s="427"/>
      <c r="BFZ197" s="428"/>
      <c r="BGA197" s="428"/>
      <c r="BGB197" s="428"/>
      <c r="BGC197" s="427"/>
      <c r="BGD197" s="428"/>
      <c r="BGE197" s="428"/>
      <c r="BGF197" s="428"/>
      <c r="BGG197" s="427"/>
      <c r="BGH197" s="428"/>
      <c r="BGI197" s="428"/>
      <c r="BGJ197" s="428"/>
      <c r="BGK197" s="427"/>
      <c r="BGL197" s="428"/>
      <c r="BGM197" s="428"/>
      <c r="BGN197" s="428"/>
      <c r="BGO197" s="427"/>
      <c r="BGP197" s="428"/>
      <c r="BGQ197" s="428"/>
      <c r="BGR197" s="428"/>
      <c r="BGS197" s="427"/>
      <c r="BGT197" s="428"/>
      <c r="BGU197" s="428"/>
      <c r="BGV197" s="428"/>
      <c r="BGW197" s="427"/>
      <c r="BGX197" s="428"/>
      <c r="BGY197" s="428"/>
      <c r="BGZ197" s="428"/>
      <c r="BHA197" s="427"/>
      <c r="BHB197" s="428"/>
      <c r="BHC197" s="428"/>
      <c r="BHD197" s="428"/>
      <c r="BHE197" s="427"/>
      <c r="BHF197" s="428"/>
      <c r="BHG197" s="428"/>
      <c r="BHH197" s="428"/>
      <c r="BHI197" s="427"/>
      <c r="BHJ197" s="428"/>
      <c r="BHK197" s="428"/>
      <c r="BHL197" s="428"/>
      <c r="BHM197" s="427"/>
      <c r="BHN197" s="428"/>
      <c r="BHO197" s="428"/>
      <c r="BHP197" s="428"/>
      <c r="BHQ197" s="427"/>
      <c r="BHR197" s="428"/>
      <c r="BHS197" s="428"/>
      <c r="BHT197" s="428"/>
      <c r="BHU197" s="427"/>
      <c r="BHV197" s="428"/>
      <c r="BHW197" s="428"/>
      <c r="BHX197" s="428"/>
      <c r="BHY197" s="427"/>
      <c r="BHZ197" s="428"/>
      <c r="BIA197" s="428"/>
      <c r="BIB197" s="428"/>
      <c r="BIC197" s="427"/>
      <c r="BID197" s="428"/>
      <c r="BIE197" s="428"/>
      <c r="BIF197" s="428"/>
      <c r="BIG197" s="427"/>
      <c r="BIH197" s="428"/>
      <c r="BII197" s="428"/>
      <c r="BIJ197" s="428"/>
      <c r="BIK197" s="427"/>
      <c r="BIL197" s="428"/>
      <c r="BIM197" s="428"/>
      <c r="BIN197" s="428"/>
      <c r="BIO197" s="427"/>
      <c r="BIP197" s="428"/>
      <c r="BIQ197" s="428"/>
      <c r="BIR197" s="428"/>
      <c r="BIS197" s="427"/>
      <c r="BIT197" s="428"/>
      <c r="BIU197" s="428"/>
      <c r="BIV197" s="428"/>
      <c r="BIW197" s="427"/>
      <c r="BIX197" s="428"/>
      <c r="BIY197" s="428"/>
      <c r="BIZ197" s="428"/>
      <c r="BJA197" s="427"/>
      <c r="BJB197" s="428"/>
      <c r="BJC197" s="428"/>
      <c r="BJD197" s="428"/>
      <c r="BJE197" s="427"/>
      <c r="BJF197" s="428"/>
      <c r="BJG197" s="428"/>
      <c r="BJH197" s="428"/>
      <c r="BJI197" s="427"/>
      <c r="BJJ197" s="428"/>
      <c r="BJK197" s="428"/>
      <c r="BJL197" s="428"/>
      <c r="BJM197" s="427"/>
      <c r="BJN197" s="428"/>
      <c r="BJO197" s="428"/>
      <c r="BJP197" s="428"/>
      <c r="BJQ197" s="427"/>
      <c r="BJR197" s="428"/>
      <c r="BJS197" s="428"/>
      <c r="BJT197" s="428"/>
      <c r="BJU197" s="427"/>
      <c r="BJV197" s="428"/>
      <c r="BJW197" s="428"/>
      <c r="BJX197" s="428"/>
      <c r="BJY197" s="427"/>
      <c r="BJZ197" s="428"/>
      <c r="BKA197" s="428"/>
      <c r="BKB197" s="428"/>
      <c r="BKC197" s="427"/>
      <c r="BKD197" s="428"/>
      <c r="BKE197" s="428"/>
      <c r="BKF197" s="428"/>
      <c r="BKG197" s="427"/>
      <c r="BKH197" s="428"/>
      <c r="BKI197" s="428"/>
      <c r="BKJ197" s="428"/>
      <c r="BKK197" s="427"/>
      <c r="BKL197" s="428"/>
      <c r="BKM197" s="428"/>
      <c r="BKN197" s="428"/>
      <c r="BKO197" s="427"/>
      <c r="BKP197" s="428"/>
      <c r="BKQ197" s="428"/>
      <c r="BKR197" s="428"/>
      <c r="BKS197" s="427"/>
      <c r="BKT197" s="428"/>
      <c r="BKU197" s="428"/>
      <c r="BKV197" s="428"/>
      <c r="BKW197" s="427"/>
      <c r="BKX197" s="428"/>
      <c r="BKY197" s="428"/>
      <c r="BKZ197" s="428"/>
      <c r="BLA197" s="427"/>
      <c r="BLB197" s="428"/>
      <c r="BLC197" s="428"/>
      <c r="BLD197" s="428"/>
      <c r="BLE197" s="427"/>
      <c r="BLF197" s="428"/>
      <c r="BLG197" s="428"/>
      <c r="BLH197" s="428"/>
      <c r="BLI197" s="427"/>
      <c r="BLJ197" s="428"/>
      <c r="BLK197" s="428"/>
      <c r="BLL197" s="428"/>
      <c r="BLM197" s="427"/>
      <c r="BLN197" s="428"/>
      <c r="BLO197" s="428"/>
      <c r="BLP197" s="428"/>
      <c r="BLQ197" s="427"/>
      <c r="BLR197" s="428"/>
      <c r="BLS197" s="428"/>
      <c r="BLT197" s="428"/>
      <c r="BLU197" s="427"/>
      <c r="BLV197" s="428"/>
      <c r="BLW197" s="428"/>
      <c r="BLX197" s="428"/>
      <c r="BLY197" s="427"/>
      <c r="BLZ197" s="428"/>
      <c r="BMA197" s="428"/>
      <c r="BMB197" s="428"/>
      <c r="BMC197" s="427"/>
      <c r="BMD197" s="428"/>
      <c r="BME197" s="428"/>
      <c r="BMF197" s="428"/>
      <c r="BMG197" s="427"/>
      <c r="BMH197" s="428"/>
      <c r="BMI197" s="428"/>
      <c r="BMJ197" s="428"/>
      <c r="BMK197" s="427"/>
      <c r="BML197" s="428"/>
      <c r="BMM197" s="428"/>
      <c r="BMN197" s="428"/>
      <c r="BMO197" s="427"/>
      <c r="BMP197" s="428"/>
      <c r="BMQ197" s="428"/>
      <c r="BMR197" s="428"/>
      <c r="BMS197" s="427"/>
      <c r="BMT197" s="428"/>
      <c r="BMU197" s="428"/>
      <c r="BMV197" s="428"/>
      <c r="BMW197" s="427"/>
      <c r="BMX197" s="428"/>
      <c r="BMY197" s="428"/>
      <c r="BMZ197" s="428"/>
      <c r="BNA197" s="427"/>
      <c r="BNB197" s="428"/>
      <c r="BNC197" s="428"/>
      <c r="BND197" s="428"/>
      <c r="BNE197" s="427"/>
      <c r="BNF197" s="428"/>
      <c r="BNG197" s="428"/>
      <c r="BNH197" s="428"/>
      <c r="BNI197" s="427"/>
      <c r="BNJ197" s="428"/>
      <c r="BNK197" s="428"/>
      <c r="BNL197" s="428"/>
      <c r="BNM197" s="427"/>
      <c r="BNN197" s="428"/>
      <c r="BNO197" s="428"/>
      <c r="BNP197" s="428"/>
      <c r="BNQ197" s="427"/>
      <c r="BNR197" s="428"/>
      <c r="BNS197" s="428"/>
      <c r="BNT197" s="428"/>
      <c r="BNU197" s="427"/>
      <c r="BNV197" s="428"/>
      <c r="BNW197" s="428"/>
      <c r="BNX197" s="428"/>
      <c r="BNY197" s="427"/>
      <c r="BNZ197" s="428"/>
      <c r="BOA197" s="428"/>
      <c r="BOB197" s="428"/>
      <c r="BOC197" s="427"/>
      <c r="BOD197" s="428"/>
      <c r="BOE197" s="428"/>
      <c r="BOF197" s="428"/>
      <c r="BOG197" s="427"/>
      <c r="BOH197" s="428"/>
      <c r="BOI197" s="428"/>
      <c r="BOJ197" s="428"/>
      <c r="BOK197" s="427"/>
      <c r="BOL197" s="428"/>
      <c r="BOM197" s="428"/>
      <c r="BON197" s="428"/>
      <c r="BOO197" s="427"/>
      <c r="BOP197" s="428"/>
      <c r="BOQ197" s="428"/>
      <c r="BOR197" s="428"/>
      <c r="BOS197" s="427"/>
      <c r="BOT197" s="428"/>
      <c r="BOU197" s="428"/>
      <c r="BOV197" s="428"/>
      <c r="BOW197" s="427"/>
      <c r="BOX197" s="428"/>
      <c r="BOY197" s="428"/>
      <c r="BOZ197" s="428"/>
      <c r="BPA197" s="427"/>
      <c r="BPB197" s="428"/>
      <c r="BPC197" s="428"/>
      <c r="BPD197" s="428"/>
      <c r="BPE197" s="427"/>
      <c r="BPF197" s="428"/>
      <c r="BPG197" s="428"/>
      <c r="BPH197" s="428"/>
      <c r="BPI197" s="427"/>
      <c r="BPJ197" s="428"/>
      <c r="BPK197" s="428"/>
      <c r="BPL197" s="428"/>
      <c r="BPM197" s="427"/>
      <c r="BPN197" s="428"/>
      <c r="BPO197" s="428"/>
      <c r="BPP197" s="428"/>
      <c r="BPQ197" s="427"/>
      <c r="BPR197" s="428"/>
      <c r="BPS197" s="428"/>
      <c r="BPT197" s="428"/>
      <c r="BPU197" s="427"/>
      <c r="BPV197" s="428"/>
      <c r="BPW197" s="428"/>
      <c r="BPX197" s="428"/>
      <c r="BPY197" s="427"/>
      <c r="BPZ197" s="428"/>
      <c r="BQA197" s="428"/>
      <c r="BQB197" s="428"/>
      <c r="BQC197" s="427"/>
      <c r="BQD197" s="428"/>
      <c r="BQE197" s="428"/>
      <c r="BQF197" s="428"/>
      <c r="BQG197" s="427"/>
      <c r="BQH197" s="428"/>
      <c r="BQI197" s="428"/>
      <c r="BQJ197" s="428"/>
      <c r="BQK197" s="427"/>
      <c r="BQL197" s="428"/>
      <c r="BQM197" s="428"/>
      <c r="BQN197" s="428"/>
      <c r="BQO197" s="427"/>
      <c r="BQP197" s="428"/>
      <c r="BQQ197" s="428"/>
      <c r="BQR197" s="428"/>
      <c r="BQS197" s="427"/>
      <c r="BQT197" s="428"/>
      <c r="BQU197" s="428"/>
      <c r="BQV197" s="428"/>
      <c r="BQW197" s="427"/>
      <c r="BQX197" s="428"/>
      <c r="BQY197" s="428"/>
      <c r="BQZ197" s="428"/>
      <c r="BRA197" s="427"/>
      <c r="BRB197" s="428"/>
      <c r="BRC197" s="428"/>
      <c r="BRD197" s="428"/>
      <c r="BRE197" s="427"/>
      <c r="BRF197" s="428"/>
      <c r="BRG197" s="428"/>
      <c r="BRH197" s="428"/>
      <c r="BRI197" s="427"/>
      <c r="BRJ197" s="428"/>
      <c r="BRK197" s="428"/>
      <c r="BRL197" s="428"/>
      <c r="BRM197" s="427"/>
      <c r="BRN197" s="428"/>
      <c r="BRO197" s="428"/>
      <c r="BRP197" s="428"/>
      <c r="BRQ197" s="427"/>
      <c r="BRR197" s="428"/>
      <c r="BRS197" s="428"/>
      <c r="BRT197" s="428"/>
      <c r="BRU197" s="427"/>
      <c r="BRV197" s="428"/>
      <c r="BRW197" s="428"/>
      <c r="BRX197" s="428"/>
      <c r="BRY197" s="427"/>
      <c r="BRZ197" s="428"/>
      <c r="BSA197" s="428"/>
      <c r="BSB197" s="428"/>
      <c r="BSC197" s="427"/>
      <c r="BSD197" s="428"/>
      <c r="BSE197" s="428"/>
      <c r="BSF197" s="428"/>
      <c r="BSG197" s="427"/>
      <c r="BSH197" s="428"/>
      <c r="BSI197" s="428"/>
      <c r="BSJ197" s="428"/>
      <c r="BSK197" s="427"/>
      <c r="BSL197" s="428"/>
      <c r="BSM197" s="428"/>
      <c r="BSN197" s="428"/>
      <c r="BSO197" s="427"/>
      <c r="BSP197" s="428"/>
      <c r="BSQ197" s="428"/>
      <c r="BSR197" s="428"/>
      <c r="BSS197" s="427"/>
      <c r="BST197" s="428"/>
      <c r="BSU197" s="428"/>
      <c r="BSV197" s="428"/>
      <c r="BSW197" s="427"/>
      <c r="BSX197" s="428"/>
      <c r="BSY197" s="428"/>
      <c r="BSZ197" s="428"/>
      <c r="BTA197" s="427"/>
      <c r="BTB197" s="428"/>
      <c r="BTC197" s="428"/>
      <c r="BTD197" s="428"/>
      <c r="BTE197" s="427"/>
      <c r="BTF197" s="428"/>
      <c r="BTG197" s="428"/>
      <c r="BTH197" s="428"/>
      <c r="BTI197" s="427"/>
      <c r="BTJ197" s="428"/>
      <c r="BTK197" s="428"/>
      <c r="BTL197" s="428"/>
      <c r="BTM197" s="427"/>
      <c r="BTN197" s="428"/>
      <c r="BTO197" s="428"/>
      <c r="BTP197" s="428"/>
      <c r="BTQ197" s="427"/>
      <c r="BTR197" s="428"/>
      <c r="BTS197" s="428"/>
      <c r="BTT197" s="428"/>
      <c r="BTU197" s="427"/>
      <c r="BTV197" s="428"/>
      <c r="BTW197" s="428"/>
      <c r="BTX197" s="428"/>
      <c r="BTY197" s="427"/>
      <c r="BTZ197" s="428"/>
      <c r="BUA197" s="428"/>
      <c r="BUB197" s="428"/>
      <c r="BUC197" s="427"/>
      <c r="BUD197" s="428"/>
      <c r="BUE197" s="428"/>
      <c r="BUF197" s="428"/>
      <c r="BUG197" s="427"/>
      <c r="BUH197" s="428"/>
      <c r="BUI197" s="428"/>
      <c r="BUJ197" s="428"/>
      <c r="BUK197" s="427"/>
      <c r="BUL197" s="428"/>
      <c r="BUM197" s="428"/>
      <c r="BUN197" s="428"/>
      <c r="BUO197" s="427"/>
      <c r="BUP197" s="428"/>
      <c r="BUQ197" s="428"/>
      <c r="BUR197" s="428"/>
      <c r="BUS197" s="427"/>
      <c r="BUT197" s="428"/>
      <c r="BUU197" s="428"/>
      <c r="BUV197" s="428"/>
      <c r="BUW197" s="427"/>
      <c r="BUX197" s="428"/>
      <c r="BUY197" s="428"/>
      <c r="BUZ197" s="428"/>
      <c r="BVA197" s="427"/>
      <c r="BVB197" s="428"/>
      <c r="BVC197" s="428"/>
      <c r="BVD197" s="428"/>
      <c r="BVE197" s="427"/>
      <c r="BVF197" s="428"/>
      <c r="BVG197" s="428"/>
      <c r="BVH197" s="428"/>
      <c r="BVI197" s="427"/>
      <c r="BVJ197" s="428"/>
      <c r="BVK197" s="428"/>
      <c r="BVL197" s="428"/>
      <c r="BVM197" s="427"/>
      <c r="BVN197" s="428"/>
      <c r="BVO197" s="428"/>
      <c r="BVP197" s="428"/>
      <c r="BVQ197" s="427"/>
      <c r="BVR197" s="428"/>
      <c r="BVS197" s="428"/>
      <c r="BVT197" s="428"/>
      <c r="BVU197" s="427"/>
      <c r="BVV197" s="428"/>
      <c r="BVW197" s="428"/>
      <c r="BVX197" s="428"/>
      <c r="BVY197" s="427"/>
      <c r="BVZ197" s="428"/>
      <c r="BWA197" s="428"/>
      <c r="BWB197" s="428"/>
      <c r="BWC197" s="427"/>
      <c r="BWD197" s="428"/>
      <c r="BWE197" s="428"/>
      <c r="BWF197" s="428"/>
      <c r="BWG197" s="427"/>
      <c r="BWH197" s="428"/>
      <c r="BWI197" s="428"/>
      <c r="BWJ197" s="428"/>
      <c r="BWK197" s="427"/>
      <c r="BWL197" s="428"/>
      <c r="BWM197" s="428"/>
      <c r="BWN197" s="428"/>
      <c r="BWO197" s="427"/>
      <c r="BWP197" s="428"/>
      <c r="BWQ197" s="428"/>
      <c r="BWR197" s="428"/>
      <c r="BWS197" s="427"/>
      <c r="BWT197" s="428"/>
      <c r="BWU197" s="428"/>
      <c r="BWV197" s="428"/>
      <c r="BWW197" s="427"/>
      <c r="BWX197" s="428"/>
      <c r="BWY197" s="428"/>
      <c r="BWZ197" s="428"/>
      <c r="BXA197" s="427"/>
      <c r="BXB197" s="428"/>
      <c r="BXC197" s="428"/>
      <c r="BXD197" s="428"/>
      <c r="BXE197" s="427"/>
      <c r="BXF197" s="428"/>
      <c r="BXG197" s="428"/>
      <c r="BXH197" s="428"/>
      <c r="BXI197" s="427"/>
      <c r="BXJ197" s="428"/>
      <c r="BXK197" s="428"/>
      <c r="BXL197" s="428"/>
      <c r="BXM197" s="427"/>
      <c r="BXN197" s="428"/>
      <c r="BXO197" s="428"/>
      <c r="BXP197" s="428"/>
      <c r="BXQ197" s="427"/>
      <c r="BXR197" s="428"/>
      <c r="BXS197" s="428"/>
      <c r="BXT197" s="428"/>
      <c r="BXU197" s="427"/>
      <c r="BXV197" s="428"/>
      <c r="BXW197" s="428"/>
      <c r="BXX197" s="428"/>
      <c r="BXY197" s="427"/>
      <c r="BXZ197" s="428"/>
      <c r="BYA197" s="428"/>
      <c r="BYB197" s="428"/>
      <c r="BYC197" s="427"/>
      <c r="BYD197" s="428"/>
      <c r="BYE197" s="428"/>
      <c r="BYF197" s="428"/>
      <c r="BYG197" s="427"/>
      <c r="BYH197" s="428"/>
      <c r="BYI197" s="428"/>
      <c r="BYJ197" s="428"/>
      <c r="BYK197" s="427"/>
      <c r="BYL197" s="428"/>
      <c r="BYM197" s="428"/>
      <c r="BYN197" s="428"/>
      <c r="BYO197" s="427"/>
      <c r="BYP197" s="428"/>
      <c r="BYQ197" s="428"/>
      <c r="BYR197" s="428"/>
      <c r="BYS197" s="427"/>
      <c r="BYT197" s="428"/>
      <c r="BYU197" s="428"/>
      <c r="BYV197" s="428"/>
      <c r="BYW197" s="427"/>
      <c r="BYX197" s="428"/>
      <c r="BYY197" s="428"/>
      <c r="BYZ197" s="428"/>
      <c r="BZA197" s="427"/>
      <c r="BZB197" s="428"/>
      <c r="BZC197" s="428"/>
      <c r="BZD197" s="428"/>
      <c r="BZE197" s="427"/>
      <c r="BZF197" s="428"/>
      <c r="BZG197" s="428"/>
      <c r="BZH197" s="428"/>
      <c r="BZI197" s="427"/>
      <c r="BZJ197" s="428"/>
      <c r="BZK197" s="428"/>
      <c r="BZL197" s="428"/>
      <c r="BZM197" s="427"/>
      <c r="BZN197" s="428"/>
      <c r="BZO197" s="428"/>
      <c r="BZP197" s="428"/>
      <c r="BZQ197" s="427"/>
      <c r="BZR197" s="428"/>
      <c r="BZS197" s="428"/>
      <c r="BZT197" s="428"/>
      <c r="BZU197" s="427"/>
      <c r="BZV197" s="428"/>
      <c r="BZW197" s="428"/>
      <c r="BZX197" s="428"/>
      <c r="BZY197" s="427"/>
      <c r="BZZ197" s="428"/>
      <c r="CAA197" s="428"/>
      <c r="CAB197" s="428"/>
      <c r="CAC197" s="427"/>
      <c r="CAD197" s="428"/>
      <c r="CAE197" s="428"/>
      <c r="CAF197" s="428"/>
      <c r="CAG197" s="427"/>
      <c r="CAH197" s="428"/>
      <c r="CAI197" s="428"/>
      <c r="CAJ197" s="428"/>
      <c r="CAK197" s="427"/>
      <c r="CAL197" s="428"/>
      <c r="CAM197" s="428"/>
      <c r="CAN197" s="428"/>
      <c r="CAO197" s="427"/>
      <c r="CAP197" s="428"/>
      <c r="CAQ197" s="428"/>
      <c r="CAR197" s="428"/>
      <c r="CAS197" s="427"/>
      <c r="CAT197" s="428"/>
      <c r="CAU197" s="428"/>
      <c r="CAV197" s="428"/>
      <c r="CAW197" s="427"/>
      <c r="CAX197" s="428"/>
      <c r="CAY197" s="428"/>
      <c r="CAZ197" s="428"/>
      <c r="CBA197" s="427"/>
      <c r="CBB197" s="428"/>
      <c r="CBC197" s="428"/>
      <c r="CBD197" s="428"/>
      <c r="CBE197" s="427"/>
      <c r="CBF197" s="428"/>
      <c r="CBG197" s="428"/>
      <c r="CBH197" s="428"/>
      <c r="CBI197" s="427"/>
      <c r="CBJ197" s="428"/>
      <c r="CBK197" s="428"/>
      <c r="CBL197" s="428"/>
      <c r="CBM197" s="427"/>
      <c r="CBN197" s="428"/>
      <c r="CBO197" s="428"/>
      <c r="CBP197" s="428"/>
      <c r="CBQ197" s="427"/>
      <c r="CBR197" s="428"/>
      <c r="CBS197" s="428"/>
      <c r="CBT197" s="428"/>
      <c r="CBU197" s="427"/>
      <c r="CBV197" s="428"/>
      <c r="CBW197" s="428"/>
      <c r="CBX197" s="428"/>
      <c r="CBY197" s="427"/>
      <c r="CBZ197" s="428"/>
      <c r="CCA197" s="428"/>
      <c r="CCB197" s="428"/>
      <c r="CCC197" s="427"/>
      <c r="CCD197" s="428"/>
      <c r="CCE197" s="428"/>
      <c r="CCF197" s="428"/>
      <c r="CCG197" s="427"/>
      <c r="CCH197" s="428"/>
      <c r="CCI197" s="428"/>
      <c r="CCJ197" s="428"/>
      <c r="CCK197" s="427"/>
      <c r="CCL197" s="428"/>
      <c r="CCM197" s="428"/>
      <c r="CCN197" s="428"/>
      <c r="CCO197" s="427"/>
      <c r="CCP197" s="428"/>
      <c r="CCQ197" s="428"/>
      <c r="CCR197" s="428"/>
      <c r="CCS197" s="427"/>
      <c r="CCT197" s="428"/>
      <c r="CCU197" s="428"/>
      <c r="CCV197" s="428"/>
      <c r="CCW197" s="427"/>
      <c r="CCX197" s="428"/>
      <c r="CCY197" s="428"/>
      <c r="CCZ197" s="428"/>
      <c r="CDA197" s="427"/>
      <c r="CDB197" s="428"/>
      <c r="CDC197" s="428"/>
      <c r="CDD197" s="428"/>
      <c r="CDE197" s="427"/>
      <c r="CDF197" s="428"/>
      <c r="CDG197" s="428"/>
      <c r="CDH197" s="428"/>
      <c r="CDI197" s="427"/>
      <c r="CDJ197" s="428"/>
      <c r="CDK197" s="428"/>
      <c r="CDL197" s="428"/>
      <c r="CDM197" s="427"/>
      <c r="CDN197" s="428"/>
      <c r="CDO197" s="428"/>
      <c r="CDP197" s="428"/>
      <c r="CDQ197" s="427"/>
      <c r="CDR197" s="428"/>
      <c r="CDS197" s="428"/>
      <c r="CDT197" s="428"/>
      <c r="CDU197" s="427"/>
      <c r="CDV197" s="428"/>
      <c r="CDW197" s="428"/>
      <c r="CDX197" s="428"/>
      <c r="CDY197" s="427"/>
      <c r="CDZ197" s="428"/>
      <c r="CEA197" s="428"/>
      <c r="CEB197" s="428"/>
      <c r="CEC197" s="427"/>
      <c r="CED197" s="428"/>
      <c r="CEE197" s="428"/>
      <c r="CEF197" s="428"/>
      <c r="CEG197" s="427"/>
      <c r="CEH197" s="428"/>
      <c r="CEI197" s="428"/>
      <c r="CEJ197" s="428"/>
      <c r="CEK197" s="427"/>
      <c r="CEL197" s="428"/>
      <c r="CEM197" s="428"/>
      <c r="CEN197" s="428"/>
      <c r="CEO197" s="427"/>
      <c r="CEP197" s="428"/>
      <c r="CEQ197" s="428"/>
      <c r="CER197" s="428"/>
      <c r="CES197" s="427"/>
      <c r="CET197" s="428"/>
      <c r="CEU197" s="428"/>
      <c r="CEV197" s="428"/>
      <c r="CEW197" s="427"/>
      <c r="CEX197" s="428"/>
      <c r="CEY197" s="428"/>
      <c r="CEZ197" s="428"/>
      <c r="CFA197" s="427"/>
      <c r="CFB197" s="428"/>
      <c r="CFC197" s="428"/>
      <c r="CFD197" s="428"/>
      <c r="CFE197" s="427"/>
      <c r="CFF197" s="428"/>
      <c r="CFG197" s="428"/>
      <c r="CFH197" s="428"/>
      <c r="CFI197" s="427"/>
      <c r="CFJ197" s="428"/>
      <c r="CFK197" s="428"/>
      <c r="CFL197" s="428"/>
      <c r="CFM197" s="427"/>
      <c r="CFN197" s="428"/>
      <c r="CFO197" s="428"/>
      <c r="CFP197" s="428"/>
      <c r="CFQ197" s="427"/>
      <c r="CFR197" s="428"/>
      <c r="CFS197" s="428"/>
      <c r="CFT197" s="428"/>
      <c r="CFU197" s="427"/>
      <c r="CFV197" s="428"/>
      <c r="CFW197" s="428"/>
      <c r="CFX197" s="428"/>
      <c r="CFY197" s="427"/>
      <c r="CFZ197" s="428"/>
      <c r="CGA197" s="428"/>
      <c r="CGB197" s="428"/>
      <c r="CGC197" s="427"/>
      <c r="CGD197" s="428"/>
      <c r="CGE197" s="428"/>
      <c r="CGF197" s="428"/>
      <c r="CGG197" s="427"/>
      <c r="CGH197" s="428"/>
      <c r="CGI197" s="428"/>
      <c r="CGJ197" s="428"/>
      <c r="CGK197" s="427"/>
      <c r="CGL197" s="428"/>
      <c r="CGM197" s="428"/>
      <c r="CGN197" s="428"/>
      <c r="CGO197" s="427"/>
      <c r="CGP197" s="428"/>
      <c r="CGQ197" s="428"/>
      <c r="CGR197" s="428"/>
      <c r="CGS197" s="427"/>
      <c r="CGT197" s="428"/>
      <c r="CGU197" s="428"/>
      <c r="CGV197" s="428"/>
      <c r="CGW197" s="427"/>
      <c r="CGX197" s="428"/>
      <c r="CGY197" s="428"/>
      <c r="CGZ197" s="428"/>
      <c r="CHA197" s="427"/>
      <c r="CHB197" s="428"/>
      <c r="CHC197" s="428"/>
      <c r="CHD197" s="428"/>
      <c r="CHE197" s="427"/>
      <c r="CHF197" s="428"/>
      <c r="CHG197" s="428"/>
      <c r="CHH197" s="428"/>
      <c r="CHI197" s="427"/>
      <c r="CHJ197" s="428"/>
      <c r="CHK197" s="428"/>
      <c r="CHL197" s="428"/>
      <c r="CHM197" s="427"/>
      <c r="CHN197" s="428"/>
      <c r="CHO197" s="428"/>
      <c r="CHP197" s="428"/>
      <c r="CHQ197" s="427"/>
      <c r="CHR197" s="428"/>
      <c r="CHS197" s="428"/>
      <c r="CHT197" s="428"/>
      <c r="CHU197" s="427"/>
      <c r="CHV197" s="428"/>
      <c r="CHW197" s="428"/>
      <c r="CHX197" s="428"/>
      <c r="CHY197" s="427"/>
      <c r="CHZ197" s="428"/>
      <c r="CIA197" s="428"/>
      <c r="CIB197" s="428"/>
      <c r="CIC197" s="427"/>
      <c r="CID197" s="428"/>
      <c r="CIE197" s="428"/>
      <c r="CIF197" s="428"/>
      <c r="CIG197" s="427"/>
      <c r="CIH197" s="428"/>
      <c r="CII197" s="428"/>
      <c r="CIJ197" s="428"/>
      <c r="CIK197" s="427"/>
      <c r="CIL197" s="428"/>
      <c r="CIM197" s="428"/>
      <c r="CIN197" s="428"/>
      <c r="CIO197" s="427"/>
      <c r="CIP197" s="428"/>
      <c r="CIQ197" s="428"/>
      <c r="CIR197" s="428"/>
      <c r="CIS197" s="427"/>
      <c r="CIT197" s="428"/>
      <c r="CIU197" s="428"/>
      <c r="CIV197" s="428"/>
      <c r="CIW197" s="427"/>
      <c r="CIX197" s="428"/>
      <c r="CIY197" s="428"/>
      <c r="CIZ197" s="428"/>
      <c r="CJA197" s="427"/>
      <c r="CJB197" s="428"/>
      <c r="CJC197" s="428"/>
      <c r="CJD197" s="428"/>
      <c r="CJE197" s="427"/>
      <c r="CJF197" s="428"/>
      <c r="CJG197" s="428"/>
      <c r="CJH197" s="428"/>
      <c r="CJI197" s="427"/>
      <c r="CJJ197" s="428"/>
      <c r="CJK197" s="428"/>
      <c r="CJL197" s="428"/>
      <c r="CJM197" s="427"/>
      <c r="CJN197" s="428"/>
      <c r="CJO197" s="428"/>
      <c r="CJP197" s="428"/>
      <c r="CJQ197" s="427"/>
      <c r="CJR197" s="428"/>
      <c r="CJS197" s="428"/>
      <c r="CJT197" s="428"/>
      <c r="CJU197" s="427"/>
      <c r="CJV197" s="428"/>
      <c r="CJW197" s="428"/>
      <c r="CJX197" s="428"/>
      <c r="CJY197" s="427"/>
      <c r="CJZ197" s="428"/>
      <c r="CKA197" s="428"/>
      <c r="CKB197" s="428"/>
      <c r="CKC197" s="427"/>
      <c r="CKD197" s="428"/>
      <c r="CKE197" s="428"/>
      <c r="CKF197" s="428"/>
      <c r="CKG197" s="427"/>
      <c r="CKH197" s="428"/>
      <c r="CKI197" s="428"/>
      <c r="CKJ197" s="428"/>
      <c r="CKK197" s="427"/>
      <c r="CKL197" s="428"/>
      <c r="CKM197" s="428"/>
      <c r="CKN197" s="428"/>
      <c r="CKO197" s="427"/>
      <c r="CKP197" s="428"/>
      <c r="CKQ197" s="428"/>
      <c r="CKR197" s="428"/>
      <c r="CKS197" s="427"/>
      <c r="CKT197" s="428"/>
      <c r="CKU197" s="428"/>
      <c r="CKV197" s="428"/>
      <c r="CKW197" s="427"/>
      <c r="CKX197" s="428"/>
      <c r="CKY197" s="428"/>
      <c r="CKZ197" s="428"/>
      <c r="CLA197" s="427"/>
      <c r="CLB197" s="428"/>
      <c r="CLC197" s="428"/>
      <c r="CLD197" s="428"/>
      <c r="CLE197" s="427"/>
      <c r="CLF197" s="428"/>
      <c r="CLG197" s="428"/>
      <c r="CLH197" s="428"/>
      <c r="CLI197" s="427"/>
      <c r="CLJ197" s="428"/>
      <c r="CLK197" s="428"/>
      <c r="CLL197" s="428"/>
      <c r="CLM197" s="427"/>
      <c r="CLN197" s="428"/>
      <c r="CLO197" s="428"/>
      <c r="CLP197" s="428"/>
      <c r="CLQ197" s="427"/>
      <c r="CLR197" s="428"/>
      <c r="CLS197" s="428"/>
      <c r="CLT197" s="428"/>
      <c r="CLU197" s="427"/>
      <c r="CLV197" s="428"/>
      <c r="CLW197" s="428"/>
      <c r="CLX197" s="428"/>
      <c r="CLY197" s="427"/>
      <c r="CLZ197" s="428"/>
      <c r="CMA197" s="428"/>
      <c r="CMB197" s="428"/>
      <c r="CMC197" s="427"/>
      <c r="CMD197" s="428"/>
      <c r="CME197" s="428"/>
      <c r="CMF197" s="428"/>
      <c r="CMG197" s="427"/>
      <c r="CMH197" s="428"/>
      <c r="CMI197" s="428"/>
      <c r="CMJ197" s="428"/>
      <c r="CMK197" s="427"/>
      <c r="CML197" s="428"/>
      <c r="CMM197" s="428"/>
      <c r="CMN197" s="428"/>
      <c r="CMO197" s="427"/>
      <c r="CMP197" s="428"/>
      <c r="CMQ197" s="428"/>
      <c r="CMR197" s="428"/>
      <c r="CMS197" s="427"/>
      <c r="CMT197" s="428"/>
      <c r="CMU197" s="428"/>
      <c r="CMV197" s="428"/>
      <c r="CMW197" s="427"/>
      <c r="CMX197" s="428"/>
      <c r="CMY197" s="428"/>
      <c r="CMZ197" s="428"/>
      <c r="CNA197" s="427"/>
      <c r="CNB197" s="428"/>
      <c r="CNC197" s="428"/>
      <c r="CND197" s="428"/>
      <c r="CNE197" s="427"/>
      <c r="CNF197" s="428"/>
      <c r="CNG197" s="428"/>
      <c r="CNH197" s="428"/>
      <c r="CNI197" s="427"/>
      <c r="CNJ197" s="428"/>
      <c r="CNK197" s="428"/>
      <c r="CNL197" s="428"/>
      <c r="CNM197" s="427"/>
      <c r="CNN197" s="428"/>
      <c r="CNO197" s="428"/>
      <c r="CNP197" s="428"/>
      <c r="CNQ197" s="427"/>
      <c r="CNR197" s="428"/>
      <c r="CNS197" s="428"/>
      <c r="CNT197" s="428"/>
      <c r="CNU197" s="427"/>
      <c r="CNV197" s="428"/>
      <c r="CNW197" s="428"/>
      <c r="CNX197" s="428"/>
      <c r="CNY197" s="427"/>
      <c r="CNZ197" s="428"/>
      <c r="COA197" s="428"/>
      <c r="COB197" s="428"/>
      <c r="COC197" s="427"/>
      <c r="COD197" s="428"/>
      <c r="COE197" s="428"/>
      <c r="COF197" s="428"/>
      <c r="COG197" s="427"/>
      <c r="COH197" s="428"/>
      <c r="COI197" s="428"/>
      <c r="COJ197" s="428"/>
      <c r="COK197" s="427"/>
      <c r="COL197" s="428"/>
      <c r="COM197" s="428"/>
      <c r="CON197" s="428"/>
      <c r="COO197" s="427"/>
      <c r="COP197" s="428"/>
      <c r="COQ197" s="428"/>
      <c r="COR197" s="428"/>
      <c r="COS197" s="427"/>
      <c r="COT197" s="428"/>
      <c r="COU197" s="428"/>
      <c r="COV197" s="428"/>
      <c r="COW197" s="427"/>
      <c r="COX197" s="428"/>
      <c r="COY197" s="428"/>
      <c r="COZ197" s="428"/>
      <c r="CPA197" s="427"/>
      <c r="CPB197" s="428"/>
      <c r="CPC197" s="428"/>
      <c r="CPD197" s="428"/>
      <c r="CPE197" s="427"/>
      <c r="CPF197" s="428"/>
      <c r="CPG197" s="428"/>
      <c r="CPH197" s="428"/>
      <c r="CPI197" s="427"/>
      <c r="CPJ197" s="428"/>
      <c r="CPK197" s="428"/>
      <c r="CPL197" s="428"/>
      <c r="CPM197" s="427"/>
      <c r="CPN197" s="428"/>
      <c r="CPO197" s="428"/>
      <c r="CPP197" s="428"/>
      <c r="CPQ197" s="427"/>
      <c r="CPR197" s="428"/>
      <c r="CPS197" s="428"/>
      <c r="CPT197" s="428"/>
      <c r="CPU197" s="427"/>
      <c r="CPV197" s="428"/>
      <c r="CPW197" s="428"/>
      <c r="CPX197" s="428"/>
      <c r="CPY197" s="427"/>
      <c r="CPZ197" s="428"/>
      <c r="CQA197" s="428"/>
      <c r="CQB197" s="428"/>
      <c r="CQC197" s="427"/>
      <c r="CQD197" s="428"/>
      <c r="CQE197" s="428"/>
      <c r="CQF197" s="428"/>
      <c r="CQG197" s="427"/>
      <c r="CQH197" s="428"/>
      <c r="CQI197" s="428"/>
      <c r="CQJ197" s="428"/>
      <c r="CQK197" s="427"/>
      <c r="CQL197" s="428"/>
      <c r="CQM197" s="428"/>
      <c r="CQN197" s="428"/>
      <c r="CQO197" s="427"/>
      <c r="CQP197" s="428"/>
      <c r="CQQ197" s="428"/>
      <c r="CQR197" s="428"/>
      <c r="CQS197" s="427"/>
      <c r="CQT197" s="428"/>
      <c r="CQU197" s="428"/>
      <c r="CQV197" s="428"/>
      <c r="CQW197" s="427"/>
      <c r="CQX197" s="428"/>
      <c r="CQY197" s="428"/>
      <c r="CQZ197" s="428"/>
      <c r="CRA197" s="427"/>
      <c r="CRB197" s="428"/>
      <c r="CRC197" s="428"/>
      <c r="CRD197" s="428"/>
      <c r="CRE197" s="427"/>
      <c r="CRF197" s="428"/>
      <c r="CRG197" s="428"/>
      <c r="CRH197" s="428"/>
      <c r="CRI197" s="427"/>
      <c r="CRJ197" s="428"/>
      <c r="CRK197" s="428"/>
      <c r="CRL197" s="428"/>
      <c r="CRM197" s="427"/>
      <c r="CRN197" s="428"/>
      <c r="CRO197" s="428"/>
      <c r="CRP197" s="428"/>
      <c r="CRQ197" s="427"/>
      <c r="CRR197" s="428"/>
      <c r="CRS197" s="428"/>
      <c r="CRT197" s="428"/>
      <c r="CRU197" s="427"/>
      <c r="CRV197" s="428"/>
      <c r="CRW197" s="428"/>
      <c r="CRX197" s="428"/>
      <c r="CRY197" s="427"/>
      <c r="CRZ197" s="428"/>
      <c r="CSA197" s="428"/>
      <c r="CSB197" s="428"/>
      <c r="CSC197" s="427"/>
      <c r="CSD197" s="428"/>
      <c r="CSE197" s="428"/>
      <c r="CSF197" s="428"/>
      <c r="CSG197" s="427"/>
      <c r="CSH197" s="428"/>
      <c r="CSI197" s="428"/>
      <c r="CSJ197" s="428"/>
      <c r="CSK197" s="427"/>
      <c r="CSL197" s="428"/>
      <c r="CSM197" s="428"/>
      <c r="CSN197" s="428"/>
      <c r="CSO197" s="427"/>
      <c r="CSP197" s="428"/>
      <c r="CSQ197" s="428"/>
      <c r="CSR197" s="428"/>
      <c r="CSS197" s="427"/>
      <c r="CST197" s="428"/>
      <c r="CSU197" s="428"/>
      <c r="CSV197" s="428"/>
      <c r="CSW197" s="427"/>
      <c r="CSX197" s="428"/>
      <c r="CSY197" s="428"/>
      <c r="CSZ197" s="428"/>
      <c r="CTA197" s="427"/>
      <c r="CTB197" s="428"/>
      <c r="CTC197" s="428"/>
      <c r="CTD197" s="428"/>
      <c r="CTE197" s="427"/>
      <c r="CTF197" s="428"/>
      <c r="CTG197" s="428"/>
      <c r="CTH197" s="428"/>
      <c r="CTI197" s="427"/>
      <c r="CTJ197" s="428"/>
      <c r="CTK197" s="428"/>
      <c r="CTL197" s="428"/>
      <c r="CTM197" s="427"/>
      <c r="CTN197" s="428"/>
      <c r="CTO197" s="428"/>
      <c r="CTP197" s="428"/>
      <c r="CTQ197" s="427"/>
      <c r="CTR197" s="428"/>
      <c r="CTS197" s="428"/>
      <c r="CTT197" s="428"/>
      <c r="CTU197" s="427"/>
      <c r="CTV197" s="428"/>
      <c r="CTW197" s="428"/>
      <c r="CTX197" s="428"/>
      <c r="CTY197" s="427"/>
      <c r="CTZ197" s="428"/>
      <c r="CUA197" s="428"/>
      <c r="CUB197" s="428"/>
      <c r="CUC197" s="427"/>
      <c r="CUD197" s="428"/>
      <c r="CUE197" s="428"/>
      <c r="CUF197" s="428"/>
      <c r="CUG197" s="427"/>
      <c r="CUH197" s="428"/>
      <c r="CUI197" s="428"/>
      <c r="CUJ197" s="428"/>
      <c r="CUK197" s="427"/>
      <c r="CUL197" s="428"/>
      <c r="CUM197" s="428"/>
      <c r="CUN197" s="428"/>
      <c r="CUO197" s="427"/>
      <c r="CUP197" s="428"/>
      <c r="CUQ197" s="428"/>
      <c r="CUR197" s="428"/>
      <c r="CUS197" s="427"/>
      <c r="CUT197" s="428"/>
      <c r="CUU197" s="428"/>
      <c r="CUV197" s="428"/>
      <c r="CUW197" s="427"/>
      <c r="CUX197" s="428"/>
      <c r="CUY197" s="428"/>
      <c r="CUZ197" s="428"/>
      <c r="CVA197" s="427"/>
      <c r="CVB197" s="428"/>
      <c r="CVC197" s="428"/>
      <c r="CVD197" s="428"/>
      <c r="CVE197" s="427"/>
      <c r="CVF197" s="428"/>
      <c r="CVG197" s="428"/>
      <c r="CVH197" s="428"/>
      <c r="CVI197" s="427"/>
      <c r="CVJ197" s="428"/>
      <c r="CVK197" s="428"/>
      <c r="CVL197" s="428"/>
      <c r="CVM197" s="427"/>
      <c r="CVN197" s="428"/>
      <c r="CVO197" s="428"/>
      <c r="CVP197" s="428"/>
      <c r="CVQ197" s="427"/>
      <c r="CVR197" s="428"/>
      <c r="CVS197" s="428"/>
      <c r="CVT197" s="428"/>
      <c r="CVU197" s="427"/>
      <c r="CVV197" s="428"/>
      <c r="CVW197" s="428"/>
      <c r="CVX197" s="428"/>
      <c r="CVY197" s="427"/>
      <c r="CVZ197" s="428"/>
      <c r="CWA197" s="428"/>
      <c r="CWB197" s="428"/>
      <c r="CWC197" s="427"/>
      <c r="CWD197" s="428"/>
      <c r="CWE197" s="428"/>
      <c r="CWF197" s="428"/>
      <c r="CWG197" s="427"/>
      <c r="CWH197" s="428"/>
      <c r="CWI197" s="428"/>
      <c r="CWJ197" s="428"/>
      <c r="CWK197" s="427"/>
      <c r="CWL197" s="428"/>
      <c r="CWM197" s="428"/>
      <c r="CWN197" s="428"/>
      <c r="CWO197" s="427"/>
      <c r="CWP197" s="428"/>
      <c r="CWQ197" s="428"/>
      <c r="CWR197" s="428"/>
      <c r="CWS197" s="427"/>
      <c r="CWT197" s="428"/>
      <c r="CWU197" s="428"/>
      <c r="CWV197" s="428"/>
      <c r="CWW197" s="427"/>
      <c r="CWX197" s="428"/>
      <c r="CWY197" s="428"/>
      <c r="CWZ197" s="428"/>
      <c r="CXA197" s="427"/>
      <c r="CXB197" s="428"/>
      <c r="CXC197" s="428"/>
      <c r="CXD197" s="428"/>
      <c r="CXE197" s="427"/>
      <c r="CXF197" s="428"/>
      <c r="CXG197" s="428"/>
      <c r="CXH197" s="428"/>
      <c r="CXI197" s="427"/>
      <c r="CXJ197" s="428"/>
      <c r="CXK197" s="428"/>
      <c r="CXL197" s="428"/>
      <c r="CXM197" s="427"/>
      <c r="CXN197" s="428"/>
      <c r="CXO197" s="428"/>
      <c r="CXP197" s="428"/>
      <c r="CXQ197" s="427"/>
      <c r="CXR197" s="428"/>
      <c r="CXS197" s="428"/>
      <c r="CXT197" s="428"/>
      <c r="CXU197" s="427"/>
      <c r="CXV197" s="428"/>
      <c r="CXW197" s="428"/>
      <c r="CXX197" s="428"/>
      <c r="CXY197" s="427"/>
      <c r="CXZ197" s="428"/>
      <c r="CYA197" s="428"/>
      <c r="CYB197" s="428"/>
      <c r="CYC197" s="427"/>
      <c r="CYD197" s="428"/>
      <c r="CYE197" s="428"/>
      <c r="CYF197" s="428"/>
      <c r="CYG197" s="427"/>
      <c r="CYH197" s="428"/>
      <c r="CYI197" s="428"/>
      <c r="CYJ197" s="428"/>
      <c r="CYK197" s="427"/>
      <c r="CYL197" s="428"/>
      <c r="CYM197" s="428"/>
      <c r="CYN197" s="428"/>
      <c r="CYO197" s="427"/>
      <c r="CYP197" s="428"/>
      <c r="CYQ197" s="428"/>
      <c r="CYR197" s="428"/>
      <c r="CYS197" s="427"/>
      <c r="CYT197" s="428"/>
      <c r="CYU197" s="428"/>
      <c r="CYV197" s="428"/>
      <c r="CYW197" s="427"/>
      <c r="CYX197" s="428"/>
      <c r="CYY197" s="428"/>
      <c r="CYZ197" s="428"/>
      <c r="CZA197" s="427"/>
      <c r="CZB197" s="428"/>
      <c r="CZC197" s="428"/>
      <c r="CZD197" s="428"/>
      <c r="CZE197" s="427"/>
      <c r="CZF197" s="428"/>
      <c r="CZG197" s="428"/>
      <c r="CZH197" s="428"/>
      <c r="CZI197" s="427"/>
      <c r="CZJ197" s="428"/>
      <c r="CZK197" s="428"/>
      <c r="CZL197" s="428"/>
      <c r="CZM197" s="427"/>
      <c r="CZN197" s="428"/>
      <c r="CZO197" s="428"/>
      <c r="CZP197" s="428"/>
      <c r="CZQ197" s="427"/>
      <c r="CZR197" s="428"/>
      <c r="CZS197" s="428"/>
      <c r="CZT197" s="428"/>
      <c r="CZU197" s="427"/>
      <c r="CZV197" s="428"/>
      <c r="CZW197" s="428"/>
      <c r="CZX197" s="428"/>
      <c r="CZY197" s="427"/>
      <c r="CZZ197" s="428"/>
      <c r="DAA197" s="428"/>
      <c r="DAB197" s="428"/>
      <c r="DAC197" s="427"/>
      <c r="DAD197" s="428"/>
      <c r="DAE197" s="428"/>
      <c r="DAF197" s="428"/>
      <c r="DAG197" s="427"/>
      <c r="DAH197" s="428"/>
      <c r="DAI197" s="428"/>
      <c r="DAJ197" s="428"/>
      <c r="DAK197" s="427"/>
      <c r="DAL197" s="428"/>
      <c r="DAM197" s="428"/>
      <c r="DAN197" s="428"/>
      <c r="DAO197" s="427"/>
      <c r="DAP197" s="428"/>
      <c r="DAQ197" s="428"/>
      <c r="DAR197" s="428"/>
      <c r="DAS197" s="427"/>
      <c r="DAT197" s="428"/>
      <c r="DAU197" s="428"/>
      <c r="DAV197" s="428"/>
      <c r="DAW197" s="427"/>
      <c r="DAX197" s="428"/>
      <c r="DAY197" s="428"/>
      <c r="DAZ197" s="428"/>
      <c r="DBA197" s="427"/>
      <c r="DBB197" s="428"/>
      <c r="DBC197" s="428"/>
      <c r="DBD197" s="428"/>
      <c r="DBE197" s="427"/>
      <c r="DBF197" s="428"/>
      <c r="DBG197" s="428"/>
      <c r="DBH197" s="428"/>
      <c r="DBI197" s="427"/>
      <c r="DBJ197" s="428"/>
      <c r="DBK197" s="428"/>
      <c r="DBL197" s="428"/>
      <c r="DBM197" s="427"/>
      <c r="DBN197" s="428"/>
      <c r="DBO197" s="428"/>
      <c r="DBP197" s="428"/>
      <c r="DBQ197" s="427"/>
      <c r="DBR197" s="428"/>
      <c r="DBS197" s="428"/>
      <c r="DBT197" s="428"/>
      <c r="DBU197" s="427"/>
      <c r="DBV197" s="428"/>
      <c r="DBW197" s="428"/>
      <c r="DBX197" s="428"/>
      <c r="DBY197" s="427"/>
      <c r="DBZ197" s="428"/>
      <c r="DCA197" s="428"/>
      <c r="DCB197" s="428"/>
      <c r="DCC197" s="427"/>
      <c r="DCD197" s="428"/>
      <c r="DCE197" s="428"/>
      <c r="DCF197" s="428"/>
      <c r="DCG197" s="427"/>
      <c r="DCH197" s="428"/>
      <c r="DCI197" s="428"/>
      <c r="DCJ197" s="428"/>
      <c r="DCK197" s="427"/>
      <c r="DCL197" s="428"/>
      <c r="DCM197" s="428"/>
      <c r="DCN197" s="428"/>
      <c r="DCO197" s="427"/>
      <c r="DCP197" s="428"/>
      <c r="DCQ197" s="428"/>
      <c r="DCR197" s="428"/>
      <c r="DCS197" s="427"/>
      <c r="DCT197" s="428"/>
      <c r="DCU197" s="428"/>
      <c r="DCV197" s="428"/>
      <c r="DCW197" s="427"/>
      <c r="DCX197" s="428"/>
      <c r="DCY197" s="428"/>
      <c r="DCZ197" s="428"/>
      <c r="DDA197" s="427"/>
      <c r="DDB197" s="428"/>
      <c r="DDC197" s="428"/>
      <c r="DDD197" s="428"/>
      <c r="DDE197" s="427"/>
      <c r="DDF197" s="428"/>
      <c r="DDG197" s="428"/>
      <c r="DDH197" s="428"/>
      <c r="DDI197" s="427"/>
      <c r="DDJ197" s="428"/>
      <c r="DDK197" s="428"/>
      <c r="DDL197" s="428"/>
      <c r="DDM197" s="427"/>
      <c r="DDN197" s="428"/>
      <c r="DDO197" s="428"/>
      <c r="DDP197" s="428"/>
      <c r="DDQ197" s="427"/>
      <c r="DDR197" s="428"/>
      <c r="DDS197" s="428"/>
      <c r="DDT197" s="428"/>
      <c r="DDU197" s="427"/>
      <c r="DDV197" s="428"/>
      <c r="DDW197" s="428"/>
      <c r="DDX197" s="428"/>
      <c r="DDY197" s="427"/>
      <c r="DDZ197" s="428"/>
      <c r="DEA197" s="428"/>
      <c r="DEB197" s="428"/>
      <c r="DEC197" s="427"/>
      <c r="DED197" s="428"/>
      <c r="DEE197" s="428"/>
      <c r="DEF197" s="428"/>
      <c r="DEG197" s="427"/>
      <c r="DEH197" s="428"/>
      <c r="DEI197" s="428"/>
      <c r="DEJ197" s="428"/>
      <c r="DEK197" s="427"/>
      <c r="DEL197" s="428"/>
      <c r="DEM197" s="428"/>
      <c r="DEN197" s="428"/>
      <c r="DEO197" s="427"/>
      <c r="DEP197" s="428"/>
      <c r="DEQ197" s="428"/>
      <c r="DER197" s="428"/>
      <c r="DES197" s="427"/>
      <c r="DET197" s="428"/>
      <c r="DEU197" s="428"/>
      <c r="DEV197" s="428"/>
      <c r="DEW197" s="427"/>
      <c r="DEX197" s="428"/>
      <c r="DEY197" s="428"/>
      <c r="DEZ197" s="428"/>
      <c r="DFA197" s="427"/>
      <c r="DFB197" s="428"/>
      <c r="DFC197" s="428"/>
      <c r="DFD197" s="428"/>
      <c r="DFE197" s="427"/>
      <c r="DFF197" s="428"/>
      <c r="DFG197" s="428"/>
      <c r="DFH197" s="428"/>
      <c r="DFI197" s="427"/>
      <c r="DFJ197" s="428"/>
      <c r="DFK197" s="428"/>
      <c r="DFL197" s="428"/>
      <c r="DFM197" s="427"/>
      <c r="DFN197" s="428"/>
      <c r="DFO197" s="428"/>
      <c r="DFP197" s="428"/>
      <c r="DFQ197" s="427"/>
      <c r="DFR197" s="428"/>
      <c r="DFS197" s="428"/>
      <c r="DFT197" s="428"/>
      <c r="DFU197" s="427"/>
      <c r="DFV197" s="428"/>
      <c r="DFW197" s="428"/>
      <c r="DFX197" s="428"/>
      <c r="DFY197" s="427"/>
      <c r="DFZ197" s="428"/>
      <c r="DGA197" s="428"/>
      <c r="DGB197" s="428"/>
      <c r="DGC197" s="427"/>
      <c r="DGD197" s="428"/>
      <c r="DGE197" s="428"/>
      <c r="DGF197" s="428"/>
      <c r="DGG197" s="427"/>
      <c r="DGH197" s="428"/>
      <c r="DGI197" s="428"/>
      <c r="DGJ197" s="428"/>
      <c r="DGK197" s="427"/>
      <c r="DGL197" s="428"/>
      <c r="DGM197" s="428"/>
      <c r="DGN197" s="428"/>
      <c r="DGO197" s="427"/>
      <c r="DGP197" s="428"/>
      <c r="DGQ197" s="428"/>
      <c r="DGR197" s="428"/>
      <c r="DGS197" s="427"/>
      <c r="DGT197" s="428"/>
      <c r="DGU197" s="428"/>
      <c r="DGV197" s="428"/>
      <c r="DGW197" s="427"/>
      <c r="DGX197" s="428"/>
      <c r="DGY197" s="428"/>
      <c r="DGZ197" s="428"/>
      <c r="DHA197" s="427"/>
      <c r="DHB197" s="428"/>
      <c r="DHC197" s="428"/>
      <c r="DHD197" s="428"/>
      <c r="DHE197" s="427"/>
      <c r="DHF197" s="428"/>
      <c r="DHG197" s="428"/>
      <c r="DHH197" s="428"/>
      <c r="DHI197" s="427"/>
      <c r="DHJ197" s="428"/>
      <c r="DHK197" s="428"/>
      <c r="DHL197" s="428"/>
      <c r="DHM197" s="427"/>
      <c r="DHN197" s="428"/>
      <c r="DHO197" s="428"/>
      <c r="DHP197" s="428"/>
      <c r="DHQ197" s="427"/>
      <c r="DHR197" s="428"/>
      <c r="DHS197" s="428"/>
      <c r="DHT197" s="428"/>
      <c r="DHU197" s="427"/>
      <c r="DHV197" s="428"/>
      <c r="DHW197" s="428"/>
      <c r="DHX197" s="428"/>
      <c r="DHY197" s="427"/>
      <c r="DHZ197" s="428"/>
      <c r="DIA197" s="428"/>
      <c r="DIB197" s="428"/>
      <c r="DIC197" s="427"/>
      <c r="DID197" s="428"/>
      <c r="DIE197" s="428"/>
      <c r="DIF197" s="428"/>
      <c r="DIG197" s="427"/>
      <c r="DIH197" s="428"/>
      <c r="DII197" s="428"/>
      <c r="DIJ197" s="428"/>
      <c r="DIK197" s="427"/>
      <c r="DIL197" s="428"/>
      <c r="DIM197" s="428"/>
      <c r="DIN197" s="428"/>
      <c r="DIO197" s="427"/>
      <c r="DIP197" s="428"/>
      <c r="DIQ197" s="428"/>
      <c r="DIR197" s="428"/>
      <c r="DIS197" s="427"/>
      <c r="DIT197" s="428"/>
      <c r="DIU197" s="428"/>
      <c r="DIV197" s="428"/>
      <c r="DIW197" s="427"/>
      <c r="DIX197" s="428"/>
      <c r="DIY197" s="428"/>
      <c r="DIZ197" s="428"/>
      <c r="DJA197" s="427"/>
      <c r="DJB197" s="428"/>
      <c r="DJC197" s="428"/>
      <c r="DJD197" s="428"/>
      <c r="DJE197" s="427"/>
      <c r="DJF197" s="428"/>
      <c r="DJG197" s="428"/>
      <c r="DJH197" s="428"/>
      <c r="DJI197" s="427"/>
      <c r="DJJ197" s="428"/>
      <c r="DJK197" s="428"/>
      <c r="DJL197" s="428"/>
      <c r="DJM197" s="427"/>
      <c r="DJN197" s="428"/>
      <c r="DJO197" s="428"/>
      <c r="DJP197" s="428"/>
      <c r="DJQ197" s="427"/>
      <c r="DJR197" s="428"/>
      <c r="DJS197" s="428"/>
      <c r="DJT197" s="428"/>
      <c r="DJU197" s="427"/>
      <c r="DJV197" s="428"/>
      <c r="DJW197" s="428"/>
      <c r="DJX197" s="428"/>
      <c r="DJY197" s="427"/>
      <c r="DJZ197" s="428"/>
      <c r="DKA197" s="428"/>
      <c r="DKB197" s="428"/>
      <c r="DKC197" s="427"/>
      <c r="DKD197" s="428"/>
      <c r="DKE197" s="428"/>
      <c r="DKF197" s="428"/>
      <c r="DKG197" s="427"/>
      <c r="DKH197" s="428"/>
      <c r="DKI197" s="428"/>
      <c r="DKJ197" s="428"/>
      <c r="DKK197" s="427"/>
      <c r="DKL197" s="428"/>
      <c r="DKM197" s="428"/>
      <c r="DKN197" s="428"/>
      <c r="DKO197" s="427"/>
      <c r="DKP197" s="428"/>
      <c r="DKQ197" s="428"/>
      <c r="DKR197" s="428"/>
      <c r="DKS197" s="427"/>
      <c r="DKT197" s="428"/>
      <c r="DKU197" s="428"/>
      <c r="DKV197" s="428"/>
      <c r="DKW197" s="427"/>
      <c r="DKX197" s="428"/>
      <c r="DKY197" s="428"/>
      <c r="DKZ197" s="428"/>
      <c r="DLA197" s="427"/>
      <c r="DLB197" s="428"/>
      <c r="DLC197" s="428"/>
      <c r="DLD197" s="428"/>
      <c r="DLE197" s="427"/>
      <c r="DLF197" s="428"/>
      <c r="DLG197" s="428"/>
      <c r="DLH197" s="428"/>
      <c r="DLI197" s="427"/>
      <c r="DLJ197" s="428"/>
      <c r="DLK197" s="428"/>
      <c r="DLL197" s="428"/>
      <c r="DLM197" s="427"/>
      <c r="DLN197" s="428"/>
      <c r="DLO197" s="428"/>
      <c r="DLP197" s="428"/>
      <c r="DLQ197" s="427"/>
      <c r="DLR197" s="428"/>
      <c r="DLS197" s="428"/>
      <c r="DLT197" s="428"/>
      <c r="DLU197" s="427"/>
      <c r="DLV197" s="428"/>
      <c r="DLW197" s="428"/>
      <c r="DLX197" s="428"/>
      <c r="DLY197" s="427"/>
      <c r="DLZ197" s="428"/>
      <c r="DMA197" s="428"/>
      <c r="DMB197" s="428"/>
      <c r="DMC197" s="427"/>
      <c r="DMD197" s="428"/>
      <c r="DME197" s="428"/>
      <c r="DMF197" s="428"/>
      <c r="DMG197" s="427"/>
      <c r="DMH197" s="428"/>
      <c r="DMI197" s="428"/>
      <c r="DMJ197" s="428"/>
      <c r="DMK197" s="427"/>
      <c r="DML197" s="428"/>
      <c r="DMM197" s="428"/>
      <c r="DMN197" s="428"/>
      <c r="DMO197" s="427"/>
      <c r="DMP197" s="428"/>
      <c r="DMQ197" s="428"/>
      <c r="DMR197" s="428"/>
      <c r="DMS197" s="427"/>
      <c r="DMT197" s="428"/>
      <c r="DMU197" s="428"/>
      <c r="DMV197" s="428"/>
      <c r="DMW197" s="427"/>
      <c r="DMX197" s="428"/>
      <c r="DMY197" s="428"/>
      <c r="DMZ197" s="428"/>
      <c r="DNA197" s="427"/>
      <c r="DNB197" s="428"/>
      <c r="DNC197" s="428"/>
      <c r="DND197" s="428"/>
      <c r="DNE197" s="427"/>
      <c r="DNF197" s="428"/>
      <c r="DNG197" s="428"/>
      <c r="DNH197" s="428"/>
      <c r="DNI197" s="427"/>
      <c r="DNJ197" s="428"/>
      <c r="DNK197" s="428"/>
      <c r="DNL197" s="428"/>
      <c r="DNM197" s="427"/>
      <c r="DNN197" s="428"/>
      <c r="DNO197" s="428"/>
      <c r="DNP197" s="428"/>
      <c r="DNQ197" s="427"/>
      <c r="DNR197" s="428"/>
      <c r="DNS197" s="428"/>
      <c r="DNT197" s="428"/>
      <c r="DNU197" s="427"/>
      <c r="DNV197" s="428"/>
      <c r="DNW197" s="428"/>
      <c r="DNX197" s="428"/>
      <c r="DNY197" s="427"/>
      <c r="DNZ197" s="428"/>
      <c r="DOA197" s="428"/>
      <c r="DOB197" s="428"/>
      <c r="DOC197" s="427"/>
      <c r="DOD197" s="428"/>
      <c r="DOE197" s="428"/>
      <c r="DOF197" s="428"/>
      <c r="DOG197" s="427"/>
      <c r="DOH197" s="428"/>
      <c r="DOI197" s="428"/>
      <c r="DOJ197" s="428"/>
      <c r="DOK197" s="427"/>
      <c r="DOL197" s="428"/>
      <c r="DOM197" s="428"/>
      <c r="DON197" s="428"/>
      <c r="DOO197" s="427"/>
      <c r="DOP197" s="428"/>
      <c r="DOQ197" s="428"/>
      <c r="DOR197" s="428"/>
      <c r="DOS197" s="427"/>
      <c r="DOT197" s="428"/>
      <c r="DOU197" s="428"/>
      <c r="DOV197" s="428"/>
      <c r="DOW197" s="427"/>
      <c r="DOX197" s="428"/>
      <c r="DOY197" s="428"/>
      <c r="DOZ197" s="428"/>
      <c r="DPA197" s="427"/>
      <c r="DPB197" s="428"/>
      <c r="DPC197" s="428"/>
      <c r="DPD197" s="428"/>
      <c r="DPE197" s="427"/>
      <c r="DPF197" s="428"/>
      <c r="DPG197" s="428"/>
      <c r="DPH197" s="428"/>
      <c r="DPI197" s="427"/>
      <c r="DPJ197" s="428"/>
      <c r="DPK197" s="428"/>
      <c r="DPL197" s="428"/>
      <c r="DPM197" s="427"/>
      <c r="DPN197" s="428"/>
      <c r="DPO197" s="428"/>
      <c r="DPP197" s="428"/>
      <c r="DPQ197" s="427"/>
      <c r="DPR197" s="428"/>
      <c r="DPS197" s="428"/>
      <c r="DPT197" s="428"/>
      <c r="DPU197" s="427"/>
      <c r="DPV197" s="428"/>
      <c r="DPW197" s="428"/>
      <c r="DPX197" s="428"/>
      <c r="DPY197" s="427"/>
      <c r="DPZ197" s="428"/>
      <c r="DQA197" s="428"/>
      <c r="DQB197" s="428"/>
      <c r="DQC197" s="427"/>
      <c r="DQD197" s="428"/>
      <c r="DQE197" s="428"/>
      <c r="DQF197" s="428"/>
      <c r="DQG197" s="427"/>
      <c r="DQH197" s="428"/>
      <c r="DQI197" s="428"/>
      <c r="DQJ197" s="428"/>
      <c r="DQK197" s="427"/>
      <c r="DQL197" s="428"/>
      <c r="DQM197" s="428"/>
      <c r="DQN197" s="428"/>
      <c r="DQO197" s="427"/>
      <c r="DQP197" s="428"/>
      <c r="DQQ197" s="428"/>
      <c r="DQR197" s="428"/>
      <c r="DQS197" s="427"/>
      <c r="DQT197" s="428"/>
      <c r="DQU197" s="428"/>
      <c r="DQV197" s="428"/>
      <c r="DQW197" s="427"/>
      <c r="DQX197" s="428"/>
      <c r="DQY197" s="428"/>
      <c r="DQZ197" s="428"/>
      <c r="DRA197" s="427"/>
      <c r="DRB197" s="428"/>
      <c r="DRC197" s="428"/>
      <c r="DRD197" s="428"/>
      <c r="DRE197" s="427"/>
      <c r="DRF197" s="428"/>
      <c r="DRG197" s="428"/>
      <c r="DRH197" s="428"/>
      <c r="DRI197" s="427"/>
      <c r="DRJ197" s="428"/>
      <c r="DRK197" s="428"/>
      <c r="DRL197" s="428"/>
      <c r="DRM197" s="427"/>
      <c r="DRN197" s="428"/>
      <c r="DRO197" s="428"/>
      <c r="DRP197" s="428"/>
      <c r="DRQ197" s="427"/>
      <c r="DRR197" s="428"/>
      <c r="DRS197" s="428"/>
      <c r="DRT197" s="428"/>
      <c r="DRU197" s="427"/>
      <c r="DRV197" s="428"/>
      <c r="DRW197" s="428"/>
      <c r="DRX197" s="428"/>
      <c r="DRY197" s="427"/>
      <c r="DRZ197" s="428"/>
      <c r="DSA197" s="428"/>
      <c r="DSB197" s="428"/>
      <c r="DSC197" s="427"/>
      <c r="DSD197" s="428"/>
      <c r="DSE197" s="428"/>
      <c r="DSF197" s="428"/>
      <c r="DSG197" s="427"/>
      <c r="DSH197" s="428"/>
      <c r="DSI197" s="428"/>
      <c r="DSJ197" s="428"/>
      <c r="DSK197" s="427"/>
      <c r="DSL197" s="428"/>
      <c r="DSM197" s="428"/>
      <c r="DSN197" s="428"/>
      <c r="DSO197" s="427"/>
      <c r="DSP197" s="428"/>
      <c r="DSQ197" s="428"/>
      <c r="DSR197" s="428"/>
      <c r="DSS197" s="427"/>
      <c r="DST197" s="428"/>
      <c r="DSU197" s="428"/>
      <c r="DSV197" s="428"/>
      <c r="DSW197" s="427"/>
      <c r="DSX197" s="428"/>
      <c r="DSY197" s="428"/>
      <c r="DSZ197" s="428"/>
      <c r="DTA197" s="427"/>
      <c r="DTB197" s="428"/>
      <c r="DTC197" s="428"/>
      <c r="DTD197" s="428"/>
      <c r="DTE197" s="427"/>
      <c r="DTF197" s="428"/>
      <c r="DTG197" s="428"/>
      <c r="DTH197" s="428"/>
      <c r="DTI197" s="427"/>
      <c r="DTJ197" s="428"/>
      <c r="DTK197" s="428"/>
      <c r="DTL197" s="428"/>
      <c r="DTM197" s="427"/>
      <c r="DTN197" s="428"/>
      <c r="DTO197" s="428"/>
      <c r="DTP197" s="428"/>
      <c r="DTQ197" s="427"/>
      <c r="DTR197" s="428"/>
      <c r="DTS197" s="428"/>
      <c r="DTT197" s="428"/>
      <c r="DTU197" s="427"/>
      <c r="DTV197" s="428"/>
      <c r="DTW197" s="428"/>
      <c r="DTX197" s="428"/>
      <c r="DTY197" s="427"/>
      <c r="DTZ197" s="428"/>
      <c r="DUA197" s="428"/>
      <c r="DUB197" s="428"/>
      <c r="DUC197" s="427"/>
      <c r="DUD197" s="428"/>
      <c r="DUE197" s="428"/>
      <c r="DUF197" s="428"/>
      <c r="DUG197" s="427"/>
      <c r="DUH197" s="428"/>
      <c r="DUI197" s="428"/>
      <c r="DUJ197" s="428"/>
      <c r="DUK197" s="427"/>
      <c r="DUL197" s="428"/>
      <c r="DUM197" s="428"/>
      <c r="DUN197" s="428"/>
      <c r="DUO197" s="427"/>
      <c r="DUP197" s="428"/>
      <c r="DUQ197" s="428"/>
      <c r="DUR197" s="428"/>
      <c r="DUS197" s="427"/>
      <c r="DUT197" s="428"/>
      <c r="DUU197" s="428"/>
      <c r="DUV197" s="428"/>
      <c r="DUW197" s="427"/>
      <c r="DUX197" s="428"/>
      <c r="DUY197" s="428"/>
      <c r="DUZ197" s="428"/>
      <c r="DVA197" s="427"/>
      <c r="DVB197" s="428"/>
      <c r="DVC197" s="428"/>
      <c r="DVD197" s="428"/>
      <c r="DVE197" s="427"/>
      <c r="DVF197" s="428"/>
      <c r="DVG197" s="428"/>
      <c r="DVH197" s="428"/>
      <c r="DVI197" s="427"/>
      <c r="DVJ197" s="428"/>
      <c r="DVK197" s="428"/>
      <c r="DVL197" s="428"/>
      <c r="DVM197" s="427"/>
      <c r="DVN197" s="428"/>
      <c r="DVO197" s="428"/>
      <c r="DVP197" s="428"/>
      <c r="DVQ197" s="427"/>
      <c r="DVR197" s="428"/>
      <c r="DVS197" s="428"/>
      <c r="DVT197" s="428"/>
      <c r="DVU197" s="427"/>
      <c r="DVV197" s="428"/>
      <c r="DVW197" s="428"/>
      <c r="DVX197" s="428"/>
      <c r="DVY197" s="427"/>
      <c r="DVZ197" s="428"/>
      <c r="DWA197" s="428"/>
      <c r="DWB197" s="428"/>
      <c r="DWC197" s="427"/>
      <c r="DWD197" s="428"/>
      <c r="DWE197" s="428"/>
      <c r="DWF197" s="428"/>
      <c r="DWG197" s="427"/>
      <c r="DWH197" s="428"/>
      <c r="DWI197" s="428"/>
      <c r="DWJ197" s="428"/>
      <c r="DWK197" s="427"/>
      <c r="DWL197" s="428"/>
      <c r="DWM197" s="428"/>
      <c r="DWN197" s="428"/>
      <c r="DWO197" s="427"/>
      <c r="DWP197" s="428"/>
      <c r="DWQ197" s="428"/>
      <c r="DWR197" s="428"/>
      <c r="DWS197" s="427"/>
      <c r="DWT197" s="428"/>
      <c r="DWU197" s="428"/>
      <c r="DWV197" s="428"/>
      <c r="DWW197" s="427"/>
      <c r="DWX197" s="428"/>
      <c r="DWY197" s="428"/>
      <c r="DWZ197" s="428"/>
      <c r="DXA197" s="427"/>
      <c r="DXB197" s="428"/>
      <c r="DXC197" s="428"/>
      <c r="DXD197" s="428"/>
      <c r="DXE197" s="427"/>
      <c r="DXF197" s="428"/>
      <c r="DXG197" s="428"/>
      <c r="DXH197" s="428"/>
      <c r="DXI197" s="427"/>
      <c r="DXJ197" s="428"/>
      <c r="DXK197" s="428"/>
      <c r="DXL197" s="428"/>
      <c r="DXM197" s="427"/>
      <c r="DXN197" s="428"/>
      <c r="DXO197" s="428"/>
      <c r="DXP197" s="428"/>
      <c r="DXQ197" s="427"/>
      <c r="DXR197" s="428"/>
      <c r="DXS197" s="428"/>
      <c r="DXT197" s="428"/>
      <c r="DXU197" s="427"/>
      <c r="DXV197" s="428"/>
      <c r="DXW197" s="428"/>
      <c r="DXX197" s="428"/>
      <c r="DXY197" s="427"/>
      <c r="DXZ197" s="428"/>
      <c r="DYA197" s="428"/>
      <c r="DYB197" s="428"/>
      <c r="DYC197" s="427"/>
      <c r="DYD197" s="428"/>
      <c r="DYE197" s="428"/>
      <c r="DYF197" s="428"/>
      <c r="DYG197" s="427"/>
      <c r="DYH197" s="428"/>
      <c r="DYI197" s="428"/>
      <c r="DYJ197" s="428"/>
      <c r="DYK197" s="427"/>
      <c r="DYL197" s="428"/>
      <c r="DYM197" s="428"/>
      <c r="DYN197" s="428"/>
      <c r="DYO197" s="427"/>
      <c r="DYP197" s="428"/>
      <c r="DYQ197" s="428"/>
      <c r="DYR197" s="428"/>
      <c r="DYS197" s="427"/>
      <c r="DYT197" s="428"/>
      <c r="DYU197" s="428"/>
      <c r="DYV197" s="428"/>
      <c r="DYW197" s="427"/>
      <c r="DYX197" s="428"/>
      <c r="DYY197" s="428"/>
      <c r="DYZ197" s="428"/>
      <c r="DZA197" s="427"/>
      <c r="DZB197" s="428"/>
      <c r="DZC197" s="428"/>
      <c r="DZD197" s="428"/>
      <c r="DZE197" s="427"/>
      <c r="DZF197" s="428"/>
      <c r="DZG197" s="428"/>
      <c r="DZH197" s="428"/>
      <c r="DZI197" s="427"/>
      <c r="DZJ197" s="428"/>
      <c r="DZK197" s="428"/>
      <c r="DZL197" s="428"/>
      <c r="DZM197" s="427"/>
      <c r="DZN197" s="428"/>
      <c r="DZO197" s="428"/>
      <c r="DZP197" s="428"/>
      <c r="DZQ197" s="427"/>
      <c r="DZR197" s="428"/>
      <c r="DZS197" s="428"/>
      <c r="DZT197" s="428"/>
      <c r="DZU197" s="427"/>
      <c r="DZV197" s="428"/>
      <c r="DZW197" s="428"/>
      <c r="DZX197" s="428"/>
      <c r="DZY197" s="427"/>
      <c r="DZZ197" s="428"/>
      <c r="EAA197" s="428"/>
      <c r="EAB197" s="428"/>
      <c r="EAC197" s="427"/>
      <c r="EAD197" s="428"/>
      <c r="EAE197" s="428"/>
      <c r="EAF197" s="428"/>
      <c r="EAG197" s="427"/>
      <c r="EAH197" s="428"/>
      <c r="EAI197" s="428"/>
      <c r="EAJ197" s="428"/>
      <c r="EAK197" s="427"/>
      <c r="EAL197" s="428"/>
      <c r="EAM197" s="428"/>
      <c r="EAN197" s="428"/>
      <c r="EAO197" s="427"/>
      <c r="EAP197" s="428"/>
      <c r="EAQ197" s="428"/>
      <c r="EAR197" s="428"/>
      <c r="EAS197" s="427"/>
      <c r="EAT197" s="428"/>
      <c r="EAU197" s="428"/>
      <c r="EAV197" s="428"/>
      <c r="EAW197" s="427"/>
      <c r="EAX197" s="428"/>
      <c r="EAY197" s="428"/>
      <c r="EAZ197" s="428"/>
      <c r="EBA197" s="427"/>
      <c r="EBB197" s="428"/>
      <c r="EBC197" s="428"/>
      <c r="EBD197" s="428"/>
      <c r="EBE197" s="427"/>
      <c r="EBF197" s="428"/>
      <c r="EBG197" s="428"/>
      <c r="EBH197" s="428"/>
      <c r="EBI197" s="427"/>
      <c r="EBJ197" s="428"/>
      <c r="EBK197" s="428"/>
      <c r="EBL197" s="428"/>
      <c r="EBM197" s="427"/>
      <c r="EBN197" s="428"/>
      <c r="EBO197" s="428"/>
      <c r="EBP197" s="428"/>
      <c r="EBQ197" s="427"/>
      <c r="EBR197" s="428"/>
      <c r="EBS197" s="428"/>
      <c r="EBT197" s="428"/>
      <c r="EBU197" s="427"/>
      <c r="EBV197" s="428"/>
      <c r="EBW197" s="428"/>
      <c r="EBX197" s="428"/>
      <c r="EBY197" s="427"/>
      <c r="EBZ197" s="428"/>
      <c r="ECA197" s="428"/>
      <c r="ECB197" s="428"/>
      <c r="ECC197" s="427"/>
      <c r="ECD197" s="428"/>
      <c r="ECE197" s="428"/>
      <c r="ECF197" s="428"/>
      <c r="ECG197" s="427"/>
      <c r="ECH197" s="428"/>
      <c r="ECI197" s="428"/>
      <c r="ECJ197" s="428"/>
      <c r="ECK197" s="427"/>
      <c r="ECL197" s="428"/>
      <c r="ECM197" s="428"/>
      <c r="ECN197" s="428"/>
      <c r="ECO197" s="427"/>
      <c r="ECP197" s="428"/>
      <c r="ECQ197" s="428"/>
      <c r="ECR197" s="428"/>
      <c r="ECS197" s="427"/>
      <c r="ECT197" s="428"/>
      <c r="ECU197" s="428"/>
      <c r="ECV197" s="428"/>
      <c r="ECW197" s="427"/>
      <c r="ECX197" s="428"/>
      <c r="ECY197" s="428"/>
      <c r="ECZ197" s="428"/>
      <c r="EDA197" s="427"/>
      <c r="EDB197" s="428"/>
      <c r="EDC197" s="428"/>
      <c r="EDD197" s="428"/>
      <c r="EDE197" s="427"/>
      <c r="EDF197" s="428"/>
      <c r="EDG197" s="428"/>
      <c r="EDH197" s="428"/>
      <c r="EDI197" s="427"/>
      <c r="EDJ197" s="428"/>
      <c r="EDK197" s="428"/>
      <c r="EDL197" s="428"/>
      <c r="EDM197" s="427"/>
      <c r="EDN197" s="428"/>
      <c r="EDO197" s="428"/>
      <c r="EDP197" s="428"/>
      <c r="EDQ197" s="427"/>
      <c r="EDR197" s="428"/>
      <c r="EDS197" s="428"/>
      <c r="EDT197" s="428"/>
      <c r="EDU197" s="427"/>
      <c r="EDV197" s="428"/>
      <c r="EDW197" s="428"/>
      <c r="EDX197" s="428"/>
      <c r="EDY197" s="427"/>
      <c r="EDZ197" s="428"/>
      <c r="EEA197" s="428"/>
      <c r="EEB197" s="428"/>
      <c r="EEC197" s="427"/>
      <c r="EED197" s="428"/>
      <c r="EEE197" s="428"/>
      <c r="EEF197" s="428"/>
      <c r="EEG197" s="427"/>
      <c r="EEH197" s="428"/>
      <c r="EEI197" s="428"/>
      <c r="EEJ197" s="428"/>
      <c r="EEK197" s="427"/>
      <c r="EEL197" s="428"/>
      <c r="EEM197" s="428"/>
      <c r="EEN197" s="428"/>
      <c r="EEO197" s="427"/>
      <c r="EEP197" s="428"/>
      <c r="EEQ197" s="428"/>
      <c r="EER197" s="428"/>
      <c r="EES197" s="427"/>
      <c r="EET197" s="428"/>
      <c r="EEU197" s="428"/>
      <c r="EEV197" s="428"/>
      <c r="EEW197" s="427"/>
      <c r="EEX197" s="428"/>
      <c r="EEY197" s="428"/>
      <c r="EEZ197" s="428"/>
      <c r="EFA197" s="427"/>
      <c r="EFB197" s="428"/>
      <c r="EFC197" s="428"/>
      <c r="EFD197" s="428"/>
      <c r="EFE197" s="427"/>
      <c r="EFF197" s="428"/>
      <c r="EFG197" s="428"/>
      <c r="EFH197" s="428"/>
      <c r="EFI197" s="427"/>
      <c r="EFJ197" s="428"/>
      <c r="EFK197" s="428"/>
      <c r="EFL197" s="428"/>
      <c r="EFM197" s="427"/>
      <c r="EFN197" s="428"/>
      <c r="EFO197" s="428"/>
      <c r="EFP197" s="428"/>
      <c r="EFQ197" s="427"/>
      <c r="EFR197" s="428"/>
      <c r="EFS197" s="428"/>
      <c r="EFT197" s="428"/>
      <c r="EFU197" s="427"/>
      <c r="EFV197" s="428"/>
      <c r="EFW197" s="428"/>
      <c r="EFX197" s="428"/>
      <c r="EFY197" s="427"/>
      <c r="EFZ197" s="428"/>
      <c r="EGA197" s="428"/>
      <c r="EGB197" s="428"/>
      <c r="EGC197" s="427"/>
      <c r="EGD197" s="428"/>
      <c r="EGE197" s="428"/>
      <c r="EGF197" s="428"/>
      <c r="EGG197" s="427"/>
      <c r="EGH197" s="428"/>
      <c r="EGI197" s="428"/>
      <c r="EGJ197" s="428"/>
      <c r="EGK197" s="427"/>
      <c r="EGL197" s="428"/>
      <c r="EGM197" s="428"/>
      <c r="EGN197" s="428"/>
      <c r="EGO197" s="427"/>
      <c r="EGP197" s="428"/>
      <c r="EGQ197" s="428"/>
      <c r="EGR197" s="428"/>
      <c r="EGS197" s="427"/>
      <c r="EGT197" s="428"/>
      <c r="EGU197" s="428"/>
      <c r="EGV197" s="428"/>
      <c r="EGW197" s="427"/>
      <c r="EGX197" s="428"/>
      <c r="EGY197" s="428"/>
      <c r="EGZ197" s="428"/>
      <c r="EHA197" s="427"/>
      <c r="EHB197" s="428"/>
      <c r="EHC197" s="428"/>
      <c r="EHD197" s="428"/>
      <c r="EHE197" s="427"/>
      <c r="EHF197" s="428"/>
      <c r="EHG197" s="428"/>
      <c r="EHH197" s="428"/>
      <c r="EHI197" s="427"/>
      <c r="EHJ197" s="428"/>
      <c r="EHK197" s="428"/>
      <c r="EHL197" s="428"/>
      <c r="EHM197" s="427"/>
      <c r="EHN197" s="428"/>
      <c r="EHO197" s="428"/>
      <c r="EHP197" s="428"/>
      <c r="EHQ197" s="427"/>
      <c r="EHR197" s="428"/>
      <c r="EHS197" s="428"/>
      <c r="EHT197" s="428"/>
      <c r="EHU197" s="427"/>
      <c r="EHV197" s="428"/>
      <c r="EHW197" s="428"/>
      <c r="EHX197" s="428"/>
      <c r="EHY197" s="427"/>
      <c r="EHZ197" s="428"/>
      <c r="EIA197" s="428"/>
      <c r="EIB197" s="428"/>
      <c r="EIC197" s="427"/>
      <c r="EID197" s="428"/>
      <c r="EIE197" s="428"/>
      <c r="EIF197" s="428"/>
      <c r="EIG197" s="427"/>
      <c r="EIH197" s="428"/>
      <c r="EII197" s="428"/>
      <c r="EIJ197" s="428"/>
      <c r="EIK197" s="427"/>
      <c r="EIL197" s="428"/>
      <c r="EIM197" s="428"/>
      <c r="EIN197" s="428"/>
      <c r="EIO197" s="427"/>
      <c r="EIP197" s="428"/>
      <c r="EIQ197" s="428"/>
      <c r="EIR197" s="428"/>
      <c r="EIS197" s="427"/>
      <c r="EIT197" s="428"/>
      <c r="EIU197" s="428"/>
      <c r="EIV197" s="428"/>
      <c r="EIW197" s="427"/>
      <c r="EIX197" s="428"/>
      <c r="EIY197" s="428"/>
      <c r="EIZ197" s="428"/>
      <c r="EJA197" s="427"/>
      <c r="EJB197" s="428"/>
      <c r="EJC197" s="428"/>
      <c r="EJD197" s="428"/>
      <c r="EJE197" s="427"/>
      <c r="EJF197" s="428"/>
      <c r="EJG197" s="428"/>
      <c r="EJH197" s="428"/>
      <c r="EJI197" s="427"/>
      <c r="EJJ197" s="428"/>
      <c r="EJK197" s="428"/>
      <c r="EJL197" s="428"/>
      <c r="EJM197" s="427"/>
      <c r="EJN197" s="428"/>
      <c r="EJO197" s="428"/>
      <c r="EJP197" s="428"/>
      <c r="EJQ197" s="427"/>
      <c r="EJR197" s="428"/>
      <c r="EJS197" s="428"/>
      <c r="EJT197" s="428"/>
      <c r="EJU197" s="427"/>
      <c r="EJV197" s="428"/>
      <c r="EJW197" s="428"/>
      <c r="EJX197" s="428"/>
      <c r="EJY197" s="427"/>
      <c r="EJZ197" s="428"/>
      <c r="EKA197" s="428"/>
      <c r="EKB197" s="428"/>
      <c r="EKC197" s="427"/>
      <c r="EKD197" s="428"/>
      <c r="EKE197" s="428"/>
      <c r="EKF197" s="428"/>
      <c r="EKG197" s="427"/>
      <c r="EKH197" s="428"/>
      <c r="EKI197" s="428"/>
      <c r="EKJ197" s="428"/>
      <c r="EKK197" s="427"/>
      <c r="EKL197" s="428"/>
      <c r="EKM197" s="428"/>
      <c r="EKN197" s="428"/>
      <c r="EKO197" s="427"/>
      <c r="EKP197" s="428"/>
      <c r="EKQ197" s="428"/>
      <c r="EKR197" s="428"/>
      <c r="EKS197" s="427"/>
      <c r="EKT197" s="428"/>
      <c r="EKU197" s="428"/>
      <c r="EKV197" s="428"/>
      <c r="EKW197" s="427"/>
      <c r="EKX197" s="428"/>
      <c r="EKY197" s="428"/>
      <c r="EKZ197" s="428"/>
      <c r="ELA197" s="427"/>
      <c r="ELB197" s="428"/>
      <c r="ELC197" s="428"/>
      <c r="ELD197" s="428"/>
      <c r="ELE197" s="427"/>
      <c r="ELF197" s="428"/>
      <c r="ELG197" s="428"/>
      <c r="ELH197" s="428"/>
      <c r="ELI197" s="427"/>
      <c r="ELJ197" s="428"/>
      <c r="ELK197" s="428"/>
      <c r="ELL197" s="428"/>
      <c r="ELM197" s="427"/>
      <c r="ELN197" s="428"/>
      <c r="ELO197" s="428"/>
      <c r="ELP197" s="428"/>
      <c r="ELQ197" s="427"/>
      <c r="ELR197" s="428"/>
      <c r="ELS197" s="428"/>
      <c r="ELT197" s="428"/>
      <c r="ELU197" s="427"/>
      <c r="ELV197" s="428"/>
      <c r="ELW197" s="428"/>
      <c r="ELX197" s="428"/>
      <c r="ELY197" s="427"/>
      <c r="ELZ197" s="428"/>
      <c r="EMA197" s="428"/>
      <c r="EMB197" s="428"/>
      <c r="EMC197" s="427"/>
      <c r="EMD197" s="428"/>
      <c r="EME197" s="428"/>
      <c r="EMF197" s="428"/>
      <c r="EMG197" s="427"/>
      <c r="EMH197" s="428"/>
      <c r="EMI197" s="428"/>
      <c r="EMJ197" s="428"/>
      <c r="EMK197" s="427"/>
      <c r="EML197" s="428"/>
      <c r="EMM197" s="428"/>
      <c r="EMN197" s="428"/>
      <c r="EMO197" s="427"/>
      <c r="EMP197" s="428"/>
      <c r="EMQ197" s="428"/>
      <c r="EMR197" s="428"/>
      <c r="EMS197" s="427"/>
      <c r="EMT197" s="428"/>
      <c r="EMU197" s="428"/>
      <c r="EMV197" s="428"/>
      <c r="EMW197" s="427"/>
      <c r="EMX197" s="428"/>
      <c r="EMY197" s="428"/>
      <c r="EMZ197" s="428"/>
      <c r="ENA197" s="427"/>
      <c r="ENB197" s="428"/>
      <c r="ENC197" s="428"/>
      <c r="END197" s="428"/>
      <c r="ENE197" s="427"/>
      <c r="ENF197" s="428"/>
      <c r="ENG197" s="428"/>
      <c r="ENH197" s="428"/>
      <c r="ENI197" s="427"/>
      <c r="ENJ197" s="428"/>
      <c r="ENK197" s="428"/>
      <c r="ENL197" s="428"/>
      <c r="ENM197" s="427"/>
      <c r="ENN197" s="428"/>
      <c r="ENO197" s="428"/>
      <c r="ENP197" s="428"/>
      <c r="ENQ197" s="427"/>
      <c r="ENR197" s="428"/>
      <c r="ENS197" s="428"/>
      <c r="ENT197" s="428"/>
      <c r="ENU197" s="427"/>
      <c r="ENV197" s="428"/>
      <c r="ENW197" s="428"/>
      <c r="ENX197" s="428"/>
      <c r="ENY197" s="427"/>
      <c r="ENZ197" s="428"/>
      <c r="EOA197" s="428"/>
      <c r="EOB197" s="428"/>
      <c r="EOC197" s="427"/>
      <c r="EOD197" s="428"/>
      <c r="EOE197" s="428"/>
      <c r="EOF197" s="428"/>
      <c r="EOG197" s="427"/>
      <c r="EOH197" s="428"/>
      <c r="EOI197" s="428"/>
      <c r="EOJ197" s="428"/>
      <c r="EOK197" s="427"/>
      <c r="EOL197" s="428"/>
      <c r="EOM197" s="428"/>
      <c r="EON197" s="428"/>
      <c r="EOO197" s="427"/>
      <c r="EOP197" s="428"/>
      <c r="EOQ197" s="428"/>
      <c r="EOR197" s="428"/>
      <c r="EOS197" s="427"/>
      <c r="EOT197" s="428"/>
      <c r="EOU197" s="428"/>
      <c r="EOV197" s="428"/>
      <c r="EOW197" s="427"/>
      <c r="EOX197" s="428"/>
      <c r="EOY197" s="428"/>
      <c r="EOZ197" s="428"/>
      <c r="EPA197" s="427"/>
      <c r="EPB197" s="428"/>
      <c r="EPC197" s="428"/>
      <c r="EPD197" s="428"/>
      <c r="EPE197" s="427"/>
      <c r="EPF197" s="428"/>
      <c r="EPG197" s="428"/>
      <c r="EPH197" s="428"/>
      <c r="EPI197" s="427"/>
      <c r="EPJ197" s="428"/>
      <c r="EPK197" s="428"/>
      <c r="EPL197" s="428"/>
      <c r="EPM197" s="427"/>
      <c r="EPN197" s="428"/>
      <c r="EPO197" s="428"/>
      <c r="EPP197" s="428"/>
      <c r="EPQ197" s="427"/>
      <c r="EPR197" s="428"/>
      <c r="EPS197" s="428"/>
      <c r="EPT197" s="428"/>
      <c r="EPU197" s="427"/>
      <c r="EPV197" s="428"/>
      <c r="EPW197" s="428"/>
      <c r="EPX197" s="428"/>
      <c r="EPY197" s="427"/>
      <c r="EPZ197" s="428"/>
      <c r="EQA197" s="428"/>
      <c r="EQB197" s="428"/>
      <c r="EQC197" s="427"/>
      <c r="EQD197" s="428"/>
      <c r="EQE197" s="428"/>
      <c r="EQF197" s="428"/>
      <c r="EQG197" s="427"/>
      <c r="EQH197" s="428"/>
      <c r="EQI197" s="428"/>
      <c r="EQJ197" s="428"/>
      <c r="EQK197" s="427"/>
      <c r="EQL197" s="428"/>
      <c r="EQM197" s="428"/>
      <c r="EQN197" s="428"/>
      <c r="EQO197" s="427"/>
      <c r="EQP197" s="428"/>
      <c r="EQQ197" s="428"/>
      <c r="EQR197" s="428"/>
      <c r="EQS197" s="427"/>
      <c r="EQT197" s="428"/>
      <c r="EQU197" s="428"/>
      <c r="EQV197" s="428"/>
      <c r="EQW197" s="427"/>
      <c r="EQX197" s="428"/>
      <c r="EQY197" s="428"/>
      <c r="EQZ197" s="428"/>
      <c r="ERA197" s="427"/>
      <c r="ERB197" s="428"/>
      <c r="ERC197" s="428"/>
      <c r="ERD197" s="428"/>
      <c r="ERE197" s="427"/>
      <c r="ERF197" s="428"/>
      <c r="ERG197" s="428"/>
      <c r="ERH197" s="428"/>
      <c r="ERI197" s="427"/>
      <c r="ERJ197" s="428"/>
      <c r="ERK197" s="428"/>
      <c r="ERL197" s="428"/>
      <c r="ERM197" s="427"/>
      <c r="ERN197" s="428"/>
      <c r="ERO197" s="428"/>
      <c r="ERP197" s="428"/>
      <c r="ERQ197" s="427"/>
      <c r="ERR197" s="428"/>
      <c r="ERS197" s="428"/>
      <c r="ERT197" s="428"/>
      <c r="ERU197" s="427"/>
      <c r="ERV197" s="428"/>
      <c r="ERW197" s="428"/>
      <c r="ERX197" s="428"/>
      <c r="ERY197" s="427"/>
      <c r="ERZ197" s="428"/>
      <c r="ESA197" s="428"/>
      <c r="ESB197" s="428"/>
      <c r="ESC197" s="427"/>
      <c r="ESD197" s="428"/>
      <c r="ESE197" s="428"/>
      <c r="ESF197" s="428"/>
      <c r="ESG197" s="427"/>
      <c r="ESH197" s="428"/>
      <c r="ESI197" s="428"/>
      <c r="ESJ197" s="428"/>
      <c r="ESK197" s="427"/>
      <c r="ESL197" s="428"/>
      <c r="ESM197" s="428"/>
      <c r="ESN197" s="428"/>
      <c r="ESO197" s="427"/>
      <c r="ESP197" s="428"/>
      <c r="ESQ197" s="428"/>
      <c r="ESR197" s="428"/>
      <c r="ESS197" s="427"/>
      <c r="EST197" s="428"/>
      <c r="ESU197" s="428"/>
      <c r="ESV197" s="428"/>
      <c r="ESW197" s="427"/>
      <c r="ESX197" s="428"/>
      <c r="ESY197" s="428"/>
      <c r="ESZ197" s="428"/>
      <c r="ETA197" s="427"/>
      <c r="ETB197" s="428"/>
      <c r="ETC197" s="428"/>
      <c r="ETD197" s="428"/>
      <c r="ETE197" s="427"/>
      <c r="ETF197" s="428"/>
      <c r="ETG197" s="428"/>
      <c r="ETH197" s="428"/>
      <c r="ETI197" s="427"/>
      <c r="ETJ197" s="428"/>
      <c r="ETK197" s="428"/>
      <c r="ETL197" s="428"/>
      <c r="ETM197" s="427"/>
      <c r="ETN197" s="428"/>
      <c r="ETO197" s="428"/>
      <c r="ETP197" s="428"/>
      <c r="ETQ197" s="427"/>
      <c r="ETR197" s="428"/>
      <c r="ETS197" s="428"/>
      <c r="ETT197" s="428"/>
      <c r="ETU197" s="427"/>
      <c r="ETV197" s="428"/>
      <c r="ETW197" s="428"/>
      <c r="ETX197" s="428"/>
      <c r="ETY197" s="427"/>
      <c r="ETZ197" s="428"/>
      <c r="EUA197" s="428"/>
      <c r="EUB197" s="428"/>
      <c r="EUC197" s="427"/>
      <c r="EUD197" s="428"/>
      <c r="EUE197" s="428"/>
      <c r="EUF197" s="428"/>
      <c r="EUG197" s="427"/>
      <c r="EUH197" s="428"/>
      <c r="EUI197" s="428"/>
      <c r="EUJ197" s="428"/>
      <c r="EUK197" s="427"/>
      <c r="EUL197" s="428"/>
      <c r="EUM197" s="428"/>
      <c r="EUN197" s="428"/>
      <c r="EUO197" s="427"/>
      <c r="EUP197" s="428"/>
      <c r="EUQ197" s="428"/>
      <c r="EUR197" s="428"/>
      <c r="EUS197" s="427"/>
      <c r="EUT197" s="428"/>
      <c r="EUU197" s="428"/>
      <c r="EUV197" s="428"/>
      <c r="EUW197" s="427"/>
      <c r="EUX197" s="428"/>
      <c r="EUY197" s="428"/>
      <c r="EUZ197" s="428"/>
      <c r="EVA197" s="427"/>
      <c r="EVB197" s="428"/>
      <c r="EVC197" s="428"/>
      <c r="EVD197" s="428"/>
      <c r="EVE197" s="427"/>
      <c r="EVF197" s="428"/>
      <c r="EVG197" s="428"/>
      <c r="EVH197" s="428"/>
      <c r="EVI197" s="427"/>
      <c r="EVJ197" s="428"/>
      <c r="EVK197" s="428"/>
      <c r="EVL197" s="428"/>
      <c r="EVM197" s="427"/>
      <c r="EVN197" s="428"/>
      <c r="EVO197" s="428"/>
      <c r="EVP197" s="428"/>
      <c r="EVQ197" s="427"/>
      <c r="EVR197" s="428"/>
      <c r="EVS197" s="428"/>
      <c r="EVT197" s="428"/>
      <c r="EVU197" s="427"/>
      <c r="EVV197" s="428"/>
      <c r="EVW197" s="428"/>
      <c r="EVX197" s="428"/>
      <c r="EVY197" s="427"/>
      <c r="EVZ197" s="428"/>
      <c r="EWA197" s="428"/>
      <c r="EWB197" s="428"/>
      <c r="EWC197" s="427"/>
      <c r="EWD197" s="428"/>
      <c r="EWE197" s="428"/>
      <c r="EWF197" s="428"/>
      <c r="EWG197" s="427"/>
      <c r="EWH197" s="428"/>
      <c r="EWI197" s="428"/>
      <c r="EWJ197" s="428"/>
      <c r="EWK197" s="427"/>
      <c r="EWL197" s="428"/>
      <c r="EWM197" s="428"/>
      <c r="EWN197" s="428"/>
      <c r="EWO197" s="427"/>
      <c r="EWP197" s="428"/>
      <c r="EWQ197" s="428"/>
      <c r="EWR197" s="428"/>
      <c r="EWS197" s="427"/>
      <c r="EWT197" s="428"/>
      <c r="EWU197" s="428"/>
      <c r="EWV197" s="428"/>
      <c r="EWW197" s="427"/>
      <c r="EWX197" s="428"/>
      <c r="EWY197" s="428"/>
      <c r="EWZ197" s="428"/>
      <c r="EXA197" s="427"/>
      <c r="EXB197" s="428"/>
      <c r="EXC197" s="428"/>
      <c r="EXD197" s="428"/>
      <c r="EXE197" s="427"/>
      <c r="EXF197" s="428"/>
      <c r="EXG197" s="428"/>
      <c r="EXH197" s="428"/>
      <c r="EXI197" s="427"/>
      <c r="EXJ197" s="428"/>
      <c r="EXK197" s="428"/>
      <c r="EXL197" s="428"/>
      <c r="EXM197" s="427"/>
      <c r="EXN197" s="428"/>
      <c r="EXO197" s="428"/>
      <c r="EXP197" s="428"/>
      <c r="EXQ197" s="427"/>
      <c r="EXR197" s="428"/>
      <c r="EXS197" s="428"/>
      <c r="EXT197" s="428"/>
      <c r="EXU197" s="427"/>
      <c r="EXV197" s="428"/>
      <c r="EXW197" s="428"/>
      <c r="EXX197" s="428"/>
      <c r="EXY197" s="427"/>
      <c r="EXZ197" s="428"/>
      <c r="EYA197" s="428"/>
      <c r="EYB197" s="428"/>
      <c r="EYC197" s="427"/>
      <c r="EYD197" s="428"/>
      <c r="EYE197" s="428"/>
      <c r="EYF197" s="428"/>
      <c r="EYG197" s="427"/>
      <c r="EYH197" s="428"/>
      <c r="EYI197" s="428"/>
      <c r="EYJ197" s="428"/>
      <c r="EYK197" s="427"/>
      <c r="EYL197" s="428"/>
      <c r="EYM197" s="428"/>
      <c r="EYN197" s="428"/>
      <c r="EYO197" s="427"/>
      <c r="EYP197" s="428"/>
      <c r="EYQ197" s="428"/>
      <c r="EYR197" s="428"/>
      <c r="EYS197" s="427"/>
      <c r="EYT197" s="428"/>
      <c r="EYU197" s="428"/>
      <c r="EYV197" s="428"/>
      <c r="EYW197" s="427"/>
      <c r="EYX197" s="428"/>
      <c r="EYY197" s="428"/>
      <c r="EYZ197" s="428"/>
      <c r="EZA197" s="427"/>
      <c r="EZB197" s="428"/>
      <c r="EZC197" s="428"/>
      <c r="EZD197" s="428"/>
      <c r="EZE197" s="427"/>
      <c r="EZF197" s="428"/>
      <c r="EZG197" s="428"/>
      <c r="EZH197" s="428"/>
      <c r="EZI197" s="427"/>
      <c r="EZJ197" s="428"/>
      <c r="EZK197" s="428"/>
      <c r="EZL197" s="428"/>
      <c r="EZM197" s="427"/>
      <c r="EZN197" s="428"/>
      <c r="EZO197" s="428"/>
      <c r="EZP197" s="428"/>
      <c r="EZQ197" s="427"/>
      <c r="EZR197" s="428"/>
      <c r="EZS197" s="428"/>
      <c r="EZT197" s="428"/>
      <c r="EZU197" s="427"/>
      <c r="EZV197" s="428"/>
      <c r="EZW197" s="428"/>
      <c r="EZX197" s="428"/>
      <c r="EZY197" s="427"/>
      <c r="EZZ197" s="428"/>
      <c r="FAA197" s="428"/>
      <c r="FAB197" s="428"/>
      <c r="FAC197" s="427"/>
      <c r="FAD197" s="428"/>
      <c r="FAE197" s="428"/>
      <c r="FAF197" s="428"/>
      <c r="FAG197" s="427"/>
      <c r="FAH197" s="428"/>
      <c r="FAI197" s="428"/>
      <c r="FAJ197" s="428"/>
      <c r="FAK197" s="427"/>
      <c r="FAL197" s="428"/>
      <c r="FAM197" s="428"/>
      <c r="FAN197" s="428"/>
      <c r="FAO197" s="427"/>
      <c r="FAP197" s="428"/>
      <c r="FAQ197" s="428"/>
      <c r="FAR197" s="428"/>
      <c r="FAS197" s="427"/>
      <c r="FAT197" s="428"/>
      <c r="FAU197" s="428"/>
      <c r="FAV197" s="428"/>
      <c r="FAW197" s="427"/>
      <c r="FAX197" s="428"/>
      <c r="FAY197" s="428"/>
      <c r="FAZ197" s="428"/>
      <c r="FBA197" s="427"/>
      <c r="FBB197" s="428"/>
      <c r="FBC197" s="428"/>
      <c r="FBD197" s="428"/>
      <c r="FBE197" s="427"/>
      <c r="FBF197" s="428"/>
      <c r="FBG197" s="428"/>
      <c r="FBH197" s="428"/>
      <c r="FBI197" s="427"/>
      <c r="FBJ197" s="428"/>
      <c r="FBK197" s="428"/>
      <c r="FBL197" s="428"/>
      <c r="FBM197" s="427"/>
      <c r="FBN197" s="428"/>
      <c r="FBO197" s="428"/>
      <c r="FBP197" s="428"/>
      <c r="FBQ197" s="427"/>
      <c r="FBR197" s="428"/>
      <c r="FBS197" s="428"/>
      <c r="FBT197" s="428"/>
      <c r="FBU197" s="427"/>
      <c r="FBV197" s="428"/>
      <c r="FBW197" s="428"/>
      <c r="FBX197" s="428"/>
      <c r="FBY197" s="427"/>
      <c r="FBZ197" s="428"/>
      <c r="FCA197" s="428"/>
      <c r="FCB197" s="428"/>
      <c r="FCC197" s="427"/>
      <c r="FCD197" s="428"/>
      <c r="FCE197" s="428"/>
      <c r="FCF197" s="428"/>
      <c r="FCG197" s="427"/>
      <c r="FCH197" s="428"/>
      <c r="FCI197" s="428"/>
      <c r="FCJ197" s="428"/>
      <c r="FCK197" s="427"/>
      <c r="FCL197" s="428"/>
      <c r="FCM197" s="428"/>
      <c r="FCN197" s="428"/>
      <c r="FCO197" s="427"/>
      <c r="FCP197" s="428"/>
      <c r="FCQ197" s="428"/>
      <c r="FCR197" s="428"/>
      <c r="FCS197" s="427"/>
      <c r="FCT197" s="428"/>
      <c r="FCU197" s="428"/>
      <c r="FCV197" s="428"/>
      <c r="FCW197" s="427"/>
      <c r="FCX197" s="428"/>
      <c r="FCY197" s="428"/>
      <c r="FCZ197" s="428"/>
      <c r="FDA197" s="427"/>
      <c r="FDB197" s="428"/>
      <c r="FDC197" s="428"/>
      <c r="FDD197" s="428"/>
      <c r="FDE197" s="427"/>
      <c r="FDF197" s="428"/>
      <c r="FDG197" s="428"/>
      <c r="FDH197" s="428"/>
      <c r="FDI197" s="427"/>
      <c r="FDJ197" s="428"/>
      <c r="FDK197" s="428"/>
      <c r="FDL197" s="428"/>
      <c r="FDM197" s="427"/>
      <c r="FDN197" s="428"/>
      <c r="FDO197" s="428"/>
      <c r="FDP197" s="428"/>
      <c r="FDQ197" s="427"/>
      <c r="FDR197" s="428"/>
      <c r="FDS197" s="428"/>
      <c r="FDT197" s="428"/>
      <c r="FDU197" s="427"/>
      <c r="FDV197" s="428"/>
      <c r="FDW197" s="428"/>
      <c r="FDX197" s="428"/>
      <c r="FDY197" s="427"/>
      <c r="FDZ197" s="428"/>
      <c r="FEA197" s="428"/>
      <c r="FEB197" s="428"/>
      <c r="FEC197" s="427"/>
      <c r="FED197" s="428"/>
      <c r="FEE197" s="428"/>
      <c r="FEF197" s="428"/>
      <c r="FEG197" s="427"/>
      <c r="FEH197" s="428"/>
      <c r="FEI197" s="428"/>
      <c r="FEJ197" s="428"/>
      <c r="FEK197" s="427"/>
      <c r="FEL197" s="428"/>
      <c r="FEM197" s="428"/>
      <c r="FEN197" s="428"/>
      <c r="FEO197" s="427"/>
      <c r="FEP197" s="428"/>
      <c r="FEQ197" s="428"/>
      <c r="FER197" s="428"/>
      <c r="FES197" s="427"/>
      <c r="FET197" s="428"/>
      <c r="FEU197" s="428"/>
      <c r="FEV197" s="428"/>
      <c r="FEW197" s="427"/>
      <c r="FEX197" s="428"/>
      <c r="FEY197" s="428"/>
      <c r="FEZ197" s="428"/>
      <c r="FFA197" s="427"/>
      <c r="FFB197" s="428"/>
      <c r="FFC197" s="428"/>
      <c r="FFD197" s="428"/>
      <c r="FFE197" s="427"/>
      <c r="FFF197" s="428"/>
      <c r="FFG197" s="428"/>
      <c r="FFH197" s="428"/>
      <c r="FFI197" s="427"/>
      <c r="FFJ197" s="428"/>
      <c r="FFK197" s="428"/>
      <c r="FFL197" s="428"/>
      <c r="FFM197" s="427"/>
      <c r="FFN197" s="428"/>
      <c r="FFO197" s="428"/>
      <c r="FFP197" s="428"/>
      <c r="FFQ197" s="427"/>
      <c r="FFR197" s="428"/>
      <c r="FFS197" s="428"/>
      <c r="FFT197" s="428"/>
      <c r="FFU197" s="427"/>
      <c r="FFV197" s="428"/>
      <c r="FFW197" s="428"/>
      <c r="FFX197" s="428"/>
      <c r="FFY197" s="427"/>
      <c r="FFZ197" s="428"/>
      <c r="FGA197" s="428"/>
      <c r="FGB197" s="428"/>
      <c r="FGC197" s="427"/>
      <c r="FGD197" s="428"/>
      <c r="FGE197" s="428"/>
      <c r="FGF197" s="428"/>
      <c r="FGG197" s="427"/>
      <c r="FGH197" s="428"/>
      <c r="FGI197" s="428"/>
      <c r="FGJ197" s="428"/>
      <c r="FGK197" s="427"/>
      <c r="FGL197" s="428"/>
      <c r="FGM197" s="428"/>
      <c r="FGN197" s="428"/>
      <c r="FGO197" s="427"/>
      <c r="FGP197" s="428"/>
      <c r="FGQ197" s="428"/>
      <c r="FGR197" s="428"/>
      <c r="FGS197" s="427"/>
      <c r="FGT197" s="428"/>
      <c r="FGU197" s="428"/>
      <c r="FGV197" s="428"/>
      <c r="FGW197" s="427"/>
      <c r="FGX197" s="428"/>
      <c r="FGY197" s="428"/>
      <c r="FGZ197" s="428"/>
      <c r="FHA197" s="427"/>
      <c r="FHB197" s="428"/>
      <c r="FHC197" s="428"/>
      <c r="FHD197" s="428"/>
      <c r="FHE197" s="427"/>
      <c r="FHF197" s="428"/>
      <c r="FHG197" s="428"/>
      <c r="FHH197" s="428"/>
      <c r="FHI197" s="427"/>
      <c r="FHJ197" s="428"/>
      <c r="FHK197" s="428"/>
      <c r="FHL197" s="428"/>
      <c r="FHM197" s="427"/>
      <c r="FHN197" s="428"/>
      <c r="FHO197" s="428"/>
      <c r="FHP197" s="428"/>
      <c r="FHQ197" s="427"/>
      <c r="FHR197" s="428"/>
      <c r="FHS197" s="428"/>
      <c r="FHT197" s="428"/>
      <c r="FHU197" s="427"/>
      <c r="FHV197" s="428"/>
      <c r="FHW197" s="428"/>
      <c r="FHX197" s="428"/>
      <c r="FHY197" s="427"/>
      <c r="FHZ197" s="428"/>
      <c r="FIA197" s="428"/>
      <c r="FIB197" s="428"/>
      <c r="FIC197" s="427"/>
      <c r="FID197" s="428"/>
      <c r="FIE197" s="428"/>
      <c r="FIF197" s="428"/>
      <c r="FIG197" s="427"/>
      <c r="FIH197" s="428"/>
      <c r="FII197" s="428"/>
      <c r="FIJ197" s="428"/>
      <c r="FIK197" s="427"/>
      <c r="FIL197" s="428"/>
      <c r="FIM197" s="428"/>
      <c r="FIN197" s="428"/>
      <c r="FIO197" s="427"/>
      <c r="FIP197" s="428"/>
      <c r="FIQ197" s="428"/>
      <c r="FIR197" s="428"/>
      <c r="FIS197" s="427"/>
      <c r="FIT197" s="428"/>
      <c r="FIU197" s="428"/>
      <c r="FIV197" s="428"/>
      <c r="FIW197" s="427"/>
      <c r="FIX197" s="428"/>
      <c r="FIY197" s="428"/>
      <c r="FIZ197" s="428"/>
      <c r="FJA197" s="427"/>
      <c r="FJB197" s="428"/>
      <c r="FJC197" s="428"/>
      <c r="FJD197" s="428"/>
      <c r="FJE197" s="427"/>
      <c r="FJF197" s="428"/>
      <c r="FJG197" s="428"/>
      <c r="FJH197" s="428"/>
      <c r="FJI197" s="427"/>
      <c r="FJJ197" s="428"/>
      <c r="FJK197" s="428"/>
      <c r="FJL197" s="428"/>
      <c r="FJM197" s="427"/>
      <c r="FJN197" s="428"/>
      <c r="FJO197" s="428"/>
      <c r="FJP197" s="428"/>
      <c r="FJQ197" s="427"/>
      <c r="FJR197" s="428"/>
      <c r="FJS197" s="428"/>
      <c r="FJT197" s="428"/>
      <c r="FJU197" s="427"/>
      <c r="FJV197" s="428"/>
      <c r="FJW197" s="428"/>
      <c r="FJX197" s="428"/>
      <c r="FJY197" s="427"/>
      <c r="FJZ197" s="428"/>
      <c r="FKA197" s="428"/>
      <c r="FKB197" s="428"/>
      <c r="FKC197" s="427"/>
      <c r="FKD197" s="428"/>
      <c r="FKE197" s="428"/>
      <c r="FKF197" s="428"/>
      <c r="FKG197" s="427"/>
      <c r="FKH197" s="428"/>
      <c r="FKI197" s="428"/>
      <c r="FKJ197" s="428"/>
      <c r="FKK197" s="427"/>
      <c r="FKL197" s="428"/>
      <c r="FKM197" s="428"/>
      <c r="FKN197" s="428"/>
      <c r="FKO197" s="427"/>
      <c r="FKP197" s="428"/>
      <c r="FKQ197" s="428"/>
      <c r="FKR197" s="428"/>
      <c r="FKS197" s="427"/>
      <c r="FKT197" s="428"/>
      <c r="FKU197" s="428"/>
      <c r="FKV197" s="428"/>
      <c r="FKW197" s="427"/>
      <c r="FKX197" s="428"/>
      <c r="FKY197" s="428"/>
      <c r="FKZ197" s="428"/>
      <c r="FLA197" s="427"/>
      <c r="FLB197" s="428"/>
      <c r="FLC197" s="428"/>
      <c r="FLD197" s="428"/>
      <c r="FLE197" s="427"/>
      <c r="FLF197" s="428"/>
      <c r="FLG197" s="428"/>
      <c r="FLH197" s="428"/>
      <c r="FLI197" s="427"/>
      <c r="FLJ197" s="428"/>
      <c r="FLK197" s="428"/>
      <c r="FLL197" s="428"/>
      <c r="FLM197" s="427"/>
      <c r="FLN197" s="428"/>
      <c r="FLO197" s="428"/>
      <c r="FLP197" s="428"/>
      <c r="FLQ197" s="427"/>
      <c r="FLR197" s="428"/>
      <c r="FLS197" s="428"/>
      <c r="FLT197" s="428"/>
      <c r="FLU197" s="427"/>
      <c r="FLV197" s="428"/>
      <c r="FLW197" s="428"/>
      <c r="FLX197" s="428"/>
      <c r="FLY197" s="427"/>
      <c r="FLZ197" s="428"/>
      <c r="FMA197" s="428"/>
      <c r="FMB197" s="428"/>
      <c r="FMC197" s="427"/>
      <c r="FMD197" s="428"/>
      <c r="FME197" s="428"/>
      <c r="FMF197" s="428"/>
      <c r="FMG197" s="427"/>
      <c r="FMH197" s="428"/>
      <c r="FMI197" s="428"/>
      <c r="FMJ197" s="428"/>
      <c r="FMK197" s="427"/>
      <c r="FML197" s="428"/>
      <c r="FMM197" s="428"/>
      <c r="FMN197" s="428"/>
      <c r="FMO197" s="427"/>
      <c r="FMP197" s="428"/>
      <c r="FMQ197" s="428"/>
      <c r="FMR197" s="428"/>
      <c r="FMS197" s="427"/>
      <c r="FMT197" s="428"/>
      <c r="FMU197" s="428"/>
      <c r="FMV197" s="428"/>
      <c r="FMW197" s="427"/>
      <c r="FMX197" s="428"/>
      <c r="FMY197" s="428"/>
      <c r="FMZ197" s="428"/>
      <c r="FNA197" s="427"/>
      <c r="FNB197" s="428"/>
      <c r="FNC197" s="428"/>
      <c r="FND197" s="428"/>
      <c r="FNE197" s="427"/>
      <c r="FNF197" s="428"/>
      <c r="FNG197" s="428"/>
      <c r="FNH197" s="428"/>
      <c r="FNI197" s="427"/>
      <c r="FNJ197" s="428"/>
      <c r="FNK197" s="428"/>
      <c r="FNL197" s="428"/>
      <c r="FNM197" s="427"/>
      <c r="FNN197" s="428"/>
      <c r="FNO197" s="428"/>
      <c r="FNP197" s="428"/>
      <c r="FNQ197" s="427"/>
      <c r="FNR197" s="428"/>
      <c r="FNS197" s="428"/>
      <c r="FNT197" s="428"/>
      <c r="FNU197" s="427"/>
      <c r="FNV197" s="428"/>
      <c r="FNW197" s="428"/>
      <c r="FNX197" s="428"/>
      <c r="FNY197" s="427"/>
      <c r="FNZ197" s="428"/>
      <c r="FOA197" s="428"/>
      <c r="FOB197" s="428"/>
      <c r="FOC197" s="427"/>
      <c r="FOD197" s="428"/>
      <c r="FOE197" s="428"/>
      <c r="FOF197" s="428"/>
      <c r="FOG197" s="427"/>
      <c r="FOH197" s="428"/>
      <c r="FOI197" s="428"/>
      <c r="FOJ197" s="428"/>
      <c r="FOK197" s="427"/>
      <c r="FOL197" s="428"/>
      <c r="FOM197" s="428"/>
      <c r="FON197" s="428"/>
      <c r="FOO197" s="427"/>
      <c r="FOP197" s="428"/>
      <c r="FOQ197" s="428"/>
      <c r="FOR197" s="428"/>
      <c r="FOS197" s="427"/>
      <c r="FOT197" s="428"/>
      <c r="FOU197" s="428"/>
      <c r="FOV197" s="428"/>
      <c r="FOW197" s="427"/>
      <c r="FOX197" s="428"/>
      <c r="FOY197" s="428"/>
      <c r="FOZ197" s="428"/>
      <c r="FPA197" s="427"/>
      <c r="FPB197" s="428"/>
      <c r="FPC197" s="428"/>
      <c r="FPD197" s="428"/>
      <c r="FPE197" s="427"/>
      <c r="FPF197" s="428"/>
      <c r="FPG197" s="428"/>
      <c r="FPH197" s="428"/>
      <c r="FPI197" s="427"/>
      <c r="FPJ197" s="428"/>
      <c r="FPK197" s="428"/>
      <c r="FPL197" s="428"/>
      <c r="FPM197" s="427"/>
      <c r="FPN197" s="428"/>
      <c r="FPO197" s="428"/>
      <c r="FPP197" s="428"/>
      <c r="FPQ197" s="427"/>
      <c r="FPR197" s="428"/>
      <c r="FPS197" s="428"/>
      <c r="FPT197" s="428"/>
      <c r="FPU197" s="427"/>
      <c r="FPV197" s="428"/>
      <c r="FPW197" s="428"/>
      <c r="FPX197" s="428"/>
      <c r="FPY197" s="427"/>
      <c r="FPZ197" s="428"/>
      <c r="FQA197" s="428"/>
      <c r="FQB197" s="428"/>
      <c r="FQC197" s="427"/>
      <c r="FQD197" s="428"/>
      <c r="FQE197" s="428"/>
      <c r="FQF197" s="428"/>
      <c r="FQG197" s="427"/>
      <c r="FQH197" s="428"/>
      <c r="FQI197" s="428"/>
      <c r="FQJ197" s="428"/>
      <c r="FQK197" s="427"/>
      <c r="FQL197" s="428"/>
      <c r="FQM197" s="428"/>
      <c r="FQN197" s="428"/>
      <c r="FQO197" s="427"/>
      <c r="FQP197" s="428"/>
      <c r="FQQ197" s="428"/>
      <c r="FQR197" s="428"/>
      <c r="FQS197" s="427"/>
      <c r="FQT197" s="428"/>
      <c r="FQU197" s="428"/>
      <c r="FQV197" s="428"/>
      <c r="FQW197" s="427"/>
      <c r="FQX197" s="428"/>
      <c r="FQY197" s="428"/>
      <c r="FQZ197" s="428"/>
      <c r="FRA197" s="427"/>
      <c r="FRB197" s="428"/>
      <c r="FRC197" s="428"/>
      <c r="FRD197" s="428"/>
      <c r="FRE197" s="427"/>
      <c r="FRF197" s="428"/>
      <c r="FRG197" s="428"/>
      <c r="FRH197" s="428"/>
      <c r="FRI197" s="427"/>
      <c r="FRJ197" s="428"/>
      <c r="FRK197" s="428"/>
      <c r="FRL197" s="428"/>
      <c r="FRM197" s="427"/>
      <c r="FRN197" s="428"/>
      <c r="FRO197" s="428"/>
      <c r="FRP197" s="428"/>
      <c r="FRQ197" s="427"/>
      <c r="FRR197" s="428"/>
      <c r="FRS197" s="428"/>
      <c r="FRT197" s="428"/>
      <c r="FRU197" s="427"/>
      <c r="FRV197" s="428"/>
      <c r="FRW197" s="428"/>
      <c r="FRX197" s="428"/>
      <c r="FRY197" s="427"/>
      <c r="FRZ197" s="428"/>
      <c r="FSA197" s="428"/>
      <c r="FSB197" s="428"/>
      <c r="FSC197" s="427"/>
      <c r="FSD197" s="428"/>
      <c r="FSE197" s="428"/>
      <c r="FSF197" s="428"/>
      <c r="FSG197" s="427"/>
      <c r="FSH197" s="428"/>
      <c r="FSI197" s="428"/>
      <c r="FSJ197" s="428"/>
      <c r="FSK197" s="427"/>
      <c r="FSL197" s="428"/>
      <c r="FSM197" s="428"/>
      <c r="FSN197" s="428"/>
      <c r="FSO197" s="427"/>
      <c r="FSP197" s="428"/>
      <c r="FSQ197" s="428"/>
      <c r="FSR197" s="428"/>
      <c r="FSS197" s="427"/>
      <c r="FST197" s="428"/>
      <c r="FSU197" s="428"/>
      <c r="FSV197" s="428"/>
      <c r="FSW197" s="427"/>
      <c r="FSX197" s="428"/>
      <c r="FSY197" s="428"/>
      <c r="FSZ197" s="428"/>
      <c r="FTA197" s="427"/>
      <c r="FTB197" s="428"/>
      <c r="FTC197" s="428"/>
      <c r="FTD197" s="428"/>
      <c r="FTE197" s="427"/>
      <c r="FTF197" s="428"/>
      <c r="FTG197" s="428"/>
      <c r="FTH197" s="428"/>
      <c r="FTI197" s="427"/>
      <c r="FTJ197" s="428"/>
      <c r="FTK197" s="428"/>
      <c r="FTL197" s="428"/>
      <c r="FTM197" s="427"/>
      <c r="FTN197" s="428"/>
      <c r="FTO197" s="428"/>
      <c r="FTP197" s="428"/>
      <c r="FTQ197" s="427"/>
      <c r="FTR197" s="428"/>
      <c r="FTS197" s="428"/>
      <c r="FTT197" s="428"/>
      <c r="FTU197" s="427"/>
      <c r="FTV197" s="428"/>
      <c r="FTW197" s="428"/>
      <c r="FTX197" s="428"/>
      <c r="FTY197" s="427"/>
      <c r="FTZ197" s="428"/>
      <c r="FUA197" s="428"/>
      <c r="FUB197" s="428"/>
      <c r="FUC197" s="427"/>
      <c r="FUD197" s="428"/>
      <c r="FUE197" s="428"/>
      <c r="FUF197" s="428"/>
      <c r="FUG197" s="427"/>
      <c r="FUH197" s="428"/>
      <c r="FUI197" s="428"/>
      <c r="FUJ197" s="428"/>
      <c r="FUK197" s="427"/>
      <c r="FUL197" s="428"/>
      <c r="FUM197" s="428"/>
      <c r="FUN197" s="428"/>
      <c r="FUO197" s="427"/>
      <c r="FUP197" s="428"/>
      <c r="FUQ197" s="428"/>
      <c r="FUR197" s="428"/>
      <c r="FUS197" s="427"/>
      <c r="FUT197" s="428"/>
      <c r="FUU197" s="428"/>
      <c r="FUV197" s="428"/>
      <c r="FUW197" s="427"/>
      <c r="FUX197" s="428"/>
      <c r="FUY197" s="428"/>
      <c r="FUZ197" s="428"/>
      <c r="FVA197" s="427"/>
      <c r="FVB197" s="428"/>
      <c r="FVC197" s="428"/>
      <c r="FVD197" s="428"/>
      <c r="FVE197" s="427"/>
      <c r="FVF197" s="428"/>
      <c r="FVG197" s="428"/>
      <c r="FVH197" s="428"/>
      <c r="FVI197" s="427"/>
      <c r="FVJ197" s="428"/>
      <c r="FVK197" s="428"/>
      <c r="FVL197" s="428"/>
      <c r="FVM197" s="427"/>
      <c r="FVN197" s="428"/>
      <c r="FVO197" s="428"/>
      <c r="FVP197" s="428"/>
      <c r="FVQ197" s="427"/>
      <c r="FVR197" s="428"/>
      <c r="FVS197" s="428"/>
      <c r="FVT197" s="428"/>
      <c r="FVU197" s="427"/>
      <c r="FVV197" s="428"/>
      <c r="FVW197" s="428"/>
      <c r="FVX197" s="428"/>
      <c r="FVY197" s="427"/>
      <c r="FVZ197" s="428"/>
      <c r="FWA197" s="428"/>
      <c r="FWB197" s="428"/>
      <c r="FWC197" s="427"/>
      <c r="FWD197" s="428"/>
      <c r="FWE197" s="428"/>
      <c r="FWF197" s="428"/>
      <c r="FWG197" s="427"/>
      <c r="FWH197" s="428"/>
      <c r="FWI197" s="428"/>
      <c r="FWJ197" s="428"/>
      <c r="FWK197" s="427"/>
      <c r="FWL197" s="428"/>
      <c r="FWM197" s="428"/>
      <c r="FWN197" s="428"/>
      <c r="FWO197" s="427"/>
      <c r="FWP197" s="428"/>
      <c r="FWQ197" s="428"/>
      <c r="FWR197" s="428"/>
      <c r="FWS197" s="427"/>
      <c r="FWT197" s="428"/>
      <c r="FWU197" s="428"/>
      <c r="FWV197" s="428"/>
      <c r="FWW197" s="427"/>
      <c r="FWX197" s="428"/>
      <c r="FWY197" s="428"/>
      <c r="FWZ197" s="428"/>
      <c r="FXA197" s="427"/>
      <c r="FXB197" s="428"/>
      <c r="FXC197" s="428"/>
      <c r="FXD197" s="428"/>
      <c r="FXE197" s="427"/>
      <c r="FXF197" s="428"/>
      <c r="FXG197" s="428"/>
      <c r="FXH197" s="428"/>
      <c r="FXI197" s="427"/>
      <c r="FXJ197" s="428"/>
      <c r="FXK197" s="428"/>
      <c r="FXL197" s="428"/>
      <c r="FXM197" s="427"/>
      <c r="FXN197" s="428"/>
      <c r="FXO197" s="428"/>
      <c r="FXP197" s="428"/>
      <c r="FXQ197" s="427"/>
      <c r="FXR197" s="428"/>
      <c r="FXS197" s="428"/>
      <c r="FXT197" s="428"/>
      <c r="FXU197" s="427"/>
      <c r="FXV197" s="428"/>
      <c r="FXW197" s="428"/>
      <c r="FXX197" s="428"/>
      <c r="FXY197" s="427"/>
      <c r="FXZ197" s="428"/>
      <c r="FYA197" s="428"/>
      <c r="FYB197" s="428"/>
      <c r="FYC197" s="427"/>
      <c r="FYD197" s="428"/>
      <c r="FYE197" s="428"/>
      <c r="FYF197" s="428"/>
      <c r="FYG197" s="427"/>
      <c r="FYH197" s="428"/>
      <c r="FYI197" s="428"/>
      <c r="FYJ197" s="428"/>
      <c r="FYK197" s="427"/>
      <c r="FYL197" s="428"/>
      <c r="FYM197" s="428"/>
      <c r="FYN197" s="428"/>
      <c r="FYO197" s="427"/>
      <c r="FYP197" s="428"/>
      <c r="FYQ197" s="428"/>
      <c r="FYR197" s="428"/>
      <c r="FYS197" s="427"/>
      <c r="FYT197" s="428"/>
      <c r="FYU197" s="428"/>
      <c r="FYV197" s="428"/>
      <c r="FYW197" s="427"/>
      <c r="FYX197" s="428"/>
      <c r="FYY197" s="428"/>
      <c r="FYZ197" s="428"/>
      <c r="FZA197" s="427"/>
      <c r="FZB197" s="428"/>
      <c r="FZC197" s="428"/>
      <c r="FZD197" s="428"/>
      <c r="FZE197" s="427"/>
      <c r="FZF197" s="428"/>
      <c r="FZG197" s="428"/>
      <c r="FZH197" s="428"/>
      <c r="FZI197" s="427"/>
      <c r="FZJ197" s="428"/>
      <c r="FZK197" s="428"/>
      <c r="FZL197" s="428"/>
      <c r="FZM197" s="427"/>
      <c r="FZN197" s="428"/>
      <c r="FZO197" s="428"/>
      <c r="FZP197" s="428"/>
      <c r="FZQ197" s="427"/>
      <c r="FZR197" s="428"/>
      <c r="FZS197" s="428"/>
      <c r="FZT197" s="428"/>
      <c r="FZU197" s="427"/>
      <c r="FZV197" s="428"/>
      <c r="FZW197" s="428"/>
      <c r="FZX197" s="428"/>
      <c r="FZY197" s="427"/>
      <c r="FZZ197" s="428"/>
      <c r="GAA197" s="428"/>
      <c r="GAB197" s="428"/>
      <c r="GAC197" s="427"/>
      <c r="GAD197" s="428"/>
      <c r="GAE197" s="428"/>
      <c r="GAF197" s="428"/>
      <c r="GAG197" s="427"/>
      <c r="GAH197" s="428"/>
      <c r="GAI197" s="428"/>
      <c r="GAJ197" s="428"/>
      <c r="GAK197" s="427"/>
      <c r="GAL197" s="428"/>
      <c r="GAM197" s="428"/>
      <c r="GAN197" s="428"/>
      <c r="GAO197" s="427"/>
      <c r="GAP197" s="428"/>
      <c r="GAQ197" s="428"/>
      <c r="GAR197" s="428"/>
      <c r="GAS197" s="427"/>
      <c r="GAT197" s="428"/>
      <c r="GAU197" s="428"/>
      <c r="GAV197" s="428"/>
      <c r="GAW197" s="427"/>
      <c r="GAX197" s="428"/>
      <c r="GAY197" s="428"/>
      <c r="GAZ197" s="428"/>
      <c r="GBA197" s="427"/>
      <c r="GBB197" s="428"/>
      <c r="GBC197" s="428"/>
      <c r="GBD197" s="428"/>
      <c r="GBE197" s="427"/>
      <c r="GBF197" s="428"/>
      <c r="GBG197" s="428"/>
      <c r="GBH197" s="428"/>
      <c r="GBI197" s="427"/>
      <c r="GBJ197" s="428"/>
      <c r="GBK197" s="428"/>
      <c r="GBL197" s="428"/>
      <c r="GBM197" s="427"/>
      <c r="GBN197" s="428"/>
      <c r="GBO197" s="428"/>
      <c r="GBP197" s="428"/>
      <c r="GBQ197" s="427"/>
      <c r="GBR197" s="428"/>
      <c r="GBS197" s="428"/>
      <c r="GBT197" s="428"/>
      <c r="GBU197" s="427"/>
      <c r="GBV197" s="428"/>
      <c r="GBW197" s="428"/>
      <c r="GBX197" s="428"/>
      <c r="GBY197" s="427"/>
      <c r="GBZ197" s="428"/>
      <c r="GCA197" s="428"/>
      <c r="GCB197" s="428"/>
      <c r="GCC197" s="427"/>
      <c r="GCD197" s="428"/>
      <c r="GCE197" s="428"/>
      <c r="GCF197" s="428"/>
      <c r="GCG197" s="427"/>
      <c r="GCH197" s="428"/>
      <c r="GCI197" s="428"/>
      <c r="GCJ197" s="428"/>
      <c r="GCK197" s="427"/>
      <c r="GCL197" s="428"/>
      <c r="GCM197" s="428"/>
      <c r="GCN197" s="428"/>
      <c r="GCO197" s="427"/>
      <c r="GCP197" s="428"/>
      <c r="GCQ197" s="428"/>
      <c r="GCR197" s="428"/>
      <c r="GCS197" s="427"/>
      <c r="GCT197" s="428"/>
      <c r="GCU197" s="428"/>
      <c r="GCV197" s="428"/>
      <c r="GCW197" s="427"/>
      <c r="GCX197" s="428"/>
      <c r="GCY197" s="428"/>
      <c r="GCZ197" s="428"/>
      <c r="GDA197" s="427"/>
      <c r="GDB197" s="428"/>
      <c r="GDC197" s="428"/>
      <c r="GDD197" s="428"/>
      <c r="GDE197" s="427"/>
      <c r="GDF197" s="428"/>
      <c r="GDG197" s="428"/>
      <c r="GDH197" s="428"/>
      <c r="GDI197" s="427"/>
      <c r="GDJ197" s="428"/>
      <c r="GDK197" s="428"/>
      <c r="GDL197" s="428"/>
      <c r="GDM197" s="427"/>
      <c r="GDN197" s="428"/>
      <c r="GDO197" s="428"/>
      <c r="GDP197" s="428"/>
      <c r="GDQ197" s="427"/>
      <c r="GDR197" s="428"/>
      <c r="GDS197" s="428"/>
      <c r="GDT197" s="428"/>
      <c r="GDU197" s="427"/>
      <c r="GDV197" s="428"/>
      <c r="GDW197" s="428"/>
      <c r="GDX197" s="428"/>
      <c r="GDY197" s="427"/>
      <c r="GDZ197" s="428"/>
      <c r="GEA197" s="428"/>
      <c r="GEB197" s="428"/>
      <c r="GEC197" s="427"/>
      <c r="GED197" s="428"/>
      <c r="GEE197" s="428"/>
      <c r="GEF197" s="428"/>
      <c r="GEG197" s="427"/>
      <c r="GEH197" s="428"/>
      <c r="GEI197" s="428"/>
      <c r="GEJ197" s="428"/>
      <c r="GEK197" s="427"/>
      <c r="GEL197" s="428"/>
      <c r="GEM197" s="428"/>
      <c r="GEN197" s="428"/>
      <c r="GEO197" s="427"/>
      <c r="GEP197" s="428"/>
      <c r="GEQ197" s="428"/>
      <c r="GER197" s="428"/>
      <c r="GES197" s="427"/>
      <c r="GET197" s="428"/>
      <c r="GEU197" s="428"/>
      <c r="GEV197" s="428"/>
      <c r="GEW197" s="427"/>
      <c r="GEX197" s="428"/>
      <c r="GEY197" s="428"/>
      <c r="GEZ197" s="428"/>
      <c r="GFA197" s="427"/>
      <c r="GFB197" s="428"/>
      <c r="GFC197" s="428"/>
      <c r="GFD197" s="428"/>
      <c r="GFE197" s="427"/>
      <c r="GFF197" s="428"/>
      <c r="GFG197" s="428"/>
      <c r="GFH197" s="428"/>
      <c r="GFI197" s="427"/>
      <c r="GFJ197" s="428"/>
      <c r="GFK197" s="428"/>
      <c r="GFL197" s="428"/>
      <c r="GFM197" s="427"/>
      <c r="GFN197" s="428"/>
      <c r="GFO197" s="428"/>
      <c r="GFP197" s="428"/>
      <c r="GFQ197" s="427"/>
      <c r="GFR197" s="428"/>
      <c r="GFS197" s="428"/>
      <c r="GFT197" s="428"/>
      <c r="GFU197" s="427"/>
      <c r="GFV197" s="428"/>
      <c r="GFW197" s="428"/>
      <c r="GFX197" s="428"/>
      <c r="GFY197" s="427"/>
      <c r="GFZ197" s="428"/>
      <c r="GGA197" s="428"/>
      <c r="GGB197" s="428"/>
      <c r="GGC197" s="427"/>
      <c r="GGD197" s="428"/>
      <c r="GGE197" s="428"/>
      <c r="GGF197" s="428"/>
      <c r="GGG197" s="427"/>
      <c r="GGH197" s="428"/>
      <c r="GGI197" s="428"/>
      <c r="GGJ197" s="428"/>
      <c r="GGK197" s="427"/>
      <c r="GGL197" s="428"/>
      <c r="GGM197" s="428"/>
      <c r="GGN197" s="428"/>
      <c r="GGO197" s="427"/>
      <c r="GGP197" s="428"/>
      <c r="GGQ197" s="428"/>
      <c r="GGR197" s="428"/>
      <c r="GGS197" s="427"/>
      <c r="GGT197" s="428"/>
      <c r="GGU197" s="428"/>
      <c r="GGV197" s="428"/>
      <c r="GGW197" s="427"/>
      <c r="GGX197" s="428"/>
      <c r="GGY197" s="428"/>
      <c r="GGZ197" s="428"/>
      <c r="GHA197" s="427"/>
      <c r="GHB197" s="428"/>
      <c r="GHC197" s="428"/>
      <c r="GHD197" s="428"/>
      <c r="GHE197" s="427"/>
      <c r="GHF197" s="428"/>
      <c r="GHG197" s="428"/>
      <c r="GHH197" s="428"/>
      <c r="GHI197" s="427"/>
      <c r="GHJ197" s="428"/>
      <c r="GHK197" s="428"/>
      <c r="GHL197" s="428"/>
      <c r="GHM197" s="427"/>
      <c r="GHN197" s="428"/>
      <c r="GHO197" s="428"/>
      <c r="GHP197" s="428"/>
      <c r="GHQ197" s="427"/>
      <c r="GHR197" s="428"/>
      <c r="GHS197" s="428"/>
      <c r="GHT197" s="428"/>
      <c r="GHU197" s="427"/>
      <c r="GHV197" s="428"/>
      <c r="GHW197" s="428"/>
      <c r="GHX197" s="428"/>
      <c r="GHY197" s="427"/>
      <c r="GHZ197" s="428"/>
      <c r="GIA197" s="428"/>
      <c r="GIB197" s="428"/>
      <c r="GIC197" s="427"/>
      <c r="GID197" s="428"/>
      <c r="GIE197" s="428"/>
      <c r="GIF197" s="428"/>
      <c r="GIG197" s="427"/>
      <c r="GIH197" s="428"/>
      <c r="GII197" s="428"/>
      <c r="GIJ197" s="428"/>
      <c r="GIK197" s="427"/>
      <c r="GIL197" s="428"/>
      <c r="GIM197" s="428"/>
      <c r="GIN197" s="428"/>
      <c r="GIO197" s="427"/>
      <c r="GIP197" s="428"/>
      <c r="GIQ197" s="428"/>
      <c r="GIR197" s="428"/>
      <c r="GIS197" s="427"/>
      <c r="GIT197" s="428"/>
      <c r="GIU197" s="428"/>
      <c r="GIV197" s="428"/>
      <c r="GIW197" s="427"/>
      <c r="GIX197" s="428"/>
      <c r="GIY197" s="428"/>
      <c r="GIZ197" s="428"/>
      <c r="GJA197" s="427"/>
      <c r="GJB197" s="428"/>
      <c r="GJC197" s="428"/>
      <c r="GJD197" s="428"/>
      <c r="GJE197" s="427"/>
      <c r="GJF197" s="428"/>
      <c r="GJG197" s="428"/>
      <c r="GJH197" s="428"/>
      <c r="GJI197" s="427"/>
      <c r="GJJ197" s="428"/>
      <c r="GJK197" s="428"/>
      <c r="GJL197" s="428"/>
      <c r="GJM197" s="427"/>
      <c r="GJN197" s="428"/>
      <c r="GJO197" s="428"/>
      <c r="GJP197" s="428"/>
      <c r="GJQ197" s="427"/>
      <c r="GJR197" s="428"/>
      <c r="GJS197" s="428"/>
      <c r="GJT197" s="428"/>
      <c r="GJU197" s="427"/>
      <c r="GJV197" s="428"/>
      <c r="GJW197" s="428"/>
      <c r="GJX197" s="428"/>
      <c r="GJY197" s="427"/>
      <c r="GJZ197" s="428"/>
      <c r="GKA197" s="428"/>
      <c r="GKB197" s="428"/>
      <c r="GKC197" s="427"/>
      <c r="GKD197" s="428"/>
      <c r="GKE197" s="428"/>
      <c r="GKF197" s="428"/>
      <c r="GKG197" s="427"/>
      <c r="GKH197" s="428"/>
      <c r="GKI197" s="428"/>
      <c r="GKJ197" s="428"/>
      <c r="GKK197" s="427"/>
      <c r="GKL197" s="428"/>
      <c r="GKM197" s="428"/>
      <c r="GKN197" s="428"/>
      <c r="GKO197" s="427"/>
      <c r="GKP197" s="428"/>
      <c r="GKQ197" s="428"/>
      <c r="GKR197" s="428"/>
      <c r="GKS197" s="427"/>
      <c r="GKT197" s="428"/>
      <c r="GKU197" s="428"/>
      <c r="GKV197" s="428"/>
      <c r="GKW197" s="427"/>
      <c r="GKX197" s="428"/>
      <c r="GKY197" s="428"/>
      <c r="GKZ197" s="428"/>
      <c r="GLA197" s="427"/>
      <c r="GLB197" s="428"/>
      <c r="GLC197" s="428"/>
      <c r="GLD197" s="428"/>
      <c r="GLE197" s="427"/>
      <c r="GLF197" s="428"/>
      <c r="GLG197" s="428"/>
      <c r="GLH197" s="428"/>
      <c r="GLI197" s="427"/>
      <c r="GLJ197" s="428"/>
      <c r="GLK197" s="428"/>
      <c r="GLL197" s="428"/>
      <c r="GLM197" s="427"/>
      <c r="GLN197" s="428"/>
      <c r="GLO197" s="428"/>
      <c r="GLP197" s="428"/>
      <c r="GLQ197" s="427"/>
      <c r="GLR197" s="428"/>
      <c r="GLS197" s="428"/>
      <c r="GLT197" s="428"/>
      <c r="GLU197" s="427"/>
      <c r="GLV197" s="428"/>
      <c r="GLW197" s="428"/>
      <c r="GLX197" s="428"/>
      <c r="GLY197" s="427"/>
      <c r="GLZ197" s="428"/>
      <c r="GMA197" s="428"/>
      <c r="GMB197" s="428"/>
      <c r="GMC197" s="427"/>
      <c r="GMD197" s="428"/>
      <c r="GME197" s="428"/>
      <c r="GMF197" s="428"/>
      <c r="GMG197" s="427"/>
      <c r="GMH197" s="428"/>
      <c r="GMI197" s="428"/>
      <c r="GMJ197" s="428"/>
      <c r="GMK197" s="427"/>
      <c r="GML197" s="428"/>
      <c r="GMM197" s="428"/>
      <c r="GMN197" s="428"/>
      <c r="GMO197" s="427"/>
      <c r="GMP197" s="428"/>
      <c r="GMQ197" s="428"/>
      <c r="GMR197" s="428"/>
      <c r="GMS197" s="427"/>
      <c r="GMT197" s="428"/>
      <c r="GMU197" s="428"/>
      <c r="GMV197" s="428"/>
      <c r="GMW197" s="427"/>
      <c r="GMX197" s="428"/>
      <c r="GMY197" s="428"/>
      <c r="GMZ197" s="428"/>
      <c r="GNA197" s="427"/>
      <c r="GNB197" s="428"/>
      <c r="GNC197" s="428"/>
      <c r="GND197" s="428"/>
      <c r="GNE197" s="427"/>
      <c r="GNF197" s="428"/>
      <c r="GNG197" s="428"/>
      <c r="GNH197" s="428"/>
      <c r="GNI197" s="427"/>
      <c r="GNJ197" s="428"/>
      <c r="GNK197" s="428"/>
      <c r="GNL197" s="428"/>
      <c r="GNM197" s="427"/>
      <c r="GNN197" s="428"/>
      <c r="GNO197" s="428"/>
      <c r="GNP197" s="428"/>
      <c r="GNQ197" s="427"/>
      <c r="GNR197" s="428"/>
      <c r="GNS197" s="428"/>
      <c r="GNT197" s="428"/>
      <c r="GNU197" s="427"/>
      <c r="GNV197" s="428"/>
      <c r="GNW197" s="428"/>
      <c r="GNX197" s="428"/>
      <c r="GNY197" s="427"/>
      <c r="GNZ197" s="428"/>
      <c r="GOA197" s="428"/>
      <c r="GOB197" s="428"/>
      <c r="GOC197" s="427"/>
      <c r="GOD197" s="428"/>
      <c r="GOE197" s="428"/>
      <c r="GOF197" s="428"/>
      <c r="GOG197" s="427"/>
      <c r="GOH197" s="428"/>
      <c r="GOI197" s="428"/>
      <c r="GOJ197" s="428"/>
      <c r="GOK197" s="427"/>
      <c r="GOL197" s="428"/>
      <c r="GOM197" s="428"/>
      <c r="GON197" s="428"/>
      <c r="GOO197" s="427"/>
      <c r="GOP197" s="428"/>
      <c r="GOQ197" s="428"/>
      <c r="GOR197" s="428"/>
      <c r="GOS197" s="427"/>
      <c r="GOT197" s="428"/>
      <c r="GOU197" s="428"/>
      <c r="GOV197" s="428"/>
      <c r="GOW197" s="427"/>
      <c r="GOX197" s="428"/>
      <c r="GOY197" s="428"/>
      <c r="GOZ197" s="428"/>
      <c r="GPA197" s="427"/>
      <c r="GPB197" s="428"/>
      <c r="GPC197" s="428"/>
      <c r="GPD197" s="428"/>
      <c r="GPE197" s="427"/>
      <c r="GPF197" s="428"/>
      <c r="GPG197" s="428"/>
      <c r="GPH197" s="428"/>
      <c r="GPI197" s="427"/>
      <c r="GPJ197" s="428"/>
      <c r="GPK197" s="428"/>
      <c r="GPL197" s="428"/>
      <c r="GPM197" s="427"/>
      <c r="GPN197" s="428"/>
      <c r="GPO197" s="428"/>
      <c r="GPP197" s="428"/>
      <c r="GPQ197" s="427"/>
      <c r="GPR197" s="428"/>
      <c r="GPS197" s="428"/>
      <c r="GPT197" s="428"/>
      <c r="GPU197" s="427"/>
      <c r="GPV197" s="428"/>
      <c r="GPW197" s="428"/>
      <c r="GPX197" s="428"/>
      <c r="GPY197" s="427"/>
      <c r="GPZ197" s="428"/>
      <c r="GQA197" s="428"/>
      <c r="GQB197" s="428"/>
      <c r="GQC197" s="427"/>
      <c r="GQD197" s="428"/>
      <c r="GQE197" s="428"/>
      <c r="GQF197" s="428"/>
      <c r="GQG197" s="427"/>
      <c r="GQH197" s="428"/>
      <c r="GQI197" s="428"/>
      <c r="GQJ197" s="428"/>
      <c r="GQK197" s="427"/>
      <c r="GQL197" s="428"/>
      <c r="GQM197" s="428"/>
      <c r="GQN197" s="428"/>
      <c r="GQO197" s="427"/>
      <c r="GQP197" s="428"/>
      <c r="GQQ197" s="428"/>
      <c r="GQR197" s="428"/>
      <c r="GQS197" s="427"/>
      <c r="GQT197" s="428"/>
      <c r="GQU197" s="428"/>
      <c r="GQV197" s="428"/>
      <c r="GQW197" s="427"/>
      <c r="GQX197" s="428"/>
      <c r="GQY197" s="428"/>
      <c r="GQZ197" s="428"/>
      <c r="GRA197" s="427"/>
      <c r="GRB197" s="428"/>
      <c r="GRC197" s="428"/>
      <c r="GRD197" s="428"/>
      <c r="GRE197" s="427"/>
      <c r="GRF197" s="428"/>
      <c r="GRG197" s="428"/>
      <c r="GRH197" s="428"/>
      <c r="GRI197" s="427"/>
      <c r="GRJ197" s="428"/>
      <c r="GRK197" s="428"/>
      <c r="GRL197" s="428"/>
      <c r="GRM197" s="427"/>
      <c r="GRN197" s="428"/>
      <c r="GRO197" s="428"/>
      <c r="GRP197" s="428"/>
      <c r="GRQ197" s="427"/>
      <c r="GRR197" s="428"/>
      <c r="GRS197" s="428"/>
      <c r="GRT197" s="428"/>
      <c r="GRU197" s="427"/>
      <c r="GRV197" s="428"/>
      <c r="GRW197" s="428"/>
      <c r="GRX197" s="428"/>
      <c r="GRY197" s="427"/>
      <c r="GRZ197" s="428"/>
      <c r="GSA197" s="428"/>
      <c r="GSB197" s="428"/>
      <c r="GSC197" s="427"/>
      <c r="GSD197" s="428"/>
      <c r="GSE197" s="428"/>
      <c r="GSF197" s="428"/>
      <c r="GSG197" s="427"/>
      <c r="GSH197" s="428"/>
      <c r="GSI197" s="428"/>
      <c r="GSJ197" s="428"/>
      <c r="GSK197" s="427"/>
      <c r="GSL197" s="428"/>
      <c r="GSM197" s="428"/>
      <c r="GSN197" s="428"/>
      <c r="GSO197" s="427"/>
      <c r="GSP197" s="428"/>
      <c r="GSQ197" s="428"/>
      <c r="GSR197" s="428"/>
      <c r="GSS197" s="427"/>
      <c r="GST197" s="428"/>
      <c r="GSU197" s="428"/>
      <c r="GSV197" s="428"/>
      <c r="GSW197" s="427"/>
      <c r="GSX197" s="428"/>
      <c r="GSY197" s="428"/>
      <c r="GSZ197" s="428"/>
      <c r="GTA197" s="427"/>
      <c r="GTB197" s="428"/>
      <c r="GTC197" s="428"/>
      <c r="GTD197" s="428"/>
      <c r="GTE197" s="427"/>
      <c r="GTF197" s="428"/>
      <c r="GTG197" s="428"/>
      <c r="GTH197" s="428"/>
      <c r="GTI197" s="427"/>
      <c r="GTJ197" s="428"/>
      <c r="GTK197" s="428"/>
      <c r="GTL197" s="428"/>
      <c r="GTM197" s="427"/>
      <c r="GTN197" s="428"/>
      <c r="GTO197" s="428"/>
      <c r="GTP197" s="428"/>
      <c r="GTQ197" s="427"/>
      <c r="GTR197" s="428"/>
      <c r="GTS197" s="428"/>
      <c r="GTT197" s="428"/>
      <c r="GTU197" s="427"/>
      <c r="GTV197" s="428"/>
      <c r="GTW197" s="428"/>
      <c r="GTX197" s="428"/>
      <c r="GTY197" s="427"/>
      <c r="GTZ197" s="428"/>
      <c r="GUA197" s="428"/>
      <c r="GUB197" s="428"/>
      <c r="GUC197" s="427"/>
      <c r="GUD197" s="428"/>
      <c r="GUE197" s="428"/>
      <c r="GUF197" s="428"/>
      <c r="GUG197" s="427"/>
      <c r="GUH197" s="428"/>
      <c r="GUI197" s="428"/>
      <c r="GUJ197" s="428"/>
      <c r="GUK197" s="427"/>
      <c r="GUL197" s="428"/>
      <c r="GUM197" s="428"/>
      <c r="GUN197" s="428"/>
      <c r="GUO197" s="427"/>
      <c r="GUP197" s="428"/>
      <c r="GUQ197" s="428"/>
      <c r="GUR197" s="428"/>
      <c r="GUS197" s="427"/>
      <c r="GUT197" s="428"/>
      <c r="GUU197" s="428"/>
      <c r="GUV197" s="428"/>
      <c r="GUW197" s="427"/>
      <c r="GUX197" s="428"/>
      <c r="GUY197" s="428"/>
      <c r="GUZ197" s="428"/>
      <c r="GVA197" s="427"/>
      <c r="GVB197" s="428"/>
      <c r="GVC197" s="428"/>
      <c r="GVD197" s="428"/>
      <c r="GVE197" s="427"/>
      <c r="GVF197" s="428"/>
      <c r="GVG197" s="428"/>
      <c r="GVH197" s="428"/>
      <c r="GVI197" s="427"/>
      <c r="GVJ197" s="428"/>
      <c r="GVK197" s="428"/>
      <c r="GVL197" s="428"/>
      <c r="GVM197" s="427"/>
      <c r="GVN197" s="428"/>
      <c r="GVO197" s="428"/>
      <c r="GVP197" s="428"/>
      <c r="GVQ197" s="427"/>
      <c r="GVR197" s="428"/>
      <c r="GVS197" s="428"/>
      <c r="GVT197" s="428"/>
      <c r="GVU197" s="427"/>
      <c r="GVV197" s="428"/>
      <c r="GVW197" s="428"/>
      <c r="GVX197" s="428"/>
      <c r="GVY197" s="427"/>
      <c r="GVZ197" s="428"/>
      <c r="GWA197" s="428"/>
      <c r="GWB197" s="428"/>
      <c r="GWC197" s="427"/>
      <c r="GWD197" s="428"/>
      <c r="GWE197" s="428"/>
      <c r="GWF197" s="428"/>
      <c r="GWG197" s="427"/>
      <c r="GWH197" s="428"/>
      <c r="GWI197" s="428"/>
      <c r="GWJ197" s="428"/>
      <c r="GWK197" s="427"/>
      <c r="GWL197" s="428"/>
      <c r="GWM197" s="428"/>
      <c r="GWN197" s="428"/>
      <c r="GWO197" s="427"/>
      <c r="GWP197" s="428"/>
      <c r="GWQ197" s="428"/>
      <c r="GWR197" s="428"/>
      <c r="GWS197" s="427"/>
      <c r="GWT197" s="428"/>
      <c r="GWU197" s="428"/>
      <c r="GWV197" s="428"/>
      <c r="GWW197" s="427"/>
      <c r="GWX197" s="428"/>
      <c r="GWY197" s="428"/>
      <c r="GWZ197" s="428"/>
      <c r="GXA197" s="427"/>
      <c r="GXB197" s="428"/>
      <c r="GXC197" s="428"/>
      <c r="GXD197" s="428"/>
      <c r="GXE197" s="427"/>
      <c r="GXF197" s="428"/>
      <c r="GXG197" s="428"/>
      <c r="GXH197" s="428"/>
      <c r="GXI197" s="427"/>
      <c r="GXJ197" s="428"/>
      <c r="GXK197" s="428"/>
      <c r="GXL197" s="428"/>
      <c r="GXM197" s="427"/>
      <c r="GXN197" s="428"/>
      <c r="GXO197" s="428"/>
      <c r="GXP197" s="428"/>
      <c r="GXQ197" s="427"/>
      <c r="GXR197" s="428"/>
      <c r="GXS197" s="428"/>
      <c r="GXT197" s="428"/>
      <c r="GXU197" s="427"/>
      <c r="GXV197" s="428"/>
      <c r="GXW197" s="428"/>
      <c r="GXX197" s="428"/>
      <c r="GXY197" s="427"/>
      <c r="GXZ197" s="428"/>
      <c r="GYA197" s="428"/>
      <c r="GYB197" s="428"/>
      <c r="GYC197" s="427"/>
      <c r="GYD197" s="428"/>
      <c r="GYE197" s="428"/>
      <c r="GYF197" s="428"/>
      <c r="GYG197" s="427"/>
      <c r="GYH197" s="428"/>
      <c r="GYI197" s="428"/>
      <c r="GYJ197" s="428"/>
      <c r="GYK197" s="427"/>
      <c r="GYL197" s="428"/>
      <c r="GYM197" s="428"/>
      <c r="GYN197" s="428"/>
      <c r="GYO197" s="427"/>
      <c r="GYP197" s="428"/>
      <c r="GYQ197" s="428"/>
      <c r="GYR197" s="428"/>
      <c r="GYS197" s="427"/>
      <c r="GYT197" s="428"/>
      <c r="GYU197" s="428"/>
      <c r="GYV197" s="428"/>
      <c r="GYW197" s="427"/>
      <c r="GYX197" s="428"/>
      <c r="GYY197" s="428"/>
      <c r="GYZ197" s="428"/>
      <c r="GZA197" s="427"/>
      <c r="GZB197" s="428"/>
      <c r="GZC197" s="428"/>
      <c r="GZD197" s="428"/>
      <c r="GZE197" s="427"/>
      <c r="GZF197" s="428"/>
      <c r="GZG197" s="428"/>
      <c r="GZH197" s="428"/>
      <c r="GZI197" s="427"/>
      <c r="GZJ197" s="428"/>
      <c r="GZK197" s="428"/>
      <c r="GZL197" s="428"/>
      <c r="GZM197" s="427"/>
      <c r="GZN197" s="428"/>
      <c r="GZO197" s="428"/>
      <c r="GZP197" s="428"/>
      <c r="GZQ197" s="427"/>
      <c r="GZR197" s="428"/>
      <c r="GZS197" s="428"/>
      <c r="GZT197" s="428"/>
      <c r="GZU197" s="427"/>
      <c r="GZV197" s="428"/>
      <c r="GZW197" s="428"/>
      <c r="GZX197" s="428"/>
      <c r="GZY197" s="427"/>
      <c r="GZZ197" s="428"/>
      <c r="HAA197" s="428"/>
      <c r="HAB197" s="428"/>
      <c r="HAC197" s="427"/>
      <c r="HAD197" s="428"/>
      <c r="HAE197" s="428"/>
      <c r="HAF197" s="428"/>
      <c r="HAG197" s="427"/>
      <c r="HAH197" s="428"/>
      <c r="HAI197" s="428"/>
      <c r="HAJ197" s="428"/>
      <c r="HAK197" s="427"/>
      <c r="HAL197" s="428"/>
      <c r="HAM197" s="428"/>
      <c r="HAN197" s="428"/>
      <c r="HAO197" s="427"/>
      <c r="HAP197" s="428"/>
      <c r="HAQ197" s="428"/>
      <c r="HAR197" s="428"/>
      <c r="HAS197" s="427"/>
      <c r="HAT197" s="428"/>
      <c r="HAU197" s="428"/>
      <c r="HAV197" s="428"/>
      <c r="HAW197" s="427"/>
      <c r="HAX197" s="428"/>
      <c r="HAY197" s="428"/>
      <c r="HAZ197" s="428"/>
      <c r="HBA197" s="427"/>
      <c r="HBB197" s="428"/>
      <c r="HBC197" s="428"/>
      <c r="HBD197" s="428"/>
      <c r="HBE197" s="427"/>
      <c r="HBF197" s="428"/>
      <c r="HBG197" s="428"/>
      <c r="HBH197" s="428"/>
      <c r="HBI197" s="427"/>
      <c r="HBJ197" s="428"/>
      <c r="HBK197" s="428"/>
      <c r="HBL197" s="428"/>
      <c r="HBM197" s="427"/>
      <c r="HBN197" s="428"/>
      <c r="HBO197" s="428"/>
      <c r="HBP197" s="428"/>
      <c r="HBQ197" s="427"/>
      <c r="HBR197" s="428"/>
      <c r="HBS197" s="428"/>
      <c r="HBT197" s="428"/>
      <c r="HBU197" s="427"/>
      <c r="HBV197" s="428"/>
      <c r="HBW197" s="428"/>
      <c r="HBX197" s="428"/>
      <c r="HBY197" s="427"/>
      <c r="HBZ197" s="428"/>
      <c r="HCA197" s="428"/>
      <c r="HCB197" s="428"/>
      <c r="HCC197" s="427"/>
      <c r="HCD197" s="428"/>
      <c r="HCE197" s="428"/>
      <c r="HCF197" s="428"/>
      <c r="HCG197" s="427"/>
      <c r="HCH197" s="428"/>
      <c r="HCI197" s="428"/>
      <c r="HCJ197" s="428"/>
      <c r="HCK197" s="427"/>
      <c r="HCL197" s="428"/>
      <c r="HCM197" s="428"/>
      <c r="HCN197" s="428"/>
      <c r="HCO197" s="427"/>
      <c r="HCP197" s="428"/>
      <c r="HCQ197" s="428"/>
      <c r="HCR197" s="428"/>
      <c r="HCS197" s="427"/>
      <c r="HCT197" s="428"/>
      <c r="HCU197" s="428"/>
      <c r="HCV197" s="428"/>
      <c r="HCW197" s="427"/>
      <c r="HCX197" s="428"/>
      <c r="HCY197" s="428"/>
      <c r="HCZ197" s="428"/>
      <c r="HDA197" s="427"/>
      <c r="HDB197" s="428"/>
      <c r="HDC197" s="428"/>
      <c r="HDD197" s="428"/>
      <c r="HDE197" s="427"/>
      <c r="HDF197" s="428"/>
      <c r="HDG197" s="428"/>
      <c r="HDH197" s="428"/>
      <c r="HDI197" s="427"/>
      <c r="HDJ197" s="428"/>
      <c r="HDK197" s="428"/>
      <c r="HDL197" s="428"/>
      <c r="HDM197" s="427"/>
      <c r="HDN197" s="428"/>
      <c r="HDO197" s="428"/>
      <c r="HDP197" s="428"/>
      <c r="HDQ197" s="427"/>
      <c r="HDR197" s="428"/>
      <c r="HDS197" s="428"/>
      <c r="HDT197" s="428"/>
      <c r="HDU197" s="427"/>
      <c r="HDV197" s="428"/>
      <c r="HDW197" s="428"/>
      <c r="HDX197" s="428"/>
      <c r="HDY197" s="427"/>
      <c r="HDZ197" s="428"/>
      <c r="HEA197" s="428"/>
      <c r="HEB197" s="428"/>
      <c r="HEC197" s="427"/>
      <c r="HED197" s="428"/>
      <c r="HEE197" s="428"/>
      <c r="HEF197" s="428"/>
      <c r="HEG197" s="427"/>
      <c r="HEH197" s="428"/>
      <c r="HEI197" s="428"/>
      <c r="HEJ197" s="428"/>
      <c r="HEK197" s="427"/>
      <c r="HEL197" s="428"/>
      <c r="HEM197" s="428"/>
      <c r="HEN197" s="428"/>
      <c r="HEO197" s="427"/>
      <c r="HEP197" s="428"/>
      <c r="HEQ197" s="428"/>
      <c r="HER197" s="428"/>
      <c r="HES197" s="427"/>
      <c r="HET197" s="428"/>
      <c r="HEU197" s="428"/>
      <c r="HEV197" s="428"/>
      <c r="HEW197" s="427"/>
      <c r="HEX197" s="428"/>
      <c r="HEY197" s="428"/>
      <c r="HEZ197" s="428"/>
      <c r="HFA197" s="427"/>
      <c r="HFB197" s="428"/>
      <c r="HFC197" s="428"/>
      <c r="HFD197" s="428"/>
      <c r="HFE197" s="427"/>
      <c r="HFF197" s="428"/>
      <c r="HFG197" s="428"/>
      <c r="HFH197" s="428"/>
      <c r="HFI197" s="427"/>
      <c r="HFJ197" s="428"/>
      <c r="HFK197" s="428"/>
      <c r="HFL197" s="428"/>
      <c r="HFM197" s="427"/>
      <c r="HFN197" s="428"/>
      <c r="HFO197" s="428"/>
      <c r="HFP197" s="428"/>
      <c r="HFQ197" s="427"/>
      <c r="HFR197" s="428"/>
      <c r="HFS197" s="428"/>
      <c r="HFT197" s="428"/>
      <c r="HFU197" s="427"/>
      <c r="HFV197" s="428"/>
      <c r="HFW197" s="428"/>
      <c r="HFX197" s="428"/>
      <c r="HFY197" s="427"/>
      <c r="HFZ197" s="428"/>
      <c r="HGA197" s="428"/>
      <c r="HGB197" s="428"/>
      <c r="HGC197" s="427"/>
      <c r="HGD197" s="428"/>
      <c r="HGE197" s="428"/>
      <c r="HGF197" s="428"/>
      <c r="HGG197" s="427"/>
      <c r="HGH197" s="428"/>
      <c r="HGI197" s="428"/>
      <c r="HGJ197" s="428"/>
      <c r="HGK197" s="427"/>
      <c r="HGL197" s="428"/>
      <c r="HGM197" s="428"/>
      <c r="HGN197" s="428"/>
      <c r="HGO197" s="427"/>
      <c r="HGP197" s="428"/>
      <c r="HGQ197" s="428"/>
      <c r="HGR197" s="428"/>
      <c r="HGS197" s="427"/>
      <c r="HGT197" s="428"/>
      <c r="HGU197" s="428"/>
      <c r="HGV197" s="428"/>
      <c r="HGW197" s="427"/>
      <c r="HGX197" s="428"/>
      <c r="HGY197" s="428"/>
      <c r="HGZ197" s="428"/>
      <c r="HHA197" s="427"/>
      <c r="HHB197" s="428"/>
      <c r="HHC197" s="428"/>
      <c r="HHD197" s="428"/>
      <c r="HHE197" s="427"/>
      <c r="HHF197" s="428"/>
      <c r="HHG197" s="428"/>
      <c r="HHH197" s="428"/>
      <c r="HHI197" s="427"/>
      <c r="HHJ197" s="428"/>
      <c r="HHK197" s="428"/>
      <c r="HHL197" s="428"/>
      <c r="HHM197" s="427"/>
      <c r="HHN197" s="428"/>
      <c r="HHO197" s="428"/>
      <c r="HHP197" s="428"/>
      <c r="HHQ197" s="427"/>
      <c r="HHR197" s="428"/>
      <c r="HHS197" s="428"/>
      <c r="HHT197" s="428"/>
      <c r="HHU197" s="427"/>
      <c r="HHV197" s="428"/>
      <c r="HHW197" s="428"/>
      <c r="HHX197" s="428"/>
      <c r="HHY197" s="427"/>
      <c r="HHZ197" s="428"/>
      <c r="HIA197" s="428"/>
      <c r="HIB197" s="428"/>
      <c r="HIC197" s="427"/>
      <c r="HID197" s="428"/>
      <c r="HIE197" s="428"/>
      <c r="HIF197" s="428"/>
      <c r="HIG197" s="427"/>
      <c r="HIH197" s="428"/>
      <c r="HII197" s="428"/>
      <c r="HIJ197" s="428"/>
      <c r="HIK197" s="427"/>
      <c r="HIL197" s="428"/>
      <c r="HIM197" s="428"/>
      <c r="HIN197" s="428"/>
      <c r="HIO197" s="427"/>
      <c r="HIP197" s="428"/>
      <c r="HIQ197" s="428"/>
      <c r="HIR197" s="428"/>
      <c r="HIS197" s="427"/>
      <c r="HIT197" s="428"/>
      <c r="HIU197" s="428"/>
      <c r="HIV197" s="428"/>
      <c r="HIW197" s="427"/>
      <c r="HIX197" s="428"/>
      <c r="HIY197" s="428"/>
      <c r="HIZ197" s="428"/>
      <c r="HJA197" s="427"/>
      <c r="HJB197" s="428"/>
      <c r="HJC197" s="428"/>
      <c r="HJD197" s="428"/>
      <c r="HJE197" s="427"/>
      <c r="HJF197" s="428"/>
      <c r="HJG197" s="428"/>
      <c r="HJH197" s="428"/>
      <c r="HJI197" s="427"/>
      <c r="HJJ197" s="428"/>
      <c r="HJK197" s="428"/>
      <c r="HJL197" s="428"/>
      <c r="HJM197" s="427"/>
      <c r="HJN197" s="428"/>
      <c r="HJO197" s="428"/>
      <c r="HJP197" s="428"/>
      <c r="HJQ197" s="427"/>
      <c r="HJR197" s="428"/>
      <c r="HJS197" s="428"/>
      <c r="HJT197" s="428"/>
      <c r="HJU197" s="427"/>
      <c r="HJV197" s="428"/>
      <c r="HJW197" s="428"/>
      <c r="HJX197" s="428"/>
      <c r="HJY197" s="427"/>
      <c r="HJZ197" s="428"/>
      <c r="HKA197" s="428"/>
      <c r="HKB197" s="428"/>
      <c r="HKC197" s="427"/>
      <c r="HKD197" s="428"/>
      <c r="HKE197" s="428"/>
      <c r="HKF197" s="428"/>
      <c r="HKG197" s="427"/>
      <c r="HKH197" s="428"/>
      <c r="HKI197" s="428"/>
      <c r="HKJ197" s="428"/>
      <c r="HKK197" s="427"/>
      <c r="HKL197" s="428"/>
      <c r="HKM197" s="428"/>
      <c r="HKN197" s="428"/>
      <c r="HKO197" s="427"/>
      <c r="HKP197" s="428"/>
      <c r="HKQ197" s="428"/>
      <c r="HKR197" s="428"/>
      <c r="HKS197" s="427"/>
      <c r="HKT197" s="428"/>
      <c r="HKU197" s="428"/>
      <c r="HKV197" s="428"/>
      <c r="HKW197" s="427"/>
      <c r="HKX197" s="428"/>
      <c r="HKY197" s="428"/>
      <c r="HKZ197" s="428"/>
      <c r="HLA197" s="427"/>
      <c r="HLB197" s="428"/>
      <c r="HLC197" s="428"/>
      <c r="HLD197" s="428"/>
      <c r="HLE197" s="427"/>
      <c r="HLF197" s="428"/>
      <c r="HLG197" s="428"/>
      <c r="HLH197" s="428"/>
      <c r="HLI197" s="427"/>
      <c r="HLJ197" s="428"/>
      <c r="HLK197" s="428"/>
      <c r="HLL197" s="428"/>
      <c r="HLM197" s="427"/>
      <c r="HLN197" s="428"/>
      <c r="HLO197" s="428"/>
      <c r="HLP197" s="428"/>
      <c r="HLQ197" s="427"/>
      <c r="HLR197" s="428"/>
      <c r="HLS197" s="428"/>
      <c r="HLT197" s="428"/>
      <c r="HLU197" s="427"/>
      <c r="HLV197" s="428"/>
      <c r="HLW197" s="428"/>
      <c r="HLX197" s="428"/>
      <c r="HLY197" s="427"/>
      <c r="HLZ197" s="428"/>
      <c r="HMA197" s="428"/>
      <c r="HMB197" s="428"/>
      <c r="HMC197" s="427"/>
      <c r="HMD197" s="428"/>
      <c r="HME197" s="428"/>
      <c r="HMF197" s="428"/>
      <c r="HMG197" s="427"/>
      <c r="HMH197" s="428"/>
      <c r="HMI197" s="428"/>
      <c r="HMJ197" s="428"/>
      <c r="HMK197" s="427"/>
      <c r="HML197" s="428"/>
      <c r="HMM197" s="428"/>
      <c r="HMN197" s="428"/>
      <c r="HMO197" s="427"/>
      <c r="HMP197" s="428"/>
      <c r="HMQ197" s="428"/>
      <c r="HMR197" s="428"/>
      <c r="HMS197" s="427"/>
      <c r="HMT197" s="428"/>
      <c r="HMU197" s="428"/>
      <c r="HMV197" s="428"/>
      <c r="HMW197" s="427"/>
      <c r="HMX197" s="428"/>
      <c r="HMY197" s="428"/>
      <c r="HMZ197" s="428"/>
      <c r="HNA197" s="427"/>
      <c r="HNB197" s="428"/>
      <c r="HNC197" s="428"/>
      <c r="HND197" s="428"/>
      <c r="HNE197" s="427"/>
      <c r="HNF197" s="428"/>
      <c r="HNG197" s="428"/>
      <c r="HNH197" s="428"/>
      <c r="HNI197" s="427"/>
      <c r="HNJ197" s="428"/>
      <c r="HNK197" s="428"/>
      <c r="HNL197" s="428"/>
      <c r="HNM197" s="427"/>
      <c r="HNN197" s="428"/>
      <c r="HNO197" s="428"/>
      <c r="HNP197" s="428"/>
      <c r="HNQ197" s="427"/>
      <c r="HNR197" s="428"/>
      <c r="HNS197" s="428"/>
      <c r="HNT197" s="428"/>
      <c r="HNU197" s="427"/>
      <c r="HNV197" s="428"/>
      <c r="HNW197" s="428"/>
      <c r="HNX197" s="428"/>
      <c r="HNY197" s="427"/>
      <c r="HNZ197" s="428"/>
      <c r="HOA197" s="428"/>
      <c r="HOB197" s="428"/>
      <c r="HOC197" s="427"/>
      <c r="HOD197" s="428"/>
      <c r="HOE197" s="428"/>
      <c r="HOF197" s="428"/>
      <c r="HOG197" s="427"/>
      <c r="HOH197" s="428"/>
      <c r="HOI197" s="428"/>
      <c r="HOJ197" s="428"/>
      <c r="HOK197" s="427"/>
      <c r="HOL197" s="428"/>
      <c r="HOM197" s="428"/>
      <c r="HON197" s="428"/>
      <c r="HOO197" s="427"/>
      <c r="HOP197" s="428"/>
      <c r="HOQ197" s="428"/>
      <c r="HOR197" s="428"/>
      <c r="HOS197" s="427"/>
      <c r="HOT197" s="428"/>
      <c r="HOU197" s="428"/>
      <c r="HOV197" s="428"/>
      <c r="HOW197" s="427"/>
      <c r="HOX197" s="428"/>
      <c r="HOY197" s="428"/>
      <c r="HOZ197" s="428"/>
      <c r="HPA197" s="427"/>
      <c r="HPB197" s="428"/>
      <c r="HPC197" s="428"/>
      <c r="HPD197" s="428"/>
      <c r="HPE197" s="427"/>
      <c r="HPF197" s="428"/>
      <c r="HPG197" s="428"/>
      <c r="HPH197" s="428"/>
      <c r="HPI197" s="427"/>
      <c r="HPJ197" s="428"/>
      <c r="HPK197" s="428"/>
      <c r="HPL197" s="428"/>
      <c r="HPM197" s="427"/>
      <c r="HPN197" s="428"/>
      <c r="HPO197" s="428"/>
      <c r="HPP197" s="428"/>
      <c r="HPQ197" s="427"/>
      <c r="HPR197" s="428"/>
      <c r="HPS197" s="428"/>
      <c r="HPT197" s="428"/>
      <c r="HPU197" s="427"/>
      <c r="HPV197" s="428"/>
      <c r="HPW197" s="428"/>
      <c r="HPX197" s="428"/>
      <c r="HPY197" s="427"/>
      <c r="HPZ197" s="428"/>
      <c r="HQA197" s="428"/>
      <c r="HQB197" s="428"/>
      <c r="HQC197" s="427"/>
      <c r="HQD197" s="428"/>
      <c r="HQE197" s="428"/>
      <c r="HQF197" s="428"/>
      <c r="HQG197" s="427"/>
      <c r="HQH197" s="428"/>
      <c r="HQI197" s="428"/>
      <c r="HQJ197" s="428"/>
      <c r="HQK197" s="427"/>
      <c r="HQL197" s="428"/>
      <c r="HQM197" s="428"/>
      <c r="HQN197" s="428"/>
      <c r="HQO197" s="427"/>
      <c r="HQP197" s="428"/>
      <c r="HQQ197" s="428"/>
      <c r="HQR197" s="428"/>
      <c r="HQS197" s="427"/>
      <c r="HQT197" s="428"/>
      <c r="HQU197" s="428"/>
      <c r="HQV197" s="428"/>
      <c r="HQW197" s="427"/>
      <c r="HQX197" s="428"/>
      <c r="HQY197" s="428"/>
      <c r="HQZ197" s="428"/>
      <c r="HRA197" s="427"/>
      <c r="HRB197" s="428"/>
      <c r="HRC197" s="428"/>
      <c r="HRD197" s="428"/>
      <c r="HRE197" s="427"/>
      <c r="HRF197" s="428"/>
      <c r="HRG197" s="428"/>
      <c r="HRH197" s="428"/>
      <c r="HRI197" s="427"/>
      <c r="HRJ197" s="428"/>
      <c r="HRK197" s="428"/>
      <c r="HRL197" s="428"/>
      <c r="HRM197" s="427"/>
      <c r="HRN197" s="428"/>
      <c r="HRO197" s="428"/>
      <c r="HRP197" s="428"/>
      <c r="HRQ197" s="427"/>
      <c r="HRR197" s="428"/>
      <c r="HRS197" s="428"/>
      <c r="HRT197" s="428"/>
      <c r="HRU197" s="427"/>
      <c r="HRV197" s="428"/>
      <c r="HRW197" s="428"/>
      <c r="HRX197" s="428"/>
      <c r="HRY197" s="427"/>
      <c r="HRZ197" s="428"/>
      <c r="HSA197" s="428"/>
      <c r="HSB197" s="428"/>
      <c r="HSC197" s="427"/>
      <c r="HSD197" s="428"/>
      <c r="HSE197" s="428"/>
      <c r="HSF197" s="428"/>
      <c r="HSG197" s="427"/>
      <c r="HSH197" s="428"/>
      <c r="HSI197" s="428"/>
      <c r="HSJ197" s="428"/>
      <c r="HSK197" s="427"/>
      <c r="HSL197" s="428"/>
      <c r="HSM197" s="428"/>
      <c r="HSN197" s="428"/>
      <c r="HSO197" s="427"/>
      <c r="HSP197" s="428"/>
      <c r="HSQ197" s="428"/>
      <c r="HSR197" s="428"/>
      <c r="HSS197" s="427"/>
      <c r="HST197" s="428"/>
      <c r="HSU197" s="428"/>
      <c r="HSV197" s="428"/>
      <c r="HSW197" s="427"/>
      <c r="HSX197" s="428"/>
      <c r="HSY197" s="428"/>
      <c r="HSZ197" s="428"/>
      <c r="HTA197" s="427"/>
      <c r="HTB197" s="428"/>
      <c r="HTC197" s="428"/>
      <c r="HTD197" s="428"/>
      <c r="HTE197" s="427"/>
      <c r="HTF197" s="428"/>
      <c r="HTG197" s="428"/>
      <c r="HTH197" s="428"/>
      <c r="HTI197" s="427"/>
      <c r="HTJ197" s="428"/>
      <c r="HTK197" s="428"/>
      <c r="HTL197" s="428"/>
      <c r="HTM197" s="427"/>
      <c r="HTN197" s="428"/>
      <c r="HTO197" s="428"/>
      <c r="HTP197" s="428"/>
      <c r="HTQ197" s="427"/>
      <c r="HTR197" s="428"/>
      <c r="HTS197" s="428"/>
      <c r="HTT197" s="428"/>
      <c r="HTU197" s="427"/>
      <c r="HTV197" s="428"/>
      <c r="HTW197" s="428"/>
      <c r="HTX197" s="428"/>
      <c r="HTY197" s="427"/>
      <c r="HTZ197" s="428"/>
      <c r="HUA197" s="428"/>
      <c r="HUB197" s="428"/>
      <c r="HUC197" s="427"/>
      <c r="HUD197" s="428"/>
      <c r="HUE197" s="428"/>
      <c r="HUF197" s="428"/>
      <c r="HUG197" s="427"/>
      <c r="HUH197" s="428"/>
      <c r="HUI197" s="428"/>
      <c r="HUJ197" s="428"/>
      <c r="HUK197" s="427"/>
      <c r="HUL197" s="428"/>
      <c r="HUM197" s="428"/>
      <c r="HUN197" s="428"/>
      <c r="HUO197" s="427"/>
      <c r="HUP197" s="428"/>
      <c r="HUQ197" s="428"/>
      <c r="HUR197" s="428"/>
      <c r="HUS197" s="427"/>
      <c r="HUT197" s="428"/>
      <c r="HUU197" s="428"/>
      <c r="HUV197" s="428"/>
      <c r="HUW197" s="427"/>
      <c r="HUX197" s="428"/>
      <c r="HUY197" s="428"/>
      <c r="HUZ197" s="428"/>
      <c r="HVA197" s="427"/>
      <c r="HVB197" s="428"/>
      <c r="HVC197" s="428"/>
      <c r="HVD197" s="428"/>
      <c r="HVE197" s="427"/>
      <c r="HVF197" s="428"/>
      <c r="HVG197" s="428"/>
      <c r="HVH197" s="428"/>
      <c r="HVI197" s="427"/>
      <c r="HVJ197" s="428"/>
      <c r="HVK197" s="428"/>
      <c r="HVL197" s="428"/>
      <c r="HVM197" s="427"/>
      <c r="HVN197" s="428"/>
      <c r="HVO197" s="428"/>
      <c r="HVP197" s="428"/>
      <c r="HVQ197" s="427"/>
      <c r="HVR197" s="428"/>
      <c r="HVS197" s="428"/>
      <c r="HVT197" s="428"/>
      <c r="HVU197" s="427"/>
      <c r="HVV197" s="428"/>
      <c r="HVW197" s="428"/>
      <c r="HVX197" s="428"/>
      <c r="HVY197" s="427"/>
      <c r="HVZ197" s="428"/>
      <c r="HWA197" s="428"/>
      <c r="HWB197" s="428"/>
      <c r="HWC197" s="427"/>
      <c r="HWD197" s="428"/>
      <c r="HWE197" s="428"/>
      <c r="HWF197" s="428"/>
      <c r="HWG197" s="427"/>
      <c r="HWH197" s="428"/>
      <c r="HWI197" s="428"/>
      <c r="HWJ197" s="428"/>
      <c r="HWK197" s="427"/>
      <c r="HWL197" s="428"/>
      <c r="HWM197" s="428"/>
      <c r="HWN197" s="428"/>
      <c r="HWO197" s="427"/>
      <c r="HWP197" s="428"/>
      <c r="HWQ197" s="428"/>
      <c r="HWR197" s="428"/>
      <c r="HWS197" s="427"/>
      <c r="HWT197" s="428"/>
      <c r="HWU197" s="428"/>
      <c r="HWV197" s="428"/>
      <c r="HWW197" s="427"/>
      <c r="HWX197" s="428"/>
      <c r="HWY197" s="428"/>
      <c r="HWZ197" s="428"/>
      <c r="HXA197" s="427"/>
      <c r="HXB197" s="428"/>
      <c r="HXC197" s="428"/>
      <c r="HXD197" s="428"/>
      <c r="HXE197" s="427"/>
      <c r="HXF197" s="428"/>
      <c r="HXG197" s="428"/>
      <c r="HXH197" s="428"/>
      <c r="HXI197" s="427"/>
      <c r="HXJ197" s="428"/>
      <c r="HXK197" s="428"/>
      <c r="HXL197" s="428"/>
      <c r="HXM197" s="427"/>
      <c r="HXN197" s="428"/>
      <c r="HXO197" s="428"/>
      <c r="HXP197" s="428"/>
      <c r="HXQ197" s="427"/>
      <c r="HXR197" s="428"/>
      <c r="HXS197" s="428"/>
      <c r="HXT197" s="428"/>
      <c r="HXU197" s="427"/>
      <c r="HXV197" s="428"/>
      <c r="HXW197" s="428"/>
      <c r="HXX197" s="428"/>
      <c r="HXY197" s="427"/>
      <c r="HXZ197" s="428"/>
      <c r="HYA197" s="428"/>
      <c r="HYB197" s="428"/>
      <c r="HYC197" s="427"/>
      <c r="HYD197" s="428"/>
      <c r="HYE197" s="428"/>
      <c r="HYF197" s="428"/>
      <c r="HYG197" s="427"/>
      <c r="HYH197" s="428"/>
      <c r="HYI197" s="428"/>
      <c r="HYJ197" s="428"/>
      <c r="HYK197" s="427"/>
      <c r="HYL197" s="428"/>
      <c r="HYM197" s="428"/>
      <c r="HYN197" s="428"/>
      <c r="HYO197" s="427"/>
      <c r="HYP197" s="428"/>
      <c r="HYQ197" s="428"/>
      <c r="HYR197" s="428"/>
      <c r="HYS197" s="427"/>
      <c r="HYT197" s="428"/>
      <c r="HYU197" s="428"/>
      <c r="HYV197" s="428"/>
      <c r="HYW197" s="427"/>
      <c r="HYX197" s="428"/>
      <c r="HYY197" s="428"/>
      <c r="HYZ197" s="428"/>
      <c r="HZA197" s="427"/>
      <c r="HZB197" s="428"/>
      <c r="HZC197" s="428"/>
      <c r="HZD197" s="428"/>
      <c r="HZE197" s="427"/>
      <c r="HZF197" s="428"/>
      <c r="HZG197" s="428"/>
      <c r="HZH197" s="428"/>
      <c r="HZI197" s="427"/>
      <c r="HZJ197" s="428"/>
      <c r="HZK197" s="428"/>
      <c r="HZL197" s="428"/>
      <c r="HZM197" s="427"/>
      <c r="HZN197" s="428"/>
      <c r="HZO197" s="428"/>
      <c r="HZP197" s="428"/>
      <c r="HZQ197" s="427"/>
      <c r="HZR197" s="428"/>
      <c r="HZS197" s="428"/>
      <c r="HZT197" s="428"/>
      <c r="HZU197" s="427"/>
      <c r="HZV197" s="428"/>
      <c r="HZW197" s="428"/>
      <c r="HZX197" s="428"/>
      <c r="HZY197" s="427"/>
      <c r="HZZ197" s="428"/>
      <c r="IAA197" s="428"/>
      <c r="IAB197" s="428"/>
      <c r="IAC197" s="427"/>
      <c r="IAD197" s="428"/>
      <c r="IAE197" s="428"/>
      <c r="IAF197" s="428"/>
      <c r="IAG197" s="427"/>
      <c r="IAH197" s="428"/>
      <c r="IAI197" s="428"/>
      <c r="IAJ197" s="428"/>
      <c r="IAK197" s="427"/>
      <c r="IAL197" s="428"/>
      <c r="IAM197" s="428"/>
      <c r="IAN197" s="428"/>
      <c r="IAO197" s="427"/>
      <c r="IAP197" s="428"/>
      <c r="IAQ197" s="428"/>
      <c r="IAR197" s="428"/>
      <c r="IAS197" s="427"/>
      <c r="IAT197" s="428"/>
      <c r="IAU197" s="428"/>
      <c r="IAV197" s="428"/>
      <c r="IAW197" s="427"/>
      <c r="IAX197" s="428"/>
      <c r="IAY197" s="428"/>
      <c r="IAZ197" s="428"/>
      <c r="IBA197" s="427"/>
      <c r="IBB197" s="428"/>
      <c r="IBC197" s="428"/>
      <c r="IBD197" s="428"/>
      <c r="IBE197" s="427"/>
      <c r="IBF197" s="428"/>
      <c r="IBG197" s="428"/>
      <c r="IBH197" s="428"/>
      <c r="IBI197" s="427"/>
      <c r="IBJ197" s="428"/>
      <c r="IBK197" s="428"/>
      <c r="IBL197" s="428"/>
      <c r="IBM197" s="427"/>
      <c r="IBN197" s="428"/>
      <c r="IBO197" s="428"/>
      <c r="IBP197" s="428"/>
      <c r="IBQ197" s="427"/>
      <c r="IBR197" s="428"/>
      <c r="IBS197" s="428"/>
      <c r="IBT197" s="428"/>
      <c r="IBU197" s="427"/>
      <c r="IBV197" s="428"/>
      <c r="IBW197" s="428"/>
      <c r="IBX197" s="428"/>
      <c r="IBY197" s="427"/>
      <c r="IBZ197" s="428"/>
      <c r="ICA197" s="428"/>
      <c r="ICB197" s="428"/>
      <c r="ICC197" s="427"/>
      <c r="ICD197" s="428"/>
      <c r="ICE197" s="428"/>
      <c r="ICF197" s="428"/>
      <c r="ICG197" s="427"/>
      <c r="ICH197" s="428"/>
      <c r="ICI197" s="428"/>
      <c r="ICJ197" s="428"/>
      <c r="ICK197" s="427"/>
      <c r="ICL197" s="428"/>
      <c r="ICM197" s="428"/>
      <c r="ICN197" s="428"/>
      <c r="ICO197" s="427"/>
      <c r="ICP197" s="428"/>
      <c r="ICQ197" s="428"/>
      <c r="ICR197" s="428"/>
      <c r="ICS197" s="427"/>
      <c r="ICT197" s="428"/>
      <c r="ICU197" s="428"/>
      <c r="ICV197" s="428"/>
      <c r="ICW197" s="427"/>
      <c r="ICX197" s="428"/>
      <c r="ICY197" s="428"/>
      <c r="ICZ197" s="428"/>
      <c r="IDA197" s="427"/>
      <c r="IDB197" s="428"/>
      <c r="IDC197" s="428"/>
      <c r="IDD197" s="428"/>
      <c r="IDE197" s="427"/>
      <c r="IDF197" s="428"/>
      <c r="IDG197" s="428"/>
      <c r="IDH197" s="428"/>
      <c r="IDI197" s="427"/>
      <c r="IDJ197" s="428"/>
      <c r="IDK197" s="428"/>
      <c r="IDL197" s="428"/>
      <c r="IDM197" s="427"/>
      <c r="IDN197" s="428"/>
      <c r="IDO197" s="428"/>
      <c r="IDP197" s="428"/>
      <c r="IDQ197" s="427"/>
      <c r="IDR197" s="428"/>
      <c r="IDS197" s="428"/>
      <c r="IDT197" s="428"/>
      <c r="IDU197" s="427"/>
      <c r="IDV197" s="428"/>
      <c r="IDW197" s="428"/>
      <c r="IDX197" s="428"/>
      <c r="IDY197" s="427"/>
      <c r="IDZ197" s="428"/>
      <c r="IEA197" s="428"/>
      <c r="IEB197" s="428"/>
      <c r="IEC197" s="427"/>
      <c r="IED197" s="428"/>
      <c r="IEE197" s="428"/>
      <c r="IEF197" s="428"/>
      <c r="IEG197" s="427"/>
      <c r="IEH197" s="428"/>
      <c r="IEI197" s="428"/>
      <c r="IEJ197" s="428"/>
      <c r="IEK197" s="427"/>
      <c r="IEL197" s="428"/>
      <c r="IEM197" s="428"/>
      <c r="IEN197" s="428"/>
      <c r="IEO197" s="427"/>
      <c r="IEP197" s="428"/>
      <c r="IEQ197" s="428"/>
      <c r="IER197" s="428"/>
      <c r="IES197" s="427"/>
      <c r="IET197" s="428"/>
      <c r="IEU197" s="428"/>
      <c r="IEV197" s="428"/>
      <c r="IEW197" s="427"/>
      <c r="IEX197" s="428"/>
      <c r="IEY197" s="428"/>
      <c r="IEZ197" s="428"/>
      <c r="IFA197" s="427"/>
      <c r="IFB197" s="428"/>
      <c r="IFC197" s="428"/>
      <c r="IFD197" s="428"/>
      <c r="IFE197" s="427"/>
      <c r="IFF197" s="428"/>
      <c r="IFG197" s="428"/>
      <c r="IFH197" s="428"/>
      <c r="IFI197" s="427"/>
      <c r="IFJ197" s="428"/>
      <c r="IFK197" s="428"/>
      <c r="IFL197" s="428"/>
      <c r="IFM197" s="427"/>
      <c r="IFN197" s="428"/>
      <c r="IFO197" s="428"/>
      <c r="IFP197" s="428"/>
      <c r="IFQ197" s="427"/>
      <c r="IFR197" s="428"/>
      <c r="IFS197" s="428"/>
      <c r="IFT197" s="428"/>
      <c r="IFU197" s="427"/>
      <c r="IFV197" s="428"/>
      <c r="IFW197" s="428"/>
      <c r="IFX197" s="428"/>
      <c r="IFY197" s="427"/>
      <c r="IFZ197" s="428"/>
      <c r="IGA197" s="428"/>
      <c r="IGB197" s="428"/>
      <c r="IGC197" s="427"/>
      <c r="IGD197" s="428"/>
      <c r="IGE197" s="428"/>
      <c r="IGF197" s="428"/>
      <c r="IGG197" s="427"/>
      <c r="IGH197" s="428"/>
      <c r="IGI197" s="428"/>
      <c r="IGJ197" s="428"/>
      <c r="IGK197" s="427"/>
      <c r="IGL197" s="428"/>
      <c r="IGM197" s="428"/>
      <c r="IGN197" s="428"/>
      <c r="IGO197" s="427"/>
      <c r="IGP197" s="428"/>
      <c r="IGQ197" s="428"/>
      <c r="IGR197" s="428"/>
      <c r="IGS197" s="427"/>
      <c r="IGT197" s="428"/>
      <c r="IGU197" s="428"/>
      <c r="IGV197" s="428"/>
      <c r="IGW197" s="427"/>
      <c r="IGX197" s="428"/>
      <c r="IGY197" s="428"/>
      <c r="IGZ197" s="428"/>
      <c r="IHA197" s="427"/>
      <c r="IHB197" s="428"/>
      <c r="IHC197" s="428"/>
      <c r="IHD197" s="428"/>
      <c r="IHE197" s="427"/>
      <c r="IHF197" s="428"/>
      <c r="IHG197" s="428"/>
      <c r="IHH197" s="428"/>
      <c r="IHI197" s="427"/>
      <c r="IHJ197" s="428"/>
      <c r="IHK197" s="428"/>
      <c r="IHL197" s="428"/>
      <c r="IHM197" s="427"/>
      <c r="IHN197" s="428"/>
      <c r="IHO197" s="428"/>
      <c r="IHP197" s="428"/>
      <c r="IHQ197" s="427"/>
      <c r="IHR197" s="428"/>
      <c r="IHS197" s="428"/>
      <c r="IHT197" s="428"/>
      <c r="IHU197" s="427"/>
      <c r="IHV197" s="428"/>
      <c r="IHW197" s="428"/>
      <c r="IHX197" s="428"/>
      <c r="IHY197" s="427"/>
      <c r="IHZ197" s="428"/>
      <c r="IIA197" s="428"/>
      <c r="IIB197" s="428"/>
      <c r="IIC197" s="427"/>
      <c r="IID197" s="428"/>
      <c r="IIE197" s="428"/>
      <c r="IIF197" s="428"/>
      <c r="IIG197" s="427"/>
      <c r="IIH197" s="428"/>
      <c r="III197" s="428"/>
      <c r="IIJ197" s="428"/>
      <c r="IIK197" s="427"/>
      <c r="IIL197" s="428"/>
      <c r="IIM197" s="428"/>
      <c r="IIN197" s="428"/>
      <c r="IIO197" s="427"/>
      <c r="IIP197" s="428"/>
      <c r="IIQ197" s="428"/>
      <c r="IIR197" s="428"/>
      <c r="IIS197" s="427"/>
      <c r="IIT197" s="428"/>
      <c r="IIU197" s="428"/>
      <c r="IIV197" s="428"/>
      <c r="IIW197" s="427"/>
      <c r="IIX197" s="428"/>
      <c r="IIY197" s="428"/>
      <c r="IIZ197" s="428"/>
      <c r="IJA197" s="427"/>
      <c r="IJB197" s="428"/>
      <c r="IJC197" s="428"/>
      <c r="IJD197" s="428"/>
      <c r="IJE197" s="427"/>
      <c r="IJF197" s="428"/>
      <c r="IJG197" s="428"/>
      <c r="IJH197" s="428"/>
      <c r="IJI197" s="427"/>
      <c r="IJJ197" s="428"/>
      <c r="IJK197" s="428"/>
      <c r="IJL197" s="428"/>
      <c r="IJM197" s="427"/>
      <c r="IJN197" s="428"/>
      <c r="IJO197" s="428"/>
      <c r="IJP197" s="428"/>
      <c r="IJQ197" s="427"/>
      <c r="IJR197" s="428"/>
      <c r="IJS197" s="428"/>
      <c r="IJT197" s="428"/>
      <c r="IJU197" s="427"/>
      <c r="IJV197" s="428"/>
      <c r="IJW197" s="428"/>
      <c r="IJX197" s="428"/>
      <c r="IJY197" s="427"/>
      <c r="IJZ197" s="428"/>
      <c r="IKA197" s="428"/>
      <c r="IKB197" s="428"/>
      <c r="IKC197" s="427"/>
      <c r="IKD197" s="428"/>
      <c r="IKE197" s="428"/>
      <c r="IKF197" s="428"/>
      <c r="IKG197" s="427"/>
      <c r="IKH197" s="428"/>
      <c r="IKI197" s="428"/>
      <c r="IKJ197" s="428"/>
      <c r="IKK197" s="427"/>
      <c r="IKL197" s="428"/>
      <c r="IKM197" s="428"/>
      <c r="IKN197" s="428"/>
      <c r="IKO197" s="427"/>
      <c r="IKP197" s="428"/>
      <c r="IKQ197" s="428"/>
      <c r="IKR197" s="428"/>
      <c r="IKS197" s="427"/>
      <c r="IKT197" s="428"/>
      <c r="IKU197" s="428"/>
      <c r="IKV197" s="428"/>
      <c r="IKW197" s="427"/>
      <c r="IKX197" s="428"/>
      <c r="IKY197" s="428"/>
      <c r="IKZ197" s="428"/>
      <c r="ILA197" s="427"/>
      <c r="ILB197" s="428"/>
      <c r="ILC197" s="428"/>
      <c r="ILD197" s="428"/>
      <c r="ILE197" s="427"/>
      <c r="ILF197" s="428"/>
      <c r="ILG197" s="428"/>
      <c r="ILH197" s="428"/>
      <c r="ILI197" s="427"/>
      <c r="ILJ197" s="428"/>
      <c r="ILK197" s="428"/>
      <c r="ILL197" s="428"/>
      <c r="ILM197" s="427"/>
      <c r="ILN197" s="428"/>
      <c r="ILO197" s="428"/>
      <c r="ILP197" s="428"/>
      <c r="ILQ197" s="427"/>
      <c r="ILR197" s="428"/>
      <c r="ILS197" s="428"/>
      <c r="ILT197" s="428"/>
      <c r="ILU197" s="427"/>
      <c r="ILV197" s="428"/>
      <c r="ILW197" s="428"/>
      <c r="ILX197" s="428"/>
      <c r="ILY197" s="427"/>
      <c r="ILZ197" s="428"/>
      <c r="IMA197" s="428"/>
      <c r="IMB197" s="428"/>
      <c r="IMC197" s="427"/>
      <c r="IMD197" s="428"/>
      <c r="IME197" s="428"/>
      <c r="IMF197" s="428"/>
      <c r="IMG197" s="427"/>
      <c r="IMH197" s="428"/>
      <c r="IMI197" s="428"/>
      <c r="IMJ197" s="428"/>
      <c r="IMK197" s="427"/>
      <c r="IML197" s="428"/>
      <c r="IMM197" s="428"/>
      <c r="IMN197" s="428"/>
      <c r="IMO197" s="427"/>
      <c r="IMP197" s="428"/>
      <c r="IMQ197" s="428"/>
      <c r="IMR197" s="428"/>
      <c r="IMS197" s="427"/>
      <c r="IMT197" s="428"/>
      <c r="IMU197" s="428"/>
      <c r="IMV197" s="428"/>
      <c r="IMW197" s="427"/>
      <c r="IMX197" s="428"/>
      <c r="IMY197" s="428"/>
      <c r="IMZ197" s="428"/>
      <c r="INA197" s="427"/>
      <c r="INB197" s="428"/>
      <c r="INC197" s="428"/>
      <c r="IND197" s="428"/>
      <c r="INE197" s="427"/>
      <c r="INF197" s="428"/>
      <c r="ING197" s="428"/>
      <c r="INH197" s="428"/>
      <c r="INI197" s="427"/>
      <c r="INJ197" s="428"/>
      <c r="INK197" s="428"/>
      <c r="INL197" s="428"/>
      <c r="INM197" s="427"/>
      <c r="INN197" s="428"/>
      <c r="INO197" s="428"/>
      <c r="INP197" s="428"/>
      <c r="INQ197" s="427"/>
      <c r="INR197" s="428"/>
      <c r="INS197" s="428"/>
      <c r="INT197" s="428"/>
      <c r="INU197" s="427"/>
      <c r="INV197" s="428"/>
      <c r="INW197" s="428"/>
      <c r="INX197" s="428"/>
      <c r="INY197" s="427"/>
      <c r="INZ197" s="428"/>
      <c r="IOA197" s="428"/>
      <c r="IOB197" s="428"/>
      <c r="IOC197" s="427"/>
      <c r="IOD197" s="428"/>
      <c r="IOE197" s="428"/>
      <c r="IOF197" s="428"/>
      <c r="IOG197" s="427"/>
      <c r="IOH197" s="428"/>
      <c r="IOI197" s="428"/>
      <c r="IOJ197" s="428"/>
      <c r="IOK197" s="427"/>
      <c r="IOL197" s="428"/>
      <c r="IOM197" s="428"/>
      <c r="ION197" s="428"/>
      <c r="IOO197" s="427"/>
      <c r="IOP197" s="428"/>
      <c r="IOQ197" s="428"/>
      <c r="IOR197" s="428"/>
      <c r="IOS197" s="427"/>
      <c r="IOT197" s="428"/>
      <c r="IOU197" s="428"/>
      <c r="IOV197" s="428"/>
      <c r="IOW197" s="427"/>
      <c r="IOX197" s="428"/>
      <c r="IOY197" s="428"/>
      <c r="IOZ197" s="428"/>
      <c r="IPA197" s="427"/>
      <c r="IPB197" s="428"/>
      <c r="IPC197" s="428"/>
      <c r="IPD197" s="428"/>
      <c r="IPE197" s="427"/>
      <c r="IPF197" s="428"/>
      <c r="IPG197" s="428"/>
      <c r="IPH197" s="428"/>
      <c r="IPI197" s="427"/>
      <c r="IPJ197" s="428"/>
      <c r="IPK197" s="428"/>
      <c r="IPL197" s="428"/>
      <c r="IPM197" s="427"/>
      <c r="IPN197" s="428"/>
      <c r="IPO197" s="428"/>
      <c r="IPP197" s="428"/>
      <c r="IPQ197" s="427"/>
      <c r="IPR197" s="428"/>
      <c r="IPS197" s="428"/>
      <c r="IPT197" s="428"/>
      <c r="IPU197" s="427"/>
      <c r="IPV197" s="428"/>
      <c r="IPW197" s="428"/>
      <c r="IPX197" s="428"/>
      <c r="IPY197" s="427"/>
      <c r="IPZ197" s="428"/>
      <c r="IQA197" s="428"/>
      <c r="IQB197" s="428"/>
      <c r="IQC197" s="427"/>
      <c r="IQD197" s="428"/>
      <c r="IQE197" s="428"/>
      <c r="IQF197" s="428"/>
      <c r="IQG197" s="427"/>
      <c r="IQH197" s="428"/>
      <c r="IQI197" s="428"/>
      <c r="IQJ197" s="428"/>
      <c r="IQK197" s="427"/>
      <c r="IQL197" s="428"/>
      <c r="IQM197" s="428"/>
      <c r="IQN197" s="428"/>
      <c r="IQO197" s="427"/>
      <c r="IQP197" s="428"/>
      <c r="IQQ197" s="428"/>
      <c r="IQR197" s="428"/>
      <c r="IQS197" s="427"/>
      <c r="IQT197" s="428"/>
      <c r="IQU197" s="428"/>
      <c r="IQV197" s="428"/>
      <c r="IQW197" s="427"/>
      <c r="IQX197" s="428"/>
      <c r="IQY197" s="428"/>
      <c r="IQZ197" s="428"/>
      <c r="IRA197" s="427"/>
      <c r="IRB197" s="428"/>
      <c r="IRC197" s="428"/>
      <c r="IRD197" s="428"/>
      <c r="IRE197" s="427"/>
      <c r="IRF197" s="428"/>
      <c r="IRG197" s="428"/>
      <c r="IRH197" s="428"/>
      <c r="IRI197" s="427"/>
      <c r="IRJ197" s="428"/>
      <c r="IRK197" s="428"/>
      <c r="IRL197" s="428"/>
      <c r="IRM197" s="427"/>
      <c r="IRN197" s="428"/>
      <c r="IRO197" s="428"/>
      <c r="IRP197" s="428"/>
      <c r="IRQ197" s="427"/>
      <c r="IRR197" s="428"/>
      <c r="IRS197" s="428"/>
      <c r="IRT197" s="428"/>
      <c r="IRU197" s="427"/>
      <c r="IRV197" s="428"/>
      <c r="IRW197" s="428"/>
      <c r="IRX197" s="428"/>
      <c r="IRY197" s="427"/>
      <c r="IRZ197" s="428"/>
      <c r="ISA197" s="428"/>
      <c r="ISB197" s="428"/>
      <c r="ISC197" s="427"/>
      <c r="ISD197" s="428"/>
      <c r="ISE197" s="428"/>
      <c r="ISF197" s="428"/>
      <c r="ISG197" s="427"/>
      <c r="ISH197" s="428"/>
      <c r="ISI197" s="428"/>
      <c r="ISJ197" s="428"/>
      <c r="ISK197" s="427"/>
      <c r="ISL197" s="428"/>
      <c r="ISM197" s="428"/>
      <c r="ISN197" s="428"/>
      <c r="ISO197" s="427"/>
      <c r="ISP197" s="428"/>
      <c r="ISQ197" s="428"/>
      <c r="ISR197" s="428"/>
      <c r="ISS197" s="427"/>
      <c r="IST197" s="428"/>
      <c r="ISU197" s="428"/>
      <c r="ISV197" s="428"/>
      <c r="ISW197" s="427"/>
      <c r="ISX197" s="428"/>
      <c r="ISY197" s="428"/>
      <c r="ISZ197" s="428"/>
      <c r="ITA197" s="427"/>
      <c r="ITB197" s="428"/>
      <c r="ITC197" s="428"/>
      <c r="ITD197" s="428"/>
      <c r="ITE197" s="427"/>
      <c r="ITF197" s="428"/>
      <c r="ITG197" s="428"/>
      <c r="ITH197" s="428"/>
      <c r="ITI197" s="427"/>
      <c r="ITJ197" s="428"/>
      <c r="ITK197" s="428"/>
      <c r="ITL197" s="428"/>
      <c r="ITM197" s="427"/>
      <c r="ITN197" s="428"/>
      <c r="ITO197" s="428"/>
      <c r="ITP197" s="428"/>
      <c r="ITQ197" s="427"/>
      <c r="ITR197" s="428"/>
      <c r="ITS197" s="428"/>
      <c r="ITT197" s="428"/>
      <c r="ITU197" s="427"/>
      <c r="ITV197" s="428"/>
      <c r="ITW197" s="428"/>
      <c r="ITX197" s="428"/>
      <c r="ITY197" s="427"/>
      <c r="ITZ197" s="428"/>
      <c r="IUA197" s="428"/>
      <c r="IUB197" s="428"/>
      <c r="IUC197" s="427"/>
      <c r="IUD197" s="428"/>
      <c r="IUE197" s="428"/>
      <c r="IUF197" s="428"/>
      <c r="IUG197" s="427"/>
      <c r="IUH197" s="428"/>
      <c r="IUI197" s="428"/>
      <c r="IUJ197" s="428"/>
      <c r="IUK197" s="427"/>
      <c r="IUL197" s="428"/>
      <c r="IUM197" s="428"/>
      <c r="IUN197" s="428"/>
      <c r="IUO197" s="427"/>
      <c r="IUP197" s="428"/>
      <c r="IUQ197" s="428"/>
      <c r="IUR197" s="428"/>
      <c r="IUS197" s="427"/>
      <c r="IUT197" s="428"/>
      <c r="IUU197" s="428"/>
      <c r="IUV197" s="428"/>
      <c r="IUW197" s="427"/>
      <c r="IUX197" s="428"/>
      <c r="IUY197" s="428"/>
      <c r="IUZ197" s="428"/>
      <c r="IVA197" s="427"/>
      <c r="IVB197" s="428"/>
      <c r="IVC197" s="428"/>
      <c r="IVD197" s="428"/>
      <c r="IVE197" s="427"/>
      <c r="IVF197" s="428"/>
      <c r="IVG197" s="428"/>
      <c r="IVH197" s="428"/>
      <c r="IVI197" s="427"/>
      <c r="IVJ197" s="428"/>
      <c r="IVK197" s="428"/>
      <c r="IVL197" s="428"/>
      <c r="IVM197" s="427"/>
      <c r="IVN197" s="428"/>
      <c r="IVO197" s="428"/>
      <c r="IVP197" s="428"/>
      <c r="IVQ197" s="427"/>
      <c r="IVR197" s="428"/>
      <c r="IVS197" s="428"/>
      <c r="IVT197" s="428"/>
      <c r="IVU197" s="427"/>
      <c r="IVV197" s="428"/>
      <c r="IVW197" s="428"/>
      <c r="IVX197" s="428"/>
      <c r="IVY197" s="427"/>
      <c r="IVZ197" s="428"/>
      <c r="IWA197" s="428"/>
      <c r="IWB197" s="428"/>
      <c r="IWC197" s="427"/>
      <c r="IWD197" s="428"/>
      <c r="IWE197" s="428"/>
      <c r="IWF197" s="428"/>
      <c r="IWG197" s="427"/>
      <c r="IWH197" s="428"/>
      <c r="IWI197" s="428"/>
      <c r="IWJ197" s="428"/>
      <c r="IWK197" s="427"/>
      <c r="IWL197" s="428"/>
      <c r="IWM197" s="428"/>
      <c r="IWN197" s="428"/>
      <c r="IWO197" s="427"/>
      <c r="IWP197" s="428"/>
      <c r="IWQ197" s="428"/>
      <c r="IWR197" s="428"/>
      <c r="IWS197" s="427"/>
      <c r="IWT197" s="428"/>
      <c r="IWU197" s="428"/>
      <c r="IWV197" s="428"/>
      <c r="IWW197" s="427"/>
      <c r="IWX197" s="428"/>
      <c r="IWY197" s="428"/>
      <c r="IWZ197" s="428"/>
      <c r="IXA197" s="427"/>
      <c r="IXB197" s="428"/>
      <c r="IXC197" s="428"/>
      <c r="IXD197" s="428"/>
      <c r="IXE197" s="427"/>
      <c r="IXF197" s="428"/>
      <c r="IXG197" s="428"/>
      <c r="IXH197" s="428"/>
      <c r="IXI197" s="427"/>
      <c r="IXJ197" s="428"/>
      <c r="IXK197" s="428"/>
      <c r="IXL197" s="428"/>
      <c r="IXM197" s="427"/>
      <c r="IXN197" s="428"/>
      <c r="IXO197" s="428"/>
      <c r="IXP197" s="428"/>
      <c r="IXQ197" s="427"/>
      <c r="IXR197" s="428"/>
      <c r="IXS197" s="428"/>
      <c r="IXT197" s="428"/>
      <c r="IXU197" s="427"/>
      <c r="IXV197" s="428"/>
      <c r="IXW197" s="428"/>
      <c r="IXX197" s="428"/>
      <c r="IXY197" s="427"/>
      <c r="IXZ197" s="428"/>
      <c r="IYA197" s="428"/>
      <c r="IYB197" s="428"/>
      <c r="IYC197" s="427"/>
      <c r="IYD197" s="428"/>
      <c r="IYE197" s="428"/>
      <c r="IYF197" s="428"/>
      <c r="IYG197" s="427"/>
      <c r="IYH197" s="428"/>
      <c r="IYI197" s="428"/>
      <c r="IYJ197" s="428"/>
      <c r="IYK197" s="427"/>
      <c r="IYL197" s="428"/>
      <c r="IYM197" s="428"/>
      <c r="IYN197" s="428"/>
      <c r="IYO197" s="427"/>
      <c r="IYP197" s="428"/>
      <c r="IYQ197" s="428"/>
      <c r="IYR197" s="428"/>
      <c r="IYS197" s="427"/>
      <c r="IYT197" s="428"/>
      <c r="IYU197" s="428"/>
      <c r="IYV197" s="428"/>
      <c r="IYW197" s="427"/>
      <c r="IYX197" s="428"/>
      <c r="IYY197" s="428"/>
      <c r="IYZ197" s="428"/>
      <c r="IZA197" s="427"/>
      <c r="IZB197" s="428"/>
      <c r="IZC197" s="428"/>
      <c r="IZD197" s="428"/>
      <c r="IZE197" s="427"/>
      <c r="IZF197" s="428"/>
      <c r="IZG197" s="428"/>
      <c r="IZH197" s="428"/>
      <c r="IZI197" s="427"/>
      <c r="IZJ197" s="428"/>
      <c r="IZK197" s="428"/>
      <c r="IZL197" s="428"/>
      <c r="IZM197" s="427"/>
      <c r="IZN197" s="428"/>
      <c r="IZO197" s="428"/>
      <c r="IZP197" s="428"/>
      <c r="IZQ197" s="427"/>
      <c r="IZR197" s="428"/>
      <c r="IZS197" s="428"/>
      <c r="IZT197" s="428"/>
      <c r="IZU197" s="427"/>
      <c r="IZV197" s="428"/>
      <c r="IZW197" s="428"/>
      <c r="IZX197" s="428"/>
      <c r="IZY197" s="427"/>
      <c r="IZZ197" s="428"/>
      <c r="JAA197" s="428"/>
      <c r="JAB197" s="428"/>
      <c r="JAC197" s="427"/>
      <c r="JAD197" s="428"/>
      <c r="JAE197" s="428"/>
      <c r="JAF197" s="428"/>
      <c r="JAG197" s="427"/>
      <c r="JAH197" s="428"/>
      <c r="JAI197" s="428"/>
      <c r="JAJ197" s="428"/>
      <c r="JAK197" s="427"/>
      <c r="JAL197" s="428"/>
      <c r="JAM197" s="428"/>
      <c r="JAN197" s="428"/>
      <c r="JAO197" s="427"/>
      <c r="JAP197" s="428"/>
      <c r="JAQ197" s="428"/>
      <c r="JAR197" s="428"/>
      <c r="JAS197" s="427"/>
      <c r="JAT197" s="428"/>
      <c r="JAU197" s="428"/>
      <c r="JAV197" s="428"/>
      <c r="JAW197" s="427"/>
      <c r="JAX197" s="428"/>
      <c r="JAY197" s="428"/>
      <c r="JAZ197" s="428"/>
      <c r="JBA197" s="427"/>
      <c r="JBB197" s="428"/>
      <c r="JBC197" s="428"/>
      <c r="JBD197" s="428"/>
      <c r="JBE197" s="427"/>
      <c r="JBF197" s="428"/>
      <c r="JBG197" s="428"/>
      <c r="JBH197" s="428"/>
      <c r="JBI197" s="427"/>
      <c r="JBJ197" s="428"/>
      <c r="JBK197" s="428"/>
      <c r="JBL197" s="428"/>
      <c r="JBM197" s="427"/>
      <c r="JBN197" s="428"/>
      <c r="JBO197" s="428"/>
      <c r="JBP197" s="428"/>
      <c r="JBQ197" s="427"/>
      <c r="JBR197" s="428"/>
      <c r="JBS197" s="428"/>
      <c r="JBT197" s="428"/>
      <c r="JBU197" s="427"/>
      <c r="JBV197" s="428"/>
      <c r="JBW197" s="428"/>
      <c r="JBX197" s="428"/>
      <c r="JBY197" s="427"/>
      <c r="JBZ197" s="428"/>
      <c r="JCA197" s="428"/>
      <c r="JCB197" s="428"/>
      <c r="JCC197" s="427"/>
      <c r="JCD197" s="428"/>
      <c r="JCE197" s="428"/>
      <c r="JCF197" s="428"/>
      <c r="JCG197" s="427"/>
      <c r="JCH197" s="428"/>
      <c r="JCI197" s="428"/>
      <c r="JCJ197" s="428"/>
      <c r="JCK197" s="427"/>
      <c r="JCL197" s="428"/>
      <c r="JCM197" s="428"/>
      <c r="JCN197" s="428"/>
      <c r="JCO197" s="427"/>
      <c r="JCP197" s="428"/>
      <c r="JCQ197" s="428"/>
      <c r="JCR197" s="428"/>
      <c r="JCS197" s="427"/>
      <c r="JCT197" s="428"/>
      <c r="JCU197" s="428"/>
      <c r="JCV197" s="428"/>
      <c r="JCW197" s="427"/>
      <c r="JCX197" s="428"/>
      <c r="JCY197" s="428"/>
      <c r="JCZ197" s="428"/>
      <c r="JDA197" s="427"/>
      <c r="JDB197" s="428"/>
      <c r="JDC197" s="428"/>
      <c r="JDD197" s="428"/>
      <c r="JDE197" s="427"/>
      <c r="JDF197" s="428"/>
      <c r="JDG197" s="428"/>
      <c r="JDH197" s="428"/>
      <c r="JDI197" s="427"/>
      <c r="JDJ197" s="428"/>
      <c r="JDK197" s="428"/>
      <c r="JDL197" s="428"/>
      <c r="JDM197" s="427"/>
      <c r="JDN197" s="428"/>
      <c r="JDO197" s="428"/>
      <c r="JDP197" s="428"/>
      <c r="JDQ197" s="427"/>
      <c r="JDR197" s="428"/>
      <c r="JDS197" s="428"/>
      <c r="JDT197" s="428"/>
      <c r="JDU197" s="427"/>
      <c r="JDV197" s="428"/>
      <c r="JDW197" s="428"/>
      <c r="JDX197" s="428"/>
      <c r="JDY197" s="427"/>
      <c r="JDZ197" s="428"/>
      <c r="JEA197" s="428"/>
      <c r="JEB197" s="428"/>
      <c r="JEC197" s="427"/>
      <c r="JED197" s="428"/>
      <c r="JEE197" s="428"/>
      <c r="JEF197" s="428"/>
      <c r="JEG197" s="427"/>
      <c r="JEH197" s="428"/>
      <c r="JEI197" s="428"/>
      <c r="JEJ197" s="428"/>
      <c r="JEK197" s="427"/>
      <c r="JEL197" s="428"/>
      <c r="JEM197" s="428"/>
      <c r="JEN197" s="428"/>
      <c r="JEO197" s="427"/>
      <c r="JEP197" s="428"/>
      <c r="JEQ197" s="428"/>
      <c r="JER197" s="428"/>
      <c r="JES197" s="427"/>
      <c r="JET197" s="428"/>
      <c r="JEU197" s="428"/>
      <c r="JEV197" s="428"/>
      <c r="JEW197" s="427"/>
      <c r="JEX197" s="428"/>
      <c r="JEY197" s="428"/>
      <c r="JEZ197" s="428"/>
      <c r="JFA197" s="427"/>
      <c r="JFB197" s="428"/>
      <c r="JFC197" s="428"/>
      <c r="JFD197" s="428"/>
      <c r="JFE197" s="427"/>
      <c r="JFF197" s="428"/>
      <c r="JFG197" s="428"/>
      <c r="JFH197" s="428"/>
      <c r="JFI197" s="427"/>
      <c r="JFJ197" s="428"/>
      <c r="JFK197" s="428"/>
      <c r="JFL197" s="428"/>
      <c r="JFM197" s="427"/>
      <c r="JFN197" s="428"/>
      <c r="JFO197" s="428"/>
      <c r="JFP197" s="428"/>
      <c r="JFQ197" s="427"/>
      <c r="JFR197" s="428"/>
      <c r="JFS197" s="428"/>
      <c r="JFT197" s="428"/>
      <c r="JFU197" s="427"/>
      <c r="JFV197" s="428"/>
      <c r="JFW197" s="428"/>
      <c r="JFX197" s="428"/>
      <c r="JFY197" s="427"/>
      <c r="JFZ197" s="428"/>
      <c r="JGA197" s="428"/>
      <c r="JGB197" s="428"/>
      <c r="JGC197" s="427"/>
      <c r="JGD197" s="428"/>
      <c r="JGE197" s="428"/>
      <c r="JGF197" s="428"/>
      <c r="JGG197" s="427"/>
      <c r="JGH197" s="428"/>
      <c r="JGI197" s="428"/>
      <c r="JGJ197" s="428"/>
      <c r="JGK197" s="427"/>
      <c r="JGL197" s="428"/>
      <c r="JGM197" s="428"/>
      <c r="JGN197" s="428"/>
      <c r="JGO197" s="427"/>
      <c r="JGP197" s="428"/>
      <c r="JGQ197" s="428"/>
      <c r="JGR197" s="428"/>
      <c r="JGS197" s="427"/>
      <c r="JGT197" s="428"/>
      <c r="JGU197" s="428"/>
      <c r="JGV197" s="428"/>
      <c r="JGW197" s="427"/>
      <c r="JGX197" s="428"/>
      <c r="JGY197" s="428"/>
      <c r="JGZ197" s="428"/>
      <c r="JHA197" s="427"/>
      <c r="JHB197" s="428"/>
      <c r="JHC197" s="428"/>
      <c r="JHD197" s="428"/>
      <c r="JHE197" s="427"/>
      <c r="JHF197" s="428"/>
      <c r="JHG197" s="428"/>
      <c r="JHH197" s="428"/>
      <c r="JHI197" s="427"/>
      <c r="JHJ197" s="428"/>
      <c r="JHK197" s="428"/>
      <c r="JHL197" s="428"/>
      <c r="JHM197" s="427"/>
      <c r="JHN197" s="428"/>
      <c r="JHO197" s="428"/>
      <c r="JHP197" s="428"/>
      <c r="JHQ197" s="427"/>
      <c r="JHR197" s="428"/>
      <c r="JHS197" s="428"/>
      <c r="JHT197" s="428"/>
      <c r="JHU197" s="427"/>
      <c r="JHV197" s="428"/>
      <c r="JHW197" s="428"/>
      <c r="JHX197" s="428"/>
      <c r="JHY197" s="427"/>
      <c r="JHZ197" s="428"/>
      <c r="JIA197" s="428"/>
      <c r="JIB197" s="428"/>
      <c r="JIC197" s="427"/>
      <c r="JID197" s="428"/>
      <c r="JIE197" s="428"/>
      <c r="JIF197" s="428"/>
      <c r="JIG197" s="427"/>
      <c r="JIH197" s="428"/>
      <c r="JII197" s="428"/>
      <c r="JIJ197" s="428"/>
      <c r="JIK197" s="427"/>
      <c r="JIL197" s="428"/>
      <c r="JIM197" s="428"/>
      <c r="JIN197" s="428"/>
      <c r="JIO197" s="427"/>
      <c r="JIP197" s="428"/>
      <c r="JIQ197" s="428"/>
      <c r="JIR197" s="428"/>
      <c r="JIS197" s="427"/>
      <c r="JIT197" s="428"/>
      <c r="JIU197" s="428"/>
      <c r="JIV197" s="428"/>
      <c r="JIW197" s="427"/>
      <c r="JIX197" s="428"/>
      <c r="JIY197" s="428"/>
      <c r="JIZ197" s="428"/>
      <c r="JJA197" s="427"/>
      <c r="JJB197" s="428"/>
      <c r="JJC197" s="428"/>
      <c r="JJD197" s="428"/>
      <c r="JJE197" s="427"/>
      <c r="JJF197" s="428"/>
      <c r="JJG197" s="428"/>
      <c r="JJH197" s="428"/>
      <c r="JJI197" s="427"/>
      <c r="JJJ197" s="428"/>
      <c r="JJK197" s="428"/>
      <c r="JJL197" s="428"/>
      <c r="JJM197" s="427"/>
      <c r="JJN197" s="428"/>
      <c r="JJO197" s="428"/>
      <c r="JJP197" s="428"/>
      <c r="JJQ197" s="427"/>
      <c r="JJR197" s="428"/>
      <c r="JJS197" s="428"/>
      <c r="JJT197" s="428"/>
      <c r="JJU197" s="427"/>
      <c r="JJV197" s="428"/>
      <c r="JJW197" s="428"/>
      <c r="JJX197" s="428"/>
      <c r="JJY197" s="427"/>
      <c r="JJZ197" s="428"/>
      <c r="JKA197" s="428"/>
      <c r="JKB197" s="428"/>
      <c r="JKC197" s="427"/>
      <c r="JKD197" s="428"/>
      <c r="JKE197" s="428"/>
      <c r="JKF197" s="428"/>
      <c r="JKG197" s="427"/>
      <c r="JKH197" s="428"/>
      <c r="JKI197" s="428"/>
      <c r="JKJ197" s="428"/>
      <c r="JKK197" s="427"/>
      <c r="JKL197" s="428"/>
      <c r="JKM197" s="428"/>
      <c r="JKN197" s="428"/>
      <c r="JKO197" s="427"/>
      <c r="JKP197" s="428"/>
      <c r="JKQ197" s="428"/>
      <c r="JKR197" s="428"/>
      <c r="JKS197" s="427"/>
      <c r="JKT197" s="428"/>
      <c r="JKU197" s="428"/>
      <c r="JKV197" s="428"/>
      <c r="JKW197" s="427"/>
      <c r="JKX197" s="428"/>
      <c r="JKY197" s="428"/>
      <c r="JKZ197" s="428"/>
      <c r="JLA197" s="427"/>
      <c r="JLB197" s="428"/>
      <c r="JLC197" s="428"/>
      <c r="JLD197" s="428"/>
      <c r="JLE197" s="427"/>
      <c r="JLF197" s="428"/>
      <c r="JLG197" s="428"/>
      <c r="JLH197" s="428"/>
      <c r="JLI197" s="427"/>
      <c r="JLJ197" s="428"/>
      <c r="JLK197" s="428"/>
      <c r="JLL197" s="428"/>
      <c r="JLM197" s="427"/>
      <c r="JLN197" s="428"/>
      <c r="JLO197" s="428"/>
      <c r="JLP197" s="428"/>
      <c r="JLQ197" s="427"/>
      <c r="JLR197" s="428"/>
      <c r="JLS197" s="428"/>
      <c r="JLT197" s="428"/>
      <c r="JLU197" s="427"/>
      <c r="JLV197" s="428"/>
      <c r="JLW197" s="428"/>
      <c r="JLX197" s="428"/>
      <c r="JLY197" s="427"/>
      <c r="JLZ197" s="428"/>
      <c r="JMA197" s="428"/>
      <c r="JMB197" s="428"/>
      <c r="JMC197" s="427"/>
      <c r="JMD197" s="428"/>
      <c r="JME197" s="428"/>
      <c r="JMF197" s="428"/>
      <c r="JMG197" s="427"/>
      <c r="JMH197" s="428"/>
      <c r="JMI197" s="428"/>
      <c r="JMJ197" s="428"/>
      <c r="JMK197" s="427"/>
      <c r="JML197" s="428"/>
      <c r="JMM197" s="428"/>
      <c r="JMN197" s="428"/>
      <c r="JMO197" s="427"/>
      <c r="JMP197" s="428"/>
      <c r="JMQ197" s="428"/>
      <c r="JMR197" s="428"/>
      <c r="JMS197" s="427"/>
      <c r="JMT197" s="428"/>
      <c r="JMU197" s="428"/>
      <c r="JMV197" s="428"/>
      <c r="JMW197" s="427"/>
      <c r="JMX197" s="428"/>
      <c r="JMY197" s="428"/>
      <c r="JMZ197" s="428"/>
      <c r="JNA197" s="427"/>
      <c r="JNB197" s="428"/>
      <c r="JNC197" s="428"/>
      <c r="JND197" s="428"/>
      <c r="JNE197" s="427"/>
      <c r="JNF197" s="428"/>
      <c r="JNG197" s="428"/>
      <c r="JNH197" s="428"/>
      <c r="JNI197" s="427"/>
      <c r="JNJ197" s="428"/>
      <c r="JNK197" s="428"/>
      <c r="JNL197" s="428"/>
      <c r="JNM197" s="427"/>
      <c r="JNN197" s="428"/>
      <c r="JNO197" s="428"/>
      <c r="JNP197" s="428"/>
      <c r="JNQ197" s="427"/>
      <c r="JNR197" s="428"/>
      <c r="JNS197" s="428"/>
      <c r="JNT197" s="428"/>
      <c r="JNU197" s="427"/>
      <c r="JNV197" s="428"/>
      <c r="JNW197" s="428"/>
      <c r="JNX197" s="428"/>
      <c r="JNY197" s="427"/>
      <c r="JNZ197" s="428"/>
      <c r="JOA197" s="428"/>
      <c r="JOB197" s="428"/>
      <c r="JOC197" s="427"/>
      <c r="JOD197" s="428"/>
      <c r="JOE197" s="428"/>
      <c r="JOF197" s="428"/>
      <c r="JOG197" s="427"/>
      <c r="JOH197" s="428"/>
      <c r="JOI197" s="428"/>
      <c r="JOJ197" s="428"/>
      <c r="JOK197" s="427"/>
      <c r="JOL197" s="428"/>
      <c r="JOM197" s="428"/>
      <c r="JON197" s="428"/>
      <c r="JOO197" s="427"/>
      <c r="JOP197" s="428"/>
      <c r="JOQ197" s="428"/>
      <c r="JOR197" s="428"/>
      <c r="JOS197" s="427"/>
      <c r="JOT197" s="428"/>
      <c r="JOU197" s="428"/>
      <c r="JOV197" s="428"/>
      <c r="JOW197" s="427"/>
      <c r="JOX197" s="428"/>
      <c r="JOY197" s="428"/>
      <c r="JOZ197" s="428"/>
      <c r="JPA197" s="427"/>
      <c r="JPB197" s="428"/>
      <c r="JPC197" s="428"/>
      <c r="JPD197" s="428"/>
      <c r="JPE197" s="427"/>
      <c r="JPF197" s="428"/>
      <c r="JPG197" s="428"/>
      <c r="JPH197" s="428"/>
      <c r="JPI197" s="427"/>
      <c r="JPJ197" s="428"/>
      <c r="JPK197" s="428"/>
      <c r="JPL197" s="428"/>
      <c r="JPM197" s="427"/>
      <c r="JPN197" s="428"/>
      <c r="JPO197" s="428"/>
      <c r="JPP197" s="428"/>
      <c r="JPQ197" s="427"/>
      <c r="JPR197" s="428"/>
      <c r="JPS197" s="428"/>
      <c r="JPT197" s="428"/>
      <c r="JPU197" s="427"/>
      <c r="JPV197" s="428"/>
      <c r="JPW197" s="428"/>
      <c r="JPX197" s="428"/>
      <c r="JPY197" s="427"/>
      <c r="JPZ197" s="428"/>
      <c r="JQA197" s="428"/>
      <c r="JQB197" s="428"/>
      <c r="JQC197" s="427"/>
      <c r="JQD197" s="428"/>
      <c r="JQE197" s="428"/>
      <c r="JQF197" s="428"/>
      <c r="JQG197" s="427"/>
      <c r="JQH197" s="428"/>
      <c r="JQI197" s="428"/>
      <c r="JQJ197" s="428"/>
      <c r="JQK197" s="427"/>
      <c r="JQL197" s="428"/>
      <c r="JQM197" s="428"/>
      <c r="JQN197" s="428"/>
      <c r="JQO197" s="427"/>
      <c r="JQP197" s="428"/>
      <c r="JQQ197" s="428"/>
      <c r="JQR197" s="428"/>
      <c r="JQS197" s="427"/>
      <c r="JQT197" s="428"/>
      <c r="JQU197" s="428"/>
      <c r="JQV197" s="428"/>
      <c r="JQW197" s="427"/>
      <c r="JQX197" s="428"/>
      <c r="JQY197" s="428"/>
      <c r="JQZ197" s="428"/>
      <c r="JRA197" s="427"/>
      <c r="JRB197" s="428"/>
      <c r="JRC197" s="428"/>
      <c r="JRD197" s="428"/>
      <c r="JRE197" s="427"/>
      <c r="JRF197" s="428"/>
      <c r="JRG197" s="428"/>
      <c r="JRH197" s="428"/>
      <c r="JRI197" s="427"/>
      <c r="JRJ197" s="428"/>
      <c r="JRK197" s="428"/>
      <c r="JRL197" s="428"/>
      <c r="JRM197" s="427"/>
      <c r="JRN197" s="428"/>
      <c r="JRO197" s="428"/>
      <c r="JRP197" s="428"/>
      <c r="JRQ197" s="427"/>
      <c r="JRR197" s="428"/>
      <c r="JRS197" s="428"/>
      <c r="JRT197" s="428"/>
      <c r="JRU197" s="427"/>
      <c r="JRV197" s="428"/>
      <c r="JRW197" s="428"/>
      <c r="JRX197" s="428"/>
      <c r="JRY197" s="427"/>
      <c r="JRZ197" s="428"/>
      <c r="JSA197" s="428"/>
      <c r="JSB197" s="428"/>
      <c r="JSC197" s="427"/>
      <c r="JSD197" s="428"/>
      <c r="JSE197" s="428"/>
      <c r="JSF197" s="428"/>
      <c r="JSG197" s="427"/>
      <c r="JSH197" s="428"/>
      <c r="JSI197" s="428"/>
      <c r="JSJ197" s="428"/>
      <c r="JSK197" s="427"/>
      <c r="JSL197" s="428"/>
      <c r="JSM197" s="428"/>
      <c r="JSN197" s="428"/>
      <c r="JSO197" s="427"/>
      <c r="JSP197" s="428"/>
      <c r="JSQ197" s="428"/>
      <c r="JSR197" s="428"/>
      <c r="JSS197" s="427"/>
      <c r="JST197" s="428"/>
      <c r="JSU197" s="428"/>
      <c r="JSV197" s="428"/>
      <c r="JSW197" s="427"/>
      <c r="JSX197" s="428"/>
      <c r="JSY197" s="428"/>
      <c r="JSZ197" s="428"/>
      <c r="JTA197" s="427"/>
      <c r="JTB197" s="428"/>
      <c r="JTC197" s="428"/>
      <c r="JTD197" s="428"/>
      <c r="JTE197" s="427"/>
      <c r="JTF197" s="428"/>
      <c r="JTG197" s="428"/>
      <c r="JTH197" s="428"/>
      <c r="JTI197" s="427"/>
      <c r="JTJ197" s="428"/>
      <c r="JTK197" s="428"/>
      <c r="JTL197" s="428"/>
      <c r="JTM197" s="427"/>
      <c r="JTN197" s="428"/>
      <c r="JTO197" s="428"/>
      <c r="JTP197" s="428"/>
      <c r="JTQ197" s="427"/>
      <c r="JTR197" s="428"/>
      <c r="JTS197" s="428"/>
      <c r="JTT197" s="428"/>
      <c r="JTU197" s="427"/>
      <c r="JTV197" s="428"/>
      <c r="JTW197" s="428"/>
      <c r="JTX197" s="428"/>
      <c r="JTY197" s="427"/>
      <c r="JTZ197" s="428"/>
      <c r="JUA197" s="428"/>
      <c r="JUB197" s="428"/>
      <c r="JUC197" s="427"/>
      <c r="JUD197" s="428"/>
      <c r="JUE197" s="428"/>
      <c r="JUF197" s="428"/>
      <c r="JUG197" s="427"/>
      <c r="JUH197" s="428"/>
      <c r="JUI197" s="428"/>
      <c r="JUJ197" s="428"/>
      <c r="JUK197" s="427"/>
      <c r="JUL197" s="428"/>
      <c r="JUM197" s="428"/>
      <c r="JUN197" s="428"/>
      <c r="JUO197" s="427"/>
      <c r="JUP197" s="428"/>
      <c r="JUQ197" s="428"/>
      <c r="JUR197" s="428"/>
      <c r="JUS197" s="427"/>
      <c r="JUT197" s="428"/>
      <c r="JUU197" s="428"/>
      <c r="JUV197" s="428"/>
      <c r="JUW197" s="427"/>
      <c r="JUX197" s="428"/>
      <c r="JUY197" s="428"/>
      <c r="JUZ197" s="428"/>
      <c r="JVA197" s="427"/>
      <c r="JVB197" s="428"/>
      <c r="JVC197" s="428"/>
      <c r="JVD197" s="428"/>
      <c r="JVE197" s="427"/>
      <c r="JVF197" s="428"/>
      <c r="JVG197" s="428"/>
      <c r="JVH197" s="428"/>
      <c r="JVI197" s="427"/>
      <c r="JVJ197" s="428"/>
      <c r="JVK197" s="428"/>
      <c r="JVL197" s="428"/>
      <c r="JVM197" s="427"/>
      <c r="JVN197" s="428"/>
      <c r="JVO197" s="428"/>
      <c r="JVP197" s="428"/>
      <c r="JVQ197" s="427"/>
      <c r="JVR197" s="428"/>
      <c r="JVS197" s="428"/>
      <c r="JVT197" s="428"/>
      <c r="JVU197" s="427"/>
      <c r="JVV197" s="428"/>
      <c r="JVW197" s="428"/>
      <c r="JVX197" s="428"/>
      <c r="JVY197" s="427"/>
      <c r="JVZ197" s="428"/>
      <c r="JWA197" s="428"/>
      <c r="JWB197" s="428"/>
      <c r="JWC197" s="427"/>
      <c r="JWD197" s="428"/>
      <c r="JWE197" s="428"/>
      <c r="JWF197" s="428"/>
      <c r="JWG197" s="427"/>
      <c r="JWH197" s="428"/>
      <c r="JWI197" s="428"/>
      <c r="JWJ197" s="428"/>
      <c r="JWK197" s="427"/>
      <c r="JWL197" s="428"/>
      <c r="JWM197" s="428"/>
      <c r="JWN197" s="428"/>
      <c r="JWO197" s="427"/>
      <c r="JWP197" s="428"/>
      <c r="JWQ197" s="428"/>
      <c r="JWR197" s="428"/>
      <c r="JWS197" s="427"/>
      <c r="JWT197" s="428"/>
      <c r="JWU197" s="428"/>
      <c r="JWV197" s="428"/>
      <c r="JWW197" s="427"/>
      <c r="JWX197" s="428"/>
      <c r="JWY197" s="428"/>
      <c r="JWZ197" s="428"/>
      <c r="JXA197" s="427"/>
      <c r="JXB197" s="428"/>
      <c r="JXC197" s="428"/>
      <c r="JXD197" s="428"/>
      <c r="JXE197" s="427"/>
      <c r="JXF197" s="428"/>
      <c r="JXG197" s="428"/>
      <c r="JXH197" s="428"/>
      <c r="JXI197" s="427"/>
      <c r="JXJ197" s="428"/>
      <c r="JXK197" s="428"/>
      <c r="JXL197" s="428"/>
      <c r="JXM197" s="427"/>
      <c r="JXN197" s="428"/>
      <c r="JXO197" s="428"/>
      <c r="JXP197" s="428"/>
      <c r="JXQ197" s="427"/>
      <c r="JXR197" s="428"/>
      <c r="JXS197" s="428"/>
      <c r="JXT197" s="428"/>
      <c r="JXU197" s="427"/>
      <c r="JXV197" s="428"/>
      <c r="JXW197" s="428"/>
      <c r="JXX197" s="428"/>
      <c r="JXY197" s="427"/>
      <c r="JXZ197" s="428"/>
      <c r="JYA197" s="428"/>
      <c r="JYB197" s="428"/>
      <c r="JYC197" s="427"/>
      <c r="JYD197" s="428"/>
      <c r="JYE197" s="428"/>
      <c r="JYF197" s="428"/>
      <c r="JYG197" s="427"/>
      <c r="JYH197" s="428"/>
      <c r="JYI197" s="428"/>
      <c r="JYJ197" s="428"/>
      <c r="JYK197" s="427"/>
      <c r="JYL197" s="428"/>
      <c r="JYM197" s="428"/>
      <c r="JYN197" s="428"/>
      <c r="JYO197" s="427"/>
      <c r="JYP197" s="428"/>
      <c r="JYQ197" s="428"/>
      <c r="JYR197" s="428"/>
      <c r="JYS197" s="427"/>
      <c r="JYT197" s="428"/>
      <c r="JYU197" s="428"/>
      <c r="JYV197" s="428"/>
      <c r="JYW197" s="427"/>
      <c r="JYX197" s="428"/>
      <c r="JYY197" s="428"/>
      <c r="JYZ197" s="428"/>
      <c r="JZA197" s="427"/>
      <c r="JZB197" s="428"/>
      <c r="JZC197" s="428"/>
      <c r="JZD197" s="428"/>
      <c r="JZE197" s="427"/>
      <c r="JZF197" s="428"/>
      <c r="JZG197" s="428"/>
      <c r="JZH197" s="428"/>
      <c r="JZI197" s="427"/>
      <c r="JZJ197" s="428"/>
      <c r="JZK197" s="428"/>
      <c r="JZL197" s="428"/>
      <c r="JZM197" s="427"/>
      <c r="JZN197" s="428"/>
      <c r="JZO197" s="428"/>
      <c r="JZP197" s="428"/>
      <c r="JZQ197" s="427"/>
      <c r="JZR197" s="428"/>
      <c r="JZS197" s="428"/>
      <c r="JZT197" s="428"/>
      <c r="JZU197" s="427"/>
      <c r="JZV197" s="428"/>
      <c r="JZW197" s="428"/>
      <c r="JZX197" s="428"/>
      <c r="JZY197" s="427"/>
      <c r="JZZ197" s="428"/>
      <c r="KAA197" s="428"/>
      <c r="KAB197" s="428"/>
      <c r="KAC197" s="427"/>
      <c r="KAD197" s="428"/>
      <c r="KAE197" s="428"/>
      <c r="KAF197" s="428"/>
      <c r="KAG197" s="427"/>
      <c r="KAH197" s="428"/>
      <c r="KAI197" s="428"/>
      <c r="KAJ197" s="428"/>
      <c r="KAK197" s="427"/>
      <c r="KAL197" s="428"/>
      <c r="KAM197" s="428"/>
      <c r="KAN197" s="428"/>
      <c r="KAO197" s="427"/>
      <c r="KAP197" s="428"/>
      <c r="KAQ197" s="428"/>
      <c r="KAR197" s="428"/>
      <c r="KAS197" s="427"/>
      <c r="KAT197" s="428"/>
      <c r="KAU197" s="428"/>
      <c r="KAV197" s="428"/>
      <c r="KAW197" s="427"/>
      <c r="KAX197" s="428"/>
      <c r="KAY197" s="428"/>
      <c r="KAZ197" s="428"/>
      <c r="KBA197" s="427"/>
      <c r="KBB197" s="428"/>
      <c r="KBC197" s="428"/>
      <c r="KBD197" s="428"/>
      <c r="KBE197" s="427"/>
      <c r="KBF197" s="428"/>
      <c r="KBG197" s="428"/>
      <c r="KBH197" s="428"/>
      <c r="KBI197" s="427"/>
      <c r="KBJ197" s="428"/>
      <c r="KBK197" s="428"/>
      <c r="KBL197" s="428"/>
      <c r="KBM197" s="427"/>
      <c r="KBN197" s="428"/>
      <c r="KBO197" s="428"/>
      <c r="KBP197" s="428"/>
      <c r="KBQ197" s="427"/>
      <c r="KBR197" s="428"/>
      <c r="KBS197" s="428"/>
      <c r="KBT197" s="428"/>
      <c r="KBU197" s="427"/>
      <c r="KBV197" s="428"/>
      <c r="KBW197" s="428"/>
      <c r="KBX197" s="428"/>
      <c r="KBY197" s="427"/>
      <c r="KBZ197" s="428"/>
      <c r="KCA197" s="428"/>
      <c r="KCB197" s="428"/>
      <c r="KCC197" s="427"/>
      <c r="KCD197" s="428"/>
      <c r="KCE197" s="428"/>
      <c r="KCF197" s="428"/>
      <c r="KCG197" s="427"/>
      <c r="KCH197" s="428"/>
      <c r="KCI197" s="428"/>
      <c r="KCJ197" s="428"/>
      <c r="KCK197" s="427"/>
      <c r="KCL197" s="428"/>
      <c r="KCM197" s="428"/>
      <c r="KCN197" s="428"/>
      <c r="KCO197" s="427"/>
      <c r="KCP197" s="428"/>
      <c r="KCQ197" s="428"/>
      <c r="KCR197" s="428"/>
      <c r="KCS197" s="427"/>
      <c r="KCT197" s="428"/>
      <c r="KCU197" s="428"/>
      <c r="KCV197" s="428"/>
      <c r="KCW197" s="427"/>
      <c r="KCX197" s="428"/>
      <c r="KCY197" s="428"/>
      <c r="KCZ197" s="428"/>
      <c r="KDA197" s="427"/>
      <c r="KDB197" s="428"/>
      <c r="KDC197" s="428"/>
      <c r="KDD197" s="428"/>
      <c r="KDE197" s="427"/>
      <c r="KDF197" s="428"/>
      <c r="KDG197" s="428"/>
      <c r="KDH197" s="428"/>
      <c r="KDI197" s="427"/>
      <c r="KDJ197" s="428"/>
      <c r="KDK197" s="428"/>
      <c r="KDL197" s="428"/>
      <c r="KDM197" s="427"/>
      <c r="KDN197" s="428"/>
      <c r="KDO197" s="428"/>
      <c r="KDP197" s="428"/>
      <c r="KDQ197" s="427"/>
      <c r="KDR197" s="428"/>
      <c r="KDS197" s="428"/>
      <c r="KDT197" s="428"/>
      <c r="KDU197" s="427"/>
      <c r="KDV197" s="428"/>
      <c r="KDW197" s="428"/>
      <c r="KDX197" s="428"/>
      <c r="KDY197" s="427"/>
      <c r="KDZ197" s="428"/>
      <c r="KEA197" s="428"/>
      <c r="KEB197" s="428"/>
      <c r="KEC197" s="427"/>
      <c r="KED197" s="428"/>
      <c r="KEE197" s="428"/>
      <c r="KEF197" s="428"/>
      <c r="KEG197" s="427"/>
      <c r="KEH197" s="428"/>
      <c r="KEI197" s="428"/>
      <c r="KEJ197" s="428"/>
      <c r="KEK197" s="427"/>
      <c r="KEL197" s="428"/>
      <c r="KEM197" s="428"/>
      <c r="KEN197" s="428"/>
      <c r="KEO197" s="427"/>
      <c r="KEP197" s="428"/>
      <c r="KEQ197" s="428"/>
      <c r="KER197" s="428"/>
      <c r="KES197" s="427"/>
      <c r="KET197" s="428"/>
      <c r="KEU197" s="428"/>
      <c r="KEV197" s="428"/>
      <c r="KEW197" s="427"/>
      <c r="KEX197" s="428"/>
      <c r="KEY197" s="428"/>
      <c r="KEZ197" s="428"/>
      <c r="KFA197" s="427"/>
      <c r="KFB197" s="428"/>
      <c r="KFC197" s="428"/>
      <c r="KFD197" s="428"/>
      <c r="KFE197" s="427"/>
      <c r="KFF197" s="428"/>
      <c r="KFG197" s="428"/>
      <c r="KFH197" s="428"/>
      <c r="KFI197" s="427"/>
      <c r="KFJ197" s="428"/>
      <c r="KFK197" s="428"/>
      <c r="KFL197" s="428"/>
      <c r="KFM197" s="427"/>
      <c r="KFN197" s="428"/>
      <c r="KFO197" s="428"/>
      <c r="KFP197" s="428"/>
      <c r="KFQ197" s="427"/>
      <c r="KFR197" s="428"/>
      <c r="KFS197" s="428"/>
      <c r="KFT197" s="428"/>
      <c r="KFU197" s="427"/>
      <c r="KFV197" s="428"/>
      <c r="KFW197" s="428"/>
      <c r="KFX197" s="428"/>
      <c r="KFY197" s="427"/>
      <c r="KFZ197" s="428"/>
      <c r="KGA197" s="428"/>
      <c r="KGB197" s="428"/>
      <c r="KGC197" s="427"/>
      <c r="KGD197" s="428"/>
      <c r="KGE197" s="428"/>
      <c r="KGF197" s="428"/>
      <c r="KGG197" s="427"/>
      <c r="KGH197" s="428"/>
      <c r="KGI197" s="428"/>
      <c r="KGJ197" s="428"/>
      <c r="KGK197" s="427"/>
      <c r="KGL197" s="428"/>
      <c r="KGM197" s="428"/>
      <c r="KGN197" s="428"/>
      <c r="KGO197" s="427"/>
      <c r="KGP197" s="428"/>
      <c r="KGQ197" s="428"/>
      <c r="KGR197" s="428"/>
      <c r="KGS197" s="427"/>
      <c r="KGT197" s="428"/>
      <c r="KGU197" s="428"/>
      <c r="KGV197" s="428"/>
      <c r="KGW197" s="427"/>
      <c r="KGX197" s="428"/>
      <c r="KGY197" s="428"/>
      <c r="KGZ197" s="428"/>
      <c r="KHA197" s="427"/>
      <c r="KHB197" s="428"/>
      <c r="KHC197" s="428"/>
      <c r="KHD197" s="428"/>
      <c r="KHE197" s="427"/>
      <c r="KHF197" s="428"/>
      <c r="KHG197" s="428"/>
      <c r="KHH197" s="428"/>
      <c r="KHI197" s="427"/>
      <c r="KHJ197" s="428"/>
      <c r="KHK197" s="428"/>
      <c r="KHL197" s="428"/>
      <c r="KHM197" s="427"/>
      <c r="KHN197" s="428"/>
      <c r="KHO197" s="428"/>
      <c r="KHP197" s="428"/>
      <c r="KHQ197" s="427"/>
      <c r="KHR197" s="428"/>
      <c r="KHS197" s="428"/>
      <c r="KHT197" s="428"/>
      <c r="KHU197" s="427"/>
      <c r="KHV197" s="428"/>
      <c r="KHW197" s="428"/>
      <c r="KHX197" s="428"/>
      <c r="KHY197" s="427"/>
      <c r="KHZ197" s="428"/>
      <c r="KIA197" s="428"/>
      <c r="KIB197" s="428"/>
      <c r="KIC197" s="427"/>
      <c r="KID197" s="428"/>
      <c r="KIE197" s="428"/>
      <c r="KIF197" s="428"/>
      <c r="KIG197" s="427"/>
      <c r="KIH197" s="428"/>
      <c r="KII197" s="428"/>
      <c r="KIJ197" s="428"/>
      <c r="KIK197" s="427"/>
      <c r="KIL197" s="428"/>
      <c r="KIM197" s="428"/>
      <c r="KIN197" s="428"/>
      <c r="KIO197" s="427"/>
      <c r="KIP197" s="428"/>
      <c r="KIQ197" s="428"/>
      <c r="KIR197" s="428"/>
      <c r="KIS197" s="427"/>
      <c r="KIT197" s="428"/>
      <c r="KIU197" s="428"/>
      <c r="KIV197" s="428"/>
      <c r="KIW197" s="427"/>
      <c r="KIX197" s="428"/>
      <c r="KIY197" s="428"/>
      <c r="KIZ197" s="428"/>
      <c r="KJA197" s="427"/>
      <c r="KJB197" s="428"/>
      <c r="KJC197" s="428"/>
      <c r="KJD197" s="428"/>
      <c r="KJE197" s="427"/>
      <c r="KJF197" s="428"/>
      <c r="KJG197" s="428"/>
      <c r="KJH197" s="428"/>
      <c r="KJI197" s="427"/>
      <c r="KJJ197" s="428"/>
      <c r="KJK197" s="428"/>
      <c r="KJL197" s="428"/>
      <c r="KJM197" s="427"/>
      <c r="KJN197" s="428"/>
      <c r="KJO197" s="428"/>
      <c r="KJP197" s="428"/>
      <c r="KJQ197" s="427"/>
      <c r="KJR197" s="428"/>
      <c r="KJS197" s="428"/>
      <c r="KJT197" s="428"/>
      <c r="KJU197" s="427"/>
      <c r="KJV197" s="428"/>
      <c r="KJW197" s="428"/>
      <c r="KJX197" s="428"/>
      <c r="KJY197" s="427"/>
      <c r="KJZ197" s="428"/>
      <c r="KKA197" s="428"/>
      <c r="KKB197" s="428"/>
      <c r="KKC197" s="427"/>
      <c r="KKD197" s="428"/>
      <c r="KKE197" s="428"/>
      <c r="KKF197" s="428"/>
      <c r="KKG197" s="427"/>
      <c r="KKH197" s="428"/>
      <c r="KKI197" s="428"/>
      <c r="KKJ197" s="428"/>
      <c r="KKK197" s="427"/>
      <c r="KKL197" s="428"/>
      <c r="KKM197" s="428"/>
      <c r="KKN197" s="428"/>
      <c r="KKO197" s="427"/>
      <c r="KKP197" s="428"/>
      <c r="KKQ197" s="428"/>
      <c r="KKR197" s="428"/>
      <c r="KKS197" s="427"/>
      <c r="KKT197" s="428"/>
      <c r="KKU197" s="428"/>
      <c r="KKV197" s="428"/>
      <c r="KKW197" s="427"/>
      <c r="KKX197" s="428"/>
      <c r="KKY197" s="428"/>
      <c r="KKZ197" s="428"/>
      <c r="KLA197" s="427"/>
      <c r="KLB197" s="428"/>
      <c r="KLC197" s="428"/>
      <c r="KLD197" s="428"/>
      <c r="KLE197" s="427"/>
      <c r="KLF197" s="428"/>
      <c r="KLG197" s="428"/>
      <c r="KLH197" s="428"/>
      <c r="KLI197" s="427"/>
      <c r="KLJ197" s="428"/>
      <c r="KLK197" s="428"/>
      <c r="KLL197" s="428"/>
      <c r="KLM197" s="427"/>
      <c r="KLN197" s="428"/>
      <c r="KLO197" s="428"/>
      <c r="KLP197" s="428"/>
      <c r="KLQ197" s="427"/>
      <c r="KLR197" s="428"/>
      <c r="KLS197" s="428"/>
      <c r="KLT197" s="428"/>
      <c r="KLU197" s="427"/>
      <c r="KLV197" s="428"/>
      <c r="KLW197" s="428"/>
      <c r="KLX197" s="428"/>
      <c r="KLY197" s="427"/>
      <c r="KLZ197" s="428"/>
      <c r="KMA197" s="428"/>
      <c r="KMB197" s="428"/>
      <c r="KMC197" s="427"/>
      <c r="KMD197" s="428"/>
      <c r="KME197" s="428"/>
      <c r="KMF197" s="428"/>
      <c r="KMG197" s="427"/>
      <c r="KMH197" s="428"/>
      <c r="KMI197" s="428"/>
      <c r="KMJ197" s="428"/>
      <c r="KMK197" s="427"/>
      <c r="KML197" s="428"/>
      <c r="KMM197" s="428"/>
      <c r="KMN197" s="428"/>
      <c r="KMO197" s="427"/>
      <c r="KMP197" s="428"/>
      <c r="KMQ197" s="428"/>
      <c r="KMR197" s="428"/>
      <c r="KMS197" s="427"/>
      <c r="KMT197" s="428"/>
      <c r="KMU197" s="428"/>
      <c r="KMV197" s="428"/>
      <c r="KMW197" s="427"/>
      <c r="KMX197" s="428"/>
      <c r="KMY197" s="428"/>
      <c r="KMZ197" s="428"/>
      <c r="KNA197" s="427"/>
      <c r="KNB197" s="428"/>
      <c r="KNC197" s="428"/>
      <c r="KND197" s="428"/>
      <c r="KNE197" s="427"/>
      <c r="KNF197" s="428"/>
      <c r="KNG197" s="428"/>
      <c r="KNH197" s="428"/>
      <c r="KNI197" s="427"/>
      <c r="KNJ197" s="428"/>
      <c r="KNK197" s="428"/>
      <c r="KNL197" s="428"/>
      <c r="KNM197" s="427"/>
      <c r="KNN197" s="428"/>
      <c r="KNO197" s="428"/>
      <c r="KNP197" s="428"/>
      <c r="KNQ197" s="427"/>
      <c r="KNR197" s="428"/>
      <c r="KNS197" s="428"/>
      <c r="KNT197" s="428"/>
      <c r="KNU197" s="427"/>
      <c r="KNV197" s="428"/>
      <c r="KNW197" s="428"/>
      <c r="KNX197" s="428"/>
      <c r="KNY197" s="427"/>
      <c r="KNZ197" s="428"/>
      <c r="KOA197" s="428"/>
      <c r="KOB197" s="428"/>
      <c r="KOC197" s="427"/>
      <c r="KOD197" s="428"/>
      <c r="KOE197" s="428"/>
      <c r="KOF197" s="428"/>
      <c r="KOG197" s="427"/>
      <c r="KOH197" s="428"/>
      <c r="KOI197" s="428"/>
      <c r="KOJ197" s="428"/>
      <c r="KOK197" s="427"/>
      <c r="KOL197" s="428"/>
      <c r="KOM197" s="428"/>
      <c r="KON197" s="428"/>
      <c r="KOO197" s="427"/>
      <c r="KOP197" s="428"/>
      <c r="KOQ197" s="428"/>
      <c r="KOR197" s="428"/>
      <c r="KOS197" s="427"/>
      <c r="KOT197" s="428"/>
      <c r="KOU197" s="428"/>
      <c r="KOV197" s="428"/>
      <c r="KOW197" s="427"/>
      <c r="KOX197" s="428"/>
      <c r="KOY197" s="428"/>
      <c r="KOZ197" s="428"/>
      <c r="KPA197" s="427"/>
      <c r="KPB197" s="428"/>
      <c r="KPC197" s="428"/>
      <c r="KPD197" s="428"/>
      <c r="KPE197" s="427"/>
      <c r="KPF197" s="428"/>
      <c r="KPG197" s="428"/>
      <c r="KPH197" s="428"/>
      <c r="KPI197" s="427"/>
      <c r="KPJ197" s="428"/>
      <c r="KPK197" s="428"/>
      <c r="KPL197" s="428"/>
      <c r="KPM197" s="427"/>
      <c r="KPN197" s="428"/>
      <c r="KPO197" s="428"/>
      <c r="KPP197" s="428"/>
      <c r="KPQ197" s="427"/>
      <c r="KPR197" s="428"/>
      <c r="KPS197" s="428"/>
      <c r="KPT197" s="428"/>
      <c r="KPU197" s="427"/>
      <c r="KPV197" s="428"/>
      <c r="KPW197" s="428"/>
      <c r="KPX197" s="428"/>
      <c r="KPY197" s="427"/>
      <c r="KPZ197" s="428"/>
      <c r="KQA197" s="428"/>
      <c r="KQB197" s="428"/>
      <c r="KQC197" s="427"/>
      <c r="KQD197" s="428"/>
      <c r="KQE197" s="428"/>
      <c r="KQF197" s="428"/>
      <c r="KQG197" s="427"/>
      <c r="KQH197" s="428"/>
      <c r="KQI197" s="428"/>
      <c r="KQJ197" s="428"/>
      <c r="KQK197" s="427"/>
      <c r="KQL197" s="428"/>
      <c r="KQM197" s="428"/>
      <c r="KQN197" s="428"/>
      <c r="KQO197" s="427"/>
      <c r="KQP197" s="428"/>
      <c r="KQQ197" s="428"/>
      <c r="KQR197" s="428"/>
      <c r="KQS197" s="427"/>
      <c r="KQT197" s="428"/>
      <c r="KQU197" s="428"/>
      <c r="KQV197" s="428"/>
      <c r="KQW197" s="427"/>
      <c r="KQX197" s="428"/>
      <c r="KQY197" s="428"/>
      <c r="KQZ197" s="428"/>
      <c r="KRA197" s="427"/>
      <c r="KRB197" s="428"/>
      <c r="KRC197" s="428"/>
      <c r="KRD197" s="428"/>
      <c r="KRE197" s="427"/>
      <c r="KRF197" s="428"/>
      <c r="KRG197" s="428"/>
      <c r="KRH197" s="428"/>
      <c r="KRI197" s="427"/>
      <c r="KRJ197" s="428"/>
      <c r="KRK197" s="428"/>
      <c r="KRL197" s="428"/>
      <c r="KRM197" s="427"/>
      <c r="KRN197" s="428"/>
      <c r="KRO197" s="428"/>
      <c r="KRP197" s="428"/>
      <c r="KRQ197" s="427"/>
      <c r="KRR197" s="428"/>
      <c r="KRS197" s="428"/>
      <c r="KRT197" s="428"/>
      <c r="KRU197" s="427"/>
      <c r="KRV197" s="428"/>
      <c r="KRW197" s="428"/>
      <c r="KRX197" s="428"/>
      <c r="KRY197" s="427"/>
      <c r="KRZ197" s="428"/>
      <c r="KSA197" s="428"/>
      <c r="KSB197" s="428"/>
      <c r="KSC197" s="427"/>
      <c r="KSD197" s="428"/>
      <c r="KSE197" s="428"/>
      <c r="KSF197" s="428"/>
      <c r="KSG197" s="427"/>
      <c r="KSH197" s="428"/>
      <c r="KSI197" s="428"/>
      <c r="KSJ197" s="428"/>
      <c r="KSK197" s="427"/>
      <c r="KSL197" s="428"/>
      <c r="KSM197" s="428"/>
      <c r="KSN197" s="428"/>
      <c r="KSO197" s="427"/>
      <c r="KSP197" s="428"/>
      <c r="KSQ197" s="428"/>
      <c r="KSR197" s="428"/>
      <c r="KSS197" s="427"/>
      <c r="KST197" s="428"/>
      <c r="KSU197" s="428"/>
      <c r="KSV197" s="428"/>
      <c r="KSW197" s="427"/>
      <c r="KSX197" s="428"/>
      <c r="KSY197" s="428"/>
      <c r="KSZ197" s="428"/>
      <c r="KTA197" s="427"/>
      <c r="KTB197" s="428"/>
      <c r="KTC197" s="428"/>
      <c r="KTD197" s="428"/>
      <c r="KTE197" s="427"/>
      <c r="KTF197" s="428"/>
      <c r="KTG197" s="428"/>
      <c r="KTH197" s="428"/>
      <c r="KTI197" s="427"/>
      <c r="KTJ197" s="428"/>
      <c r="KTK197" s="428"/>
      <c r="KTL197" s="428"/>
      <c r="KTM197" s="427"/>
      <c r="KTN197" s="428"/>
      <c r="KTO197" s="428"/>
      <c r="KTP197" s="428"/>
      <c r="KTQ197" s="427"/>
      <c r="KTR197" s="428"/>
      <c r="KTS197" s="428"/>
      <c r="KTT197" s="428"/>
      <c r="KTU197" s="427"/>
      <c r="KTV197" s="428"/>
      <c r="KTW197" s="428"/>
      <c r="KTX197" s="428"/>
      <c r="KTY197" s="427"/>
      <c r="KTZ197" s="428"/>
      <c r="KUA197" s="428"/>
      <c r="KUB197" s="428"/>
      <c r="KUC197" s="427"/>
      <c r="KUD197" s="428"/>
      <c r="KUE197" s="428"/>
      <c r="KUF197" s="428"/>
      <c r="KUG197" s="427"/>
      <c r="KUH197" s="428"/>
      <c r="KUI197" s="428"/>
      <c r="KUJ197" s="428"/>
      <c r="KUK197" s="427"/>
      <c r="KUL197" s="428"/>
      <c r="KUM197" s="428"/>
      <c r="KUN197" s="428"/>
      <c r="KUO197" s="427"/>
      <c r="KUP197" s="428"/>
      <c r="KUQ197" s="428"/>
      <c r="KUR197" s="428"/>
      <c r="KUS197" s="427"/>
      <c r="KUT197" s="428"/>
      <c r="KUU197" s="428"/>
      <c r="KUV197" s="428"/>
      <c r="KUW197" s="427"/>
      <c r="KUX197" s="428"/>
      <c r="KUY197" s="428"/>
      <c r="KUZ197" s="428"/>
      <c r="KVA197" s="427"/>
      <c r="KVB197" s="428"/>
      <c r="KVC197" s="428"/>
      <c r="KVD197" s="428"/>
      <c r="KVE197" s="427"/>
      <c r="KVF197" s="428"/>
      <c r="KVG197" s="428"/>
      <c r="KVH197" s="428"/>
      <c r="KVI197" s="427"/>
      <c r="KVJ197" s="428"/>
      <c r="KVK197" s="428"/>
      <c r="KVL197" s="428"/>
      <c r="KVM197" s="427"/>
      <c r="KVN197" s="428"/>
      <c r="KVO197" s="428"/>
      <c r="KVP197" s="428"/>
      <c r="KVQ197" s="427"/>
      <c r="KVR197" s="428"/>
      <c r="KVS197" s="428"/>
      <c r="KVT197" s="428"/>
      <c r="KVU197" s="427"/>
      <c r="KVV197" s="428"/>
      <c r="KVW197" s="428"/>
      <c r="KVX197" s="428"/>
      <c r="KVY197" s="427"/>
      <c r="KVZ197" s="428"/>
      <c r="KWA197" s="428"/>
      <c r="KWB197" s="428"/>
      <c r="KWC197" s="427"/>
      <c r="KWD197" s="428"/>
      <c r="KWE197" s="428"/>
      <c r="KWF197" s="428"/>
      <c r="KWG197" s="427"/>
      <c r="KWH197" s="428"/>
      <c r="KWI197" s="428"/>
      <c r="KWJ197" s="428"/>
      <c r="KWK197" s="427"/>
      <c r="KWL197" s="428"/>
      <c r="KWM197" s="428"/>
      <c r="KWN197" s="428"/>
      <c r="KWO197" s="427"/>
      <c r="KWP197" s="428"/>
      <c r="KWQ197" s="428"/>
      <c r="KWR197" s="428"/>
      <c r="KWS197" s="427"/>
      <c r="KWT197" s="428"/>
      <c r="KWU197" s="428"/>
      <c r="KWV197" s="428"/>
      <c r="KWW197" s="427"/>
      <c r="KWX197" s="428"/>
      <c r="KWY197" s="428"/>
      <c r="KWZ197" s="428"/>
      <c r="KXA197" s="427"/>
      <c r="KXB197" s="428"/>
      <c r="KXC197" s="428"/>
      <c r="KXD197" s="428"/>
      <c r="KXE197" s="427"/>
      <c r="KXF197" s="428"/>
      <c r="KXG197" s="428"/>
      <c r="KXH197" s="428"/>
      <c r="KXI197" s="427"/>
      <c r="KXJ197" s="428"/>
      <c r="KXK197" s="428"/>
      <c r="KXL197" s="428"/>
      <c r="KXM197" s="427"/>
      <c r="KXN197" s="428"/>
      <c r="KXO197" s="428"/>
      <c r="KXP197" s="428"/>
      <c r="KXQ197" s="427"/>
      <c r="KXR197" s="428"/>
      <c r="KXS197" s="428"/>
      <c r="KXT197" s="428"/>
      <c r="KXU197" s="427"/>
      <c r="KXV197" s="428"/>
      <c r="KXW197" s="428"/>
      <c r="KXX197" s="428"/>
      <c r="KXY197" s="427"/>
      <c r="KXZ197" s="428"/>
      <c r="KYA197" s="428"/>
      <c r="KYB197" s="428"/>
      <c r="KYC197" s="427"/>
      <c r="KYD197" s="428"/>
      <c r="KYE197" s="428"/>
      <c r="KYF197" s="428"/>
      <c r="KYG197" s="427"/>
      <c r="KYH197" s="428"/>
      <c r="KYI197" s="428"/>
      <c r="KYJ197" s="428"/>
      <c r="KYK197" s="427"/>
      <c r="KYL197" s="428"/>
      <c r="KYM197" s="428"/>
      <c r="KYN197" s="428"/>
      <c r="KYO197" s="427"/>
      <c r="KYP197" s="428"/>
      <c r="KYQ197" s="428"/>
      <c r="KYR197" s="428"/>
      <c r="KYS197" s="427"/>
      <c r="KYT197" s="428"/>
      <c r="KYU197" s="428"/>
      <c r="KYV197" s="428"/>
      <c r="KYW197" s="427"/>
      <c r="KYX197" s="428"/>
      <c r="KYY197" s="428"/>
      <c r="KYZ197" s="428"/>
      <c r="KZA197" s="427"/>
      <c r="KZB197" s="428"/>
      <c r="KZC197" s="428"/>
      <c r="KZD197" s="428"/>
      <c r="KZE197" s="427"/>
      <c r="KZF197" s="428"/>
      <c r="KZG197" s="428"/>
      <c r="KZH197" s="428"/>
      <c r="KZI197" s="652"/>
      <c r="KZJ197" s="653"/>
      <c r="KZK197" s="653"/>
      <c r="KZL197" s="653"/>
      <c r="KZM197" s="652"/>
      <c r="KZN197" s="653"/>
      <c r="KZO197" s="653"/>
      <c r="KZP197" s="653"/>
      <c r="KZQ197" s="652"/>
      <c r="KZR197" s="653"/>
      <c r="KZS197" s="653"/>
      <c r="KZT197" s="653"/>
      <c r="KZU197" s="652"/>
      <c r="KZV197" s="653"/>
      <c r="KZW197" s="653"/>
      <c r="KZX197" s="653"/>
      <c r="KZY197" s="652"/>
      <c r="KZZ197" s="653"/>
      <c r="LAA197" s="653"/>
      <c r="LAB197" s="653"/>
      <c r="LAC197" s="652"/>
      <c r="LAD197" s="653"/>
      <c r="LAE197" s="653"/>
      <c r="LAF197" s="653"/>
      <c r="LAG197" s="652"/>
      <c r="LAH197" s="653"/>
      <c r="LAI197" s="653"/>
      <c r="LAJ197" s="653"/>
      <c r="LAK197" s="652"/>
      <c r="LAL197" s="653"/>
      <c r="LAM197" s="653"/>
      <c r="LAN197" s="653"/>
      <c r="LAO197" s="652"/>
      <c r="LAP197" s="653"/>
      <c r="LAQ197" s="653"/>
      <c r="LAR197" s="653"/>
      <c r="LAS197" s="652"/>
      <c r="LAT197" s="653"/>
      <c r="LAU197" s="653"/>
      <c r="LAV197" s="653"/>
      <c r="LAW197" s="652"/>
      <c r="LAX197" s="653"/>
      <c r="LAY197" s="653"/>
      <c r="LAZ197" s="653"/>
      <c r="LBA197" s="652"/>
      <c r="LBB197" s="653"/>
      <c r="LBC197" s="653"/>
      <c r="LBD197" s="653"/>
      <c r="LBE197" s="652"/>
      <c r="LBF197" s="653"/>
      <c r="LBG197" s="653"/>
      <c r="LBH197" s="653"/>
      <c r="LBI197" s="652"/>
      <c r="LBJ197" s="653"/>
      <c r="LBK197" s="653"/>
      <c r="LBL197" s="653"/>
      <c r="LBM197" s="652"/>
      <c r="LBN197" s="653"/>
      <c r="LBO197" s="653"/>
      <c r="LBP197" s="653"/>
      <c r="LBQ197" s="652"/>
      <c r="LBR197" s="653"/>
      <c r="LBS197" s="653"/>
      <c r="LBT197" s="653"/>
      <c r="LBU197" s="652"/>
      <c r="LBV197" s="653"/>
      <c r="LBW197" s="653"/>
      <c r="LBX197" s="653"/>
      <c r="LBY197" s="652"/>
      <c r="LBZ197" s="653"/>
      <c r="LCA197" s="653"/>
      <c r="LCB197" s="653"/>
      <c r="LCC197" s="652"/>
      <c r="LCD197" s="653"/>
      <c r="LCE197" s="653"/>
      <c r="LCF197" s="653"/>
      <c r="LCG197" s="652"/>
      <c r="LCH197" s="653"/>
      <c r="LCI197" s="653"/>
      <c r="LCJ197" s="653"/>
      <c r="LCK197" s="652"/>
      <c r="LCL197" s="653"/>
      <c r="LCM197" s="653"/>
      <c r="LCN197" s="653"/>
      <c r="LCO197" s="652"/>
      <c r="LCP197" s="653"/>
      <c r="LCQ197" s="653"/>
      <c r="LCR197" s="653"/>
      <c r="LCS197" s="652"/>
      <c r="LCT197" s="653"/>
      <c r="LCU197" s="653"/>
      <c r="LCV197" s="653"/>
      <c r="LCW197" s="652"/>
      <c r="LCX197" s="653"/>
      <c r="LCY197" s="653"/>
      <c r="LCZ197" s="653"/>
      <c r="LDA197" s="652"/>
      <c r="LDB197" s="653"/>
      <c r="LDC197" s="653"/>
      <c r="LDD197" s="653"/>
      <c r="LDE197" s="652"/>
      <c r="LDF197" s="653"/>
      <c r="LDG197" s="653"/>
      <c r="LDH197" s="653"/>
      <c r="LDI197" s="652"/>
      <c r="LDJ197" s="653"/>
      <c r="LDK197" s="653"/>
      <c r="LDL197" s="653"/>
      <c r="LDM197" s="652"/>
      <c r="LDN197" s="653"/>
      <c r="LDO197" s="653"/>
      <c r="LDP197" s="653"/>
      <c r="LDQ197" s="652"/>
      <c r="LDR197" s="653"/>
      <c r="LDS197" s="653"/>
      <c r="LDT197" s="653"/>
      <c r="LDU197" s="652"/>
      <c r="LDV197" s="653"/>
      <c r="LDW197" s="653"/>
      <c r="LDX197" s="653"/>
      <c r="LDY197" s="652"/>
      <c r="LDZ197" s="653"/>
      <c r="LEA197" s="653"/>
      <c r="LEB197" s="653"/>
      <c r="LEC197" s="652"/>
      <c r="LED197" s="653"/>
      <c r="LEE197" s="653"/>
      <c r="LEF197" s="653"/>
      <c r="LEG197" s="652"/>
      <c r="LEH197" s="653"/>
      <c r="LEI197" s="653"/>
      <c r="LEJ197" s="653"/>
      <c r="LEK197" s="652"/>
      <c r="LEL197" s="653"/>
      <c r="LEM197" s="653"/>
      <c r="LEN197" s="653"/>
      <c r="LEO197" s="652"/>
      <c r="LEP197" s="653"/>
      <c r="LEQ197" s="653"/>
      <c r="LER197" s="653"/>
      <c r="LES197" s="652"/>
      <c r="LET197" s="653"/>
      <c r="LEU197" s="653"/>
      <c r="LEV197" s="653"/>
      <c r="LEW197" s="652"/>
      <c r="LEX197" s="653"/>
      <c r="LEY197" s="653"/>
      <c r="LEZ197" s="653"/>
      <c r="LFA197" s="652"/>
      <c r="LFB197" s="653"/>
      <c r="LFC197" s="653"/>
      <c r="LFD197" s="653"/>
      <c r="LFE197" s="652"/>
      <c r="LFF197" s="653"/>
      <c r="LFG197" s="653"/>
      <c r="LFH197" s="653"/>
      <c r="LFI197" s="652"/>
      <c r="LFJ197" s="653"/>
      <c r="LFK197" s="653"/>
      <c r="LFL197" s="653"/>
      <c r="LFM197" s="652"/>
      <c r="LFN197" s="653"/>
      <c r="LFO197" s="653"/>
      <c r="LFP197" s="653"/>
      <c r="LFQ197" s="652"/>
      <c r="LFR197" s="653"/>
      <c r="LFS197" s="653"/>
      <c r="LFT197" s="653"/>
      <c r="LFU197" s="652"/>
      <c r="LFV197" s="653"/>
      <c r="LFW197" s="653"/>
      <c r="LFX197" s="653"/>
      <c r="LFY197" s="652"/>
      <c r="LFZ197" s="653"/>
      <c r="LGA197" s="653"/>
      <c r="LGB197" s="653"/>
      <c r="LGC197" s="652"/>
      <c r="LGD197" s="653"/>
      <c r="LGE197" s="653"/>
      <c r="LGF197" s="653"/>
      <c r="LGG197" s="652"/>
      <c r="LGH197" s="653"/>
      <c r="LGI197" s="653"/>
      <c r="LGJ197" s="653"/>
      <c r="LGK197" s="652"/>
      <c r="LGL197" s="653"/>
      <c r="LGM197" s="653"/>
      <c r="LGN197" s="653"/>
      <c r="LGO197" s="652"/>
      <c r="LGP197" s="653"/>
      <c r="LGQ197" s="653"/>
      <c r="LGR197" s="653"/>
      <c r="LGS197" s="652"/>
      <c r="LGT197" s="653"/>
      <c r="LGU197" s="653"/>
      <c r="LGV197" s="653"/>
      <c r="LGW197" s="652"/>
      <c r="LGX197" s="653"/>
      <c r="LGY197" s="653"/>
      <c r="LGZ197" s="653"/>
      <c r="LHA197" s="652"/>
      <c r="LHB197" s="653"/>
      <c r="LHC197" s="653"/>
      <c r="LHD197" s="653"/>
      <c r="LHE197" s="652"/>
      <c r="LHF197" s="653"/>
      <c r="LHG197" s="653"/>
      <c r="LHH197" s="653"/>
      <c r="LHI197" s="652"/>
      <c r="LHJ197" s="653"/>
      <c r="LHK197" s="653"/>
      <c r="LHL197" s="653"/>
      <c r="LHM197" s="652"/>
      <c r="LHN197" s="653"/>
      <c r="LHO197" s="653"/>
      <c r="LHP197" s="653"/>
      <c r="LHQ197" s="652"/>
      <c r="LHR197" s="653"/>
      <c r="LHS197" s="653"/>
      <c r="LHT197" s="653"/>
      <c r="LHU197" s="652"/>
      <c r="LHV197" s="653"/>
      <c r="LHW197" s="653"/>
      <c r="LHX197" s="653"/>
      <c r="LHY197" s="652"/>
      <c r="LHZ197" s="653"/>
      <c r="LIA197" s="653"/>
      <c r="LIB197" s="653"/>
      <c r="LIC197" s="652"/>
      <c r="LID197" s="653"/>
      <c r="LIE197" s="653"/>
      <c r="LIF197" s="653"/>
      <c r="LIG197" s="652"/>
      <c r="LIH197" s="653"/>
      <c r="LII197" s="653"/>
      <c r="LIJ197" s="653"/>
      <c r="LIK197" s="652"/>
      <c r="LIL197" s="653"/>
      <c r="LIM197" s="653"/>
      <c r="LIN197" s="653"/>
      <c r="LIO197" s="652"/>
      <c r="LIP197" s="653"/>
      <c r="LIQ197" s="653"/>
      <c r="LIR197" s="653"/>
      <c r="LIS197" s="652"/>
      <c r="LIT197" s="653"/>
      <c r="LIU197" s="653"/>
      <c r="LIV197" s="653"/>
      <c r="LIW197" s="652"/>
      <c r="LIX197" s="653"/>
      <c r="LIY197" s="653"/>
      <c r="LIZ197" s="653"/>
      <c r="LJA197" s="652"/>
      <c r="LJB197" s="653"/>
      <c r="LJC197" s="653"/>
      <c r="LJD197" s="653"/>
      <c r="LJE197" s="652"/>
      <c r="LJF197" s="653"/>
      <c r="LJG197" s="653"/>
      <c r="LJH197" s="653"/>
      <c r="LJI197" s="652"/>
      <c r="LJJ197" s="653"/>
      <c r="LJK197" s="653"/>
      <c r="LJL197" s="653"/>
      <c r="LJM197" s="652"/>
      <c r="LJN197" s="653"/>
      <c r="LJO197" s="653"/>
      <c r="LJP197" s="653"/>
      <c r="LJQ197" s="652"/>
      <c r="LJR197" s="653"/>
      <c r="LJS197" s="653"/>
      <c r="LJT197" s="653"/>
      <c r="LJU197" s="652"/>
      <c r="LJV197" s="653"/>
      <c r="LJW197" s="653"/>
      <c r="LJX197" s="653"/>
      <c r="LJY197" s="652"/>
      <c r="LJZ197" s="653"/>
      <c r="LKA197" s="653"/>
      <c r="LKB197" s="653"/>
      <c r="LKC197" s="652"/>
      <c r="LKD197" s="653"/>
      <c r="LKE197" s="653"/>
      <c r="LKF197" s="653"/>
      <c r="LKG197" s="652"/>
      <c r="LKH197" s="653"/>
      <c r="LKI197" s="653"/>
      <c r="LKJ197" s="653"/>
      <c r="LKK197" s="652"/>
      <c r="LKL197" s="653"/>
      <c r="LKM197" s="653"/>
      <c r="LKN197" s="653"/>
      <c r="LKO197" s="652"/>
      <c r="LKP197" s="653"/>
      <c r="LKQ197" s="653"/>
      <c r="LKR197" s="653"/>
      <c r="LKS197" s="652"/>
      <c r="LKT197" s="653"/>
      <c r="LKU197" s="653"/>
      <c r="LKV197" s="653"/>
      <c r="LKW197" s="652"/>
      <c r="LKX197" s="653"/>
      <c r="LKY197" s="653"/>
      <c r="LKZ197" s="653"/>
      <c r="LLA197" s="652"/>
      <c r="LLB197" s="653"/>
      <c r="LLC197" s="653"/>
      <c r="LLD197" s="653"/>
      <c r="LLE197" s="652"/>
      <c r="LLF197" s="653"/>
      <c r="LLG197" s="653"/>
      <c r="LLH197" s="653"/>
      <c r="LLI197" s="652"/>
      <c r="LLJ197" s="653"/>
      <c r="LLK197" s="653"/>
      <c r="LLL197" s="653"/>
      <c r="LLM197" s="652"/>
      <c r="LLN197" s="653"/>
      <c r="LLO197" s="653"/>
      <c r="LLP197" s="653"/>
      <c r="LLQ197" s="652"/>
      <c r="LLR197" s="653"/>
      <c r="LLS197" s="653"/>
      <c r="LLT197" s="653"/>
      <c r="LLU197" s="652"/>
      <c r="LLV197" s="653"/>
      <c r="LLW197" s="653"/>
      <c r="LLX197" s="653"/>
      <c r="LLY197" s="652"/>
      <c r="LLZ197" s="653"/>
      <c r="LMA197" s="653"/>
      <c r="LMB197" s="653"/>
      <c r="LMC197" s="652"/>
      <c r="LMD197" s="653"/>
      <c r="LME197" s="653"/>
      <c r="LMF197" s="653"/>
      <c r="LMG197" s="652"/>
      <c r="LMH197" s="653"/>
      <c r="LMI197" s="653"/>
      <c r="LMJ197" s="653"/>
      <c r="LMK197" s="652"/>
      <c r="LML197" s="653"/>
      <c r="LMM197" s="653"/>
      <c r="LMN197" s="653"/>
      <c r="LMO197" s="652"/>
      <c r="LMP197" s="653"/>
      <c r="LMQ197" s="653"/>
      <c r="LMR197" s="653"/>
      <c r="LMS197" s="652"/>
      <c r="LMT197" s="653"/>
      <c r="LMU197" s="653"/>
      <c r="LMV197" s="653"/>
      <c r="LMW197" s="652"/>
      <c r="LMX197" s="653"/>
      <c r="LMY197" s="653"/>
      <c r="LMZ197" s="653"/>
      <c r="LNA197" s="652"/>
      <c r="LNB197" s="653"/>
      <c r="LNC197" s="653"/>
      <c r="LND197" s="653"/>
      <c r="LNE197" s="652"/>
      <c r="LNF197" s="653"/>
      <c r="LNG197" s="653"/>
      <c r="LNH197" s="653"/>
      <c r="LNI197" s="652"/>
      <c r="LNJ197" s="653"/>
      <c r="LNK197" s="653"/>
      <c r="LNL197" s="653"/>
      <c r="LNM197" s="652"/>
      <c r="LNN197" s="653"/>
      <c r="LNO197" s="653"/>
      <c r="LNP197" s="653"/>
      <c r="LNQ197" s="652"/>
      <c r="LNR197" s="653"/>
      <c r="LNS197" s="653"/>
      <c r="LNT197" s="653"/>
      <c r="LNU197" s="652"/>
      <c r="LNV197" s="653"/>
      <c r="LNW197" s="653"/>
      <c r="LNX197" s="653"/>
      <c r="LNY197" s="652"/>
      <c r="LNZ197" s="653"/>
      <c r="LOA197" s="653"/>
      <c r="LOB197" s="653"/>
      <c r="LOC197" s="652"/>
      <c r="LOD197" s="653"/>
      <c r="LOE197" s="653"/>
      <c r="LOF197" s="653"/>
      <c r="LOG197" s="652"/>
      <c r="LOH197" s="653"/>
      <c r="LOI197" s="653"/>
      <c r="LOJ197" s="653"/>
      <c r="LOK197" s="652"/>
      <c r="LOL197" s="653"/>
      <c r="LOM197" s="653"/>
      <c r="LON197" s="653"/>
      <c r="LOO197" s="652"/>
      <c r="LOP197" s="653"/>
      <c r="LOQ197" s="653"/>
      <c r="LOR197" s="653"/>
      <c r="LOS197" s="652"/>
      <c r="LOT197" s="653"/>
      <c r="LOU197" s="653"/>
      <c r="LOV197" s="653"/>
      <c r="LOW197" s="652"/>
      <c r="LOX197" s="653"/>
      <c r="LOY197" s="653"/>
      <c r="LOZ197" s="653"/>
      <c r="LPA197" s="652"/>
      <c r="LPB197" s="653"/>
      <c r="LPC197" s="653"/>
      <c r="LPD197" s="653"/>
      <c r="LPE197" s="652"/>
      <c r="LPF197" s="653"/>
      <c r="LPG197" s="653"/>
      <c r="LPH197" s="653"/>
      <c r="LPI197" s="652"/>
      <c r="LPJ197" s="653"/>
      <c r="LPK197" s="653"/>
      <c r="LPL197" s="653"/>
      <c r="LPM197" s="652"/>
      <c r="LPN197" s="653"/>
      <c r="LPO197" s="653"/>
      <c r="LPP197" s="653"/>
      <c r="LPQ197" s="652"/>
      <c r="LPR197" s="653"/>
      <c r="LPS197" s="653"/>
      <c r="LPT197" s="653"/>
      <c r="LPU197" s="652"/>
      <c r="LPV197" s="653"/>
      <c r="LPW197" s="653"/>
      <c r="LPX197" s="653"/>
      <c r="LPY197" s="652"/>
      <c r="LPZ197" s="653"/>
      <c r="LQA197" s="653"/>
      <c r="LQB197" s="653"/>
      <c r="LQC197" s="652"/>
      <c r="LQD197" s="653"/>
      <c r="LQE197" s="653"/>
      <c r="LQF197" s="653"/>
      <c r="LQG197" s="652"/>
      <c r="LQH197" s="653"/>
      <c r="LQI197" s="653"/>
      <c r="LQJ197" s="653"/>
      <c r="LQK197" s="652"/>
      <c r="LQL197" s="653"/>
      <c r="LQM197" s="653"/>
      <c r="LQN197" s="653"/>
      <c r="LQO197" s="652"/>
      <c r="LQP197" s="653"/>
      <c r="LQQ197" s="653"/>
      <c r="LQR197" s="653"/>
      <c r="LQS197" s="652"/>
      <c r="LQT197" s="653"/>
      <c r="LQU197" s="653"/>
      <c r="LQV197" s="653"/>
      <c r="LQW197" s="652"/>
      <c r="LQX197" s="653"/>
      <c r="LQY197" s="653"/>
      <c r="LQZ197" s="653"/>
      <c r="LRA197" s="652"/>
      <c r="LRB197" s="653"/>
      <c r="LRC197" s="653"/>
      <c r="LRD197" s="653"/>
      <c r="LRE197" s="652"/>
      <c r="LRF197" s="653"/>
      <c r="LRG197" s="653"/>
      <c r="LRH197" s="653"/>
      <c r="LRI197" s="652"/>
      <c r="LRJ197" s="653"/>
      <c r="LRK197" s="653"/>
      <c r="LRL197" s="653"/>
      <c r="LRM197" s="652"/>
      <c r="LRN197" s="653"/>
      <c r="LRO197" s="653"/>
      <c r="LRP197" s="653"/>
      <c r="LRQ197" s="652"/>
      <c r="LRR197" s="653"/>
      <c r="LRS197" s="653"/>
      <c r="LRT197" s="653"/>
      <c r="LRU197" s="652"/>
      <c r="LRV197" s="653"/>
      <c r="LRW197" s="653"/>
      <c r="LRX197" s="653"/>
      <c r="LRY197" s="652"/>
      <c r="LRZ197" s="653"/>
      <c r="LSA197" s="653"/>
      <c r="LSB197" s="653"/>
      <c r="LSC197" s="652"/>
      <c r="LSD197" s="653"/>
      <c r="LSE197" s="653"/>
      <c r="LSF197" s="653"/>
      <c r="LSG197" s="652"/>
      <c r="LSH197" s="653"/>
      <c r="LSI197" s="653"/>
      <c r="LSJ197" s="653"/>
      <c r="LSK197" s="652"/>
      <c r="LSL197" s="653"/>
      <c r="LSM197" s="653"/>
      <c r="LSN197" s="653"/>
      <c r="LSO197" s="652"/>
      <c r="LSP197" s="653"/>
      <c r="LSQ197" s="653"/>
      <c r="LSR197" s="653"/>
      <c r="LSS197" s="652"/>
      <c r="LST197" s="653"/>
      <c r="LSU197" s="653"/>
      <c r="LSV197" s="653"/>
      <c r="LSW197" s="652"/>
      <c r="LSX197" s="653"/>
      <c r="LSY197" s="653"/>
      <c r="LSZ197" s="653"/>
      <c r="LTA197" s="652"/>
      <c r="LTB197" s="653"/>
      <c r="LTC197" s="653"/>
      <c r="LTD197" s="653"/>
      <c r="LTE197" s="652"/>
      <c r="LTF197" s="653"/>
      <c r="LTG197" s="653"/>
      <c r="LTH197" s="653"/>
      <c r="LTI197" s="652"/>
      <c r="LTJ197" s="653"/>
      <c r="LTK197" s="653"/>
      <c r="LTL197" s="653"/>
      <c r="LTM197" s="652"/>
      <c r="LTN197" s="653"/>
      <c r="LTO197" s="653"/>
      <c r="LTP197" s="653"/>
      <c r="LTQ197" s="652"/>
      <c r="LTR197" s="653"/>
      <c r="LTS197" s="653"/>
      <c r="LTT197" s="653"/>
      <c r="LTU197" s="652"/>
      <c r="LTV197" s="653"/>
      <c r="LTW197" s="653"/>
      <c r="LTX197" s="653"/>
      <c r="LTY197" s="652"/>
      <c r="LTZ197" s="653"/>
      <c r="LUA197" s="653"/>
      <c r="LUB197" s="653"/>
      <c r="LUC197" s="652"/>
      <c r="LUD197" s="653"/>
      <c r="LUE197" s="653"/>
      <c r="LUF197" s="653"/>
      <c r="LUG197" s="652"/>
      <c r="LUH197" s="653"/>
      <c r="LUI197" s="653"/>
      <c r="LUJ197" s="653"/>
      <c r="LUK197" s="652"/>
      <c r="LUL197" s="653"/>
      <c r="LUM197" s="653"/>
      <c r="LUN197" s="653"/>
      <c r="LUO197" s="652"/>
      <c r="LUP197" s="653"/>
      <c r="LUQ197" s="653"/>
      <c r="LUR197" s="653"/>
      <c r="LUS197" s="652"/>
      <c r="LUT197" s="653"/>
      <c r="LUU197" s="653"/>
      <c r="LUV197" s="653"/>
      <c r="LUW197" s="652"/>
      <c r="LUX197" s="653"/>
      <c r="LUY197" s="653"/>
      <c r="LUZ197" s="653"/>
      <c r="LVA197" s="652"/>
      <c r="LVB197" s="653"/>
      <c r="LVC197" s="653"/>
      <c r="LVD197" s="653"/>
      <c r="LVE197" s="652"/>
      <c r="LVF197" s="653"/>
      <c r="LVG197" s="653"/>
      <c r="LVH197" s="653"/>
      <c r="LVI197" s="652"/>
      <c r="LVJ197" s="653"/>
      <c r="LVK197" s="653"/>
      <c r="LVL197" s="653"/>
      <c r="LVM197" s="652"/>
      <c r="LVN197" s="653"/>
      <c r="LVO197" s="653"/>
      <c r="LVP197" s="653"/>
      <c r="LVQ197" s="652"/>
      <c r="LVR197" s="653"/>
      <c r="LVS197" s="653"/>
      <c r="LVT197" s="653"/>
      <c r="LVU197" s="652"/>
      <c r="LVV197" s="653"/>
      <c r="LVW197" s="653"/>
      <c r="LVX197" s="653"/>
      <c r="LVY197" s="652"/>
      <c r="LVZ197" s="653"/>
      <c r="LWA197" s="653"/>
      <c r="LWB197" s="653"/>
      <c r="LWC197" s="652"/>
      <c r="LWD197" s="653"/>
      <c r="LWE197" s="653"/>
      <c r="LWF197" s="653"/>
      <c r="LWG197" s="652"/>
      <c r="LWH197" s="653"/>
      <c r="LWI197" s="653"/>
      <c r="LWJ197" s="653"/>
      <c r="LWK197" s="652"/>
      <c r="LWL197" s="653"/>
      <c r="LWM197" s="653"/>
      <c r="LWN197" s="653"/>
      <c r="LWO197" s="652"/>
      <c r="LWP197" s="653"/>
      <c r="LWQ197" s="653"/>
      <c r="LWR197" s="653"/>
      <c r="LWS197" s="652"/>
      <c r="LWT197" s="653"/>
      <c r="LWU197" s="653"/>
      <c r="LWV197" s="653"/>
      <c r="LWW197" s="652"/>
      <c r="LWX197" s="653"/>
      <c r="LWY197" s="653"/>
      <c r="LWZ197" s="653"/>
      <c r="LXA197" s="652"/>
      <c r="LXB197" s="653"/>
      <c r="LXC197" s="653"/>
      <c r="LXD197" s="653"/>
      <c r="LXE197" s="652"/>
      <c r="LXF197" s="653"/>
      <c r="LXG197" s="653"/>
      <c r="LXH197" s="653"/>
      <c r="LXI197" s="652"/>
      <c r="LXJ197" s="653"/>
      <c r="LXK197" s="653"/>
      <c r="LXL197" s="653"/>
      <c r="LXM197" s="652"/>
      <c r="LXN197" s="653"/>
      <c r="LXO197" s="653"/>
      <c r="LXP197" s="653"/>
      <c r="LXQ197" s="652"/>
      <c r="LXR197" s="653"/>
      <c r="LXS197" s="653"/>
      <c r="LXT197" s="653"/>
      <c r="LXU197" s="652"/>
      <c r="LXV197" s="653"/>
      <c r="LXW197" s="653"/>
      <c r="LXX197" s="653"/>
      <c r="LXY197" s="652"/>
      <c r="LXZ197" s="653"/>
      <c r="LYA197" s="653"/>
      <c r="LYB197" s="653"/>
      <c r="LYC197" s="652"/>
      <c r="LYD197" s="653"/>
      <c r="LYE197" s="653"/>
      <c r="LYF197" s="653"/>
      <c r="LYG197" s="652"/>
      <c r="LYH197" s="653"/>
      <c r="LYI197" s="653"/>
      <c r="LYJ197" s="653"/>
      <c r="LYK197" s="652"/>
      <c r="LYL197" s="653"/>
      <c r="LYM197" s="653"/>
      <c r="LYN197" s="653"/>
      <c r="LYO197" s="652"/>
      <c r="LYP197" s="653"/>
      <c r="LYQ197" s="653"/>
      <c r="LYR197" s="653"/>
      <c r="LYS197" s="652"/>
      <c r="LYT197" s="653"/>
      <c r="LYU197" s="653"/>
      <c r="LYV197" s="653"/>
      <c r="LYW197" s="652"/>
      <c r="LYX197" s="653"/>
      <c r="LYY197" s="653"/>
      <c r="LYZ197" s="653"/>
      <c r="LZA197" s="652"/>
      <c r="LZB197" s="653"/>
      <c r="LZC197" s="653"/>
      <c r="LZD197" s="653"/>
      <c r="LZE197" s="652"/>
      <c r="LZF197" s="653"/>
      <c r="LZG197" s="653"/>
      <c r="LZH197" s="653"/>
      <c r="LZI197" s="652"/>
      <c r="LZJ197" s="653"/>
      <c r="LZK197" s="653"/>
      <c r="LZL197" s="653"/>
      <c r="LZM197" s="652"/>
      <c r="LZN197" s="653"/>
      <c r="LZO197" s="653"/>
      <c r="LZP197" s="653"/>
      <c r="LZQ197" s="652"/>
      <c r="LZR197" s="653"/>
      <c r="LZS197" s="653"/>
      <c r="LZT197" s="653"/>
      <c r="LZU197" s="652"/>
      <c r="LZV197" s="653"/>
      <c r="LZW197" s="653"/>
      <c r="LZX197" s="653"/>
      <c r="LZY197" s="652"/>
      <c r="LZZ197" s="653"/>
      <c r="MAA197" s="653"/>
      <c r="MAB197" s="653"/>
      <c r="MAC197" s="652"/>
      <c r="MAD197" s="653"/>
      <c r="MAE197" s="653"/>
      <c r="MAF197" s="653"/>
      <c r="MAG197" s="652"/>
      <c r="MAH197" s="653"/>
      <c r="MAI197" s="653"/>
      <c r="MAJ197" s="653"/>
      <c r="MAK197" s="652"/>
      <c r="MAL197" s="653"/>
      <c r="MAM197" s="653"/>
      <c r="MAN197" s="653"/>
      <c r="MAO197" s="652"/>
      <c r="MAP197" s="653"/>
      <c r="MAQ197" s="653"/>
      <c r="MAR197" s="653"/>
      <c r="MAS197" s="652"/>
      <c r="MAT197" s="653"/>
      <c r="MAU197" s="653"/>
      <c r="MAV197" s="653"/>
      <c r="MAW197" s="652"/>
      <c r="MAX197" s="653"/>
      <c r="MAY197" s="653"/>
      <c r="MAZ197" s="653"/>
      <c r="MBA197" s="652"/>
      <c r="MBB197" s="653"/>
      <c r="MBC197" s="653"/>
      <c r="MBD197" s="653"/>
      <c r="MBE197" s="652"/>
      <c r="MBF197" s="653"/>
      <c r="MBG197" s="653"/>
      <c r="MBH197" s="653"/>
      <c r="MBI197" s="652"/>
      <c r="MBJ197" s="653"/>
      <c r="MBK197" s="653"/>
      <c r="MBL197" s="653"/>
      <c r="MBM197" s="652"/>
      <c r="MBN197" s="653"/>
      <c r="MBO197" s="653"/>
      <c r="MBP197" s="653"/>
      <c r="MBQ197" s="652"/>
      <c r="MBR197" s="653"/>
      <c r="MBS197" s="653"/>
      <c r="MBT197" s="653"/>
      <c r="MBU197" s="652"/>
      <c r="MBV197" s="653"/>
      <c r="MBW197" s="653"/>
      <c r="MBX197" s="653"/>
      <c r="MBY197" s="652"/>
      <c r="MBZ197" s="653"/>
      <c r="MCA197" s="653"/>
      <c r="MCB197" s="653"/>
      <c r="MCC197" s="652"/>
      <c r="MCD197" s="653"/>
      <c r="MCE197" s="653"/>
      <c r="MCF197" s="653"/>
      <c r="MCG197" s="652"/>
      <c r="MCH197" s="653"/>
      <c r="MCI197" s="653"/>
      <c r="MCJ197" s="653"/>
      <c r="MCK197" s="652"/>
      <c r="MCL197" s="653"/>
      <c r="MCM197" s="653"/>
      <c r="MCN197" s="653"/>
      <c r="MCO197" s="652"/>
      <c r="MCP197" s="653"/>
      <c r="MCQ197" s="653"/>
      <c r="MCR197" s="653"/>
      <c r="MCS197" s="652"/>
      <c r="MCT197" s="653"/>
      <c r="MCU197" s="653"/>
      <c r="MCV197" s="653"/>
      <c r="MCW197" s="652"/>
      <c r="MCX197" s="653"/>
      <c r="MCY197" s="653"/>
      <c r="MCZ197" s="653"/>
      <c r="MDA197" s="652"/>
      <c r="MDB197" s="653"/>
      <c r="MDC197" s="653"/>
      <c r="MDD197" s="653"/>
      <c r="MDE197" s="652"/>
      <c r="MDF197" s="653"/>
      <c r="MDG197" s="653"/>
      <c r="MDH197" s="653"/>
      <c r="MDI197" s="652"/>
      <c r="MDJ197" s="653"/>
      <c r="MDK197" s="653"/>
      <c r="MDL197" s="653"/>
      <c r="MDM197" s="652"/>
      <c r="MDN197" s="653"/>
      <c r="MDO197" s="653"/>
      <c r="MDP197" s="653"/>
      <c r="MDQ197" s="652"/>
      <c r="MDR197" s="653"/>
      <c r="MDS197" s="653"/>
      <c r="MDT197" s="653"/>
      <c r="MDU197" s="652"/>
      <c r="MDV197" s="653"/>
      <c r="MDW197" s="653"/>
      <c r="MDX197" s="653"/>
      <c r="MDY197" s="652"/>
      <c r="MDZ197" s="653"/>
      <c r="MEA197" s="653"/>
      <c r="MEB197" s="653"/>
      <c r="MEC197" s="652"/>
      <c r="MED197" s="653"/>
      <c r="MEE197" s="653"/>
      <c r="MEF197" s="653"/>
      <c r="MEG197" s="652"/>
      <c r="MEH197" s="653"/>
      <c r="MEI197" s="653"/>
      <c r="MEJ197" s="653"/>
      <c r="MEK197" s="652"/>
      <c r="MEL197" s="653"/>
      <c r="MEM197" s="653"/>
      <c r="MEN197" s="653"/>
      <c r="MEO197" s="652"/>
      <c r="MEP197" s="653"/>
      <c r="MEQ197" s="653"/>
      <c r="MER197" s="653"/>
      <c r="MES197" s="652"/>
      <c r="MET197" s="653"/>
      <c r="MEU197" s="653"/>
      <c r="MEV197" s="653"/>
      <c r="MEW197" s="652"/>
      <c r="MEX197" s="653"/>
      <c r="MEY197" s="653"/>
      <c r="MEZ197" s="653"/>
      <c r="MFA197" s="652"/>
      <c r="MFB197" s="653"/>
      <c r="MFC197" s="653"/>
      <c r="MFD197" s="653"/>
      <c r="MFE197" s="652"/>
      <c r="MFF197" s="653"/>
      <c r="MFG197" s="653"/>
      <c r="MFH197" s="653"/>
      <c r="MFI197" s="652"/>
      <c r="MFJ197" s="653"/>
      <c r="MFK197" s="653"/>
      <c r="MFL197" s="653"/>
      <c r="MFM197" s="652"/>
      <c r="MFN197" s="653"/>
      <c r="MFO197" s="653"/>
      <c r="MFP197" s="653"/>
      <c r="MFQ197" s="652"/>
      <c r="MFR197" s="653"/>
      <c r="MFS197" s="653"/>
      <c r="MFT197" s="653"/>
      <c r="MFU197" s="652"/>
      <c r="MFV197" s="653"/>
      <c r="MFW197" s="653"/>
      <c r="MFX197" s="653"/>
      <c r="MFY197" s="652"/>
      <c r="MFZ197" s="653"/>
      <c r="MGA197" s="653"/>
      <c r="MGB197" s="653"/>
      <c r="MGC197" s="652"/>
      <c r="MGD197" s="653"/>
      <c r="MGE197" s="653"/>
      <c r="MGF197" s="653"/>
      <c r="MGG197" s="652"/>
      <c r="MGH197" s="653"/>
      <c r="MGI197" s="653"/>
      <c r="MGJ197" s="653"/>
      <c r="MGK197" s="652"/>
      <c r="MGL197" s="653"/>
      <c r="MGM197" s="653"/>
      <c r="MGN197" s="653"/>
      <c r="MGO197" s="652"/>
      <c r="MGP197" s="653"/>
      <c r="MGQ197" s="653"/>
      <c r="MGR197" s="653"/>
      <c r="MGS197" s="652"/>
      <c r="MGT197" s="653"/>
      <c r="MGU197" s="653"/>
      <c r="MGV197" s="653"/>
      <c r="MGW197" s="652"/>
      <c r="MGX197" s="653"/>
      <c r="MGY197" s="653"/>
      <c r="MGZ197" s="653"/>
      <c r="MHA197" s="652"/>
      <c r="MHB197" s="653"/>
      <c r="MHC197" s="653"/>
      <c r="MHD197" s="653"/>
      <c r="MHE197" s="652"/>
      <c r="MHF197" s="653"/>
      <c r="MHG197" s="653"/>
      <c r="MHH197" s="653"/>
      <c r="MHI197" s="652"/>
      <c r="MHJ197" s="653"/>
      <c r="MHK197" s="653"/>
      <c r="MHL197" s="653"/>
      <c r="MHM197" s="652"/>
      <c r="MHN197" s="653"/>
      <c r="MHO197" s="653"/>
      <c r="MHP197" s="653"/>
      <c r="MHQ197" s="652"/>
      <c r="MHR197" s="653"/>
      <c r="MHS197" s="653"/>
      <c r="MHT197" s="653"/>
      <c r="MHU197" s="652"/>
      <c r="MHV197" s="653"/>
      <c r="MHW197" s="653"/>
      <c r="MHX197" s="653"/>
      <c r="MHY197" s="652"/>
      <c r="MHZ197" s="653"/>
      <c r="MIA197" s="653"/>
      <c r="MIB197" s="653"/>
      <c r="MIC197" s="652"/>
      <c r="MID197" s="653"/>
      <c r="MIE197" s="653"/>
      <c r="MIF197" s="653"/>
      <c r="MIG197" s="652"/>
      <c r="MIH197" s="653"/>
      <c r="MII197" s="653"/>
      <c r="MIJ197" s="653"/>
      <c r="MIK197" s="652"/>
      <c r="MIL197" s="653"/>
      <c r="MIM197" s="653"/>
      <c r="MIN197" s="653"/>
      <c r="MIO197" s="652"/>
      <c r="MIP197" s="653"/>
      <c r="MIQ197" s="653"/>
      <c r="MIR197" s="653"/>
      <c r="MIS197" s="652"/>
      <c r="MIT197" s="653"/>
      <c r="MIU197" s="653"/>
      <c r="MIV197" s="653"/>
      <c r="MIW197" s="652"/>
      <c r="MIX197" s="653"/>
      <c r="MIY197" s="653"/>
      <c r="MIZ197" s="653"/>
      <c r="MJA197" s="652"/>
      <c r="MJB197" s="653"/>
      <c r="MJC197" s="653"/>
      <c r="MJD197" s="653"/>
      <c r="MJE197" s="652"/>
      <c r="MJF197" s="653"/>
      <c r="MJG197" s="653"/>
      <c r="MJH197" s="653"/>
      <c r="MJI197" s="652"/>
      <c r="MJJ197" s="653"/>
      <c r="MJK197" s="653"/>
      <c r="MJL197" s="653"/>
      <c r="MJM197" s="652"/>
      <c r="MJN197" s="653"/>
      <c r="MJO197" s="653"/>
      <c r="MJP197" s="653"/>
      <c r="MJQ197" s="652"/>
      <c r="MJR197" s="653"/>
      <c r="MJS197" s="653"/>
      <c r="MJT197" s="653"/>
      <c r="MJU197" s="652"/>
      <c r="MJV197" s="653"/>
      <c r="MJW197" s="653"/>
      <c r="MJX197" s="653"/>
      <c r="MJY197" s="652"/>
      <c r="MJZ197" s="653"/>
      <c r="MKA197" s="653"/>
      <c r="MKB197" s="653"/>
      <c r="MKC197" s="652"/>
      <c r="MKD197" s="653"/>
      <c r="MKE197" s="653"/>
      <c r="MKF197" s="653"/>
      <c r="MKG197" s="652"/>
      <c r="MKH197" s="653"/>
      <c r="MKI197" s="653"/>
      <c r="MKJ197" s="653"/>
      <c r="MKK197" s="652"/>
      <c r="MKL197" s="653"/>
      <c r="MKM197" s="653"/>
      <c r="MKN197" s="653"/>
      <c r="MKO197" s="652"/>
      <c r="MKP197" s="653"/>
      <c r="MKQ197" s="653"/>
      <c r="MKR197" s="653"/>
      <c r="MKS197" s="652"/>
      <c r="MKT197" s="653"/>
      <c r="MKU197" s="653"/>
      <c r="MKV197" s="653"/>
      <c r="MKW197" s="652"/>
      <c r="MKX197" s="653"/>
      <c r="MKY197" s="653"/>
      <c r="MKZ197" s="653"/>
      <c r="MLA197" s="652"/>
      <c r="MLB197" s="653"/>
      <c r="MLC197" s="653"/>
      <c r="MLD197" s="653"/>
      <c r="MLE197" s="652"/>
      <c r="MLF197" s="653"/>
      <c r="MLG197" s="653"/>
      <c r="MLH197" s="653"/>
      <c r="MLI197" s="652"/>
      <c r="MLJ197" s="653"/>
      <c r="MLK197" s="653"/>
      <c r="MLL197" s="653"/>
      <c r="MLM197" s="652"/>
      <c r="MLN197" s="653"/>
      <c r="MLO197" s="653"/>
      <c r="MLP197" s="653"/>
      <c r="MLQ197" s="652"/>
      <c r="MLR197" s="653"/>
      <c r="MLS197" s="653"/>
      <c r="MLT197" s="653"/>
      <c r="MLU197" s="652"/>
      <c r="MLV197" s="653"/>
      <c r="MLW197" s="653"/>
      <c r="MLX197" s="653"/>
      <c r="MLY197" s="652"/>
      <c r="MLZ197" s="653"/>
      <c r="MMA197" s="653"/>
      <c r="MMB197" s="653"/>
      <c r="MMC197" s="652"/>
      <c r="MMD197" s="653"/>
      <c r="MME197" s="653"/>
      <c r="MMF197" s="653"/>
      <c r="MMG197" s="652"/>
      <c r="MMH197" s="653"/>
      <c r="MMI197" s="653"/>
      <c r="MMJ197" s="653"/>
      <c r="MMK197" s="652"/>
      <c r="MML197" s="653"/>
      <c r="MMM197" s="653"/>
      <c r="MMN197" s="653"/>
      <c r="MMO197" s="652"/>
      <c r="MMP197" s="653"/>
      <c r="MMQ197" s="653"/>
      <c r="MMR197" s="653"/>
      <c r="MMS197" s="652"/>
      <c r="MMT197" s="653"/>
      <c r="MMU197" s="653"/>
      <c r="MMV197" s="653"/>
      <c r="MMW197" s="652"/>
      <c r="MMX197" s="653"/>
      <c r="MMY197" s="653"/>
      <c r="MMZ197" s="653"/>
      <c r="MNA197" s="652"/>
      <c r="MNB197" s="653"/>
      <c r="MNC197" s="653"/>
      <c r="MND197" s="653"/>
      <c r="MNE197" s="652"/>
      <c r="MNF197" s="653"/>
      <c r="MNG197" s="653"/>
      <c r="MNH197" s="653"/>
      <c r="MNI197" s="652"/>
      <c r="MNJ197" s="653"/>
      <c r="MNK197" s="653"/>
      <c r="MNL197" s="653"/>
      <c r="MNM197" s="652"/>
      <c r="MNN197" s="653"/>
      <c r="MNO197" s="653"/>
      <c r="MNP197" s="653"/>
      <c r="MNQ197" s="652"/>
      <c r="MNR197" s="653"/>
      <c r="MNS197" s="653"/>
      <c r="MNT197" s="653"/>
      <c r="MNU197" s="652"/>
      <c r="MNV197" s="653"/>
      <c r="MNW197" s="653"/>
      <c r="MNX197" s="653"/>
      <c r="MNY197" s="652"/>
      <c r="MNZ197" s="653"/>
      <c r="MOA197" s="653"/>
      <c r="MOB197" s="653"/>
      <c r="MOC197" s="652"/>
      <c r="MOD197" s="653"/>
      <c r="MOE197" s="653"/>
      <c r="MOF197" s="653"/>
      <c r="MOG197" s="652"/>
      <c r="MOH197" s="653"/>
      <c r="MOI197" s="653"/>
      <c r="MOJ197" s="653"/>
      <c r="MOK197" s="652"/>
      <c r="MOL197" s="653"/>
      <c r="MOM197" s="653"/>
      <c r="MON197" s="653"/>
      <c r="MOO197" s="652"/>
      <c r="MOP197" s="653"/>
      <c r="MOQ197" s="653"/>
      <c r="MOR197" s="653"/>
      <c r="MOS197" s="652"/>
      <c r="MOT197" s="653"/>
      <c r="MOU197" s="653"/>
      <c r="MOV197" s="653"/>
      <c r="MOW197" s="652"/>
      <c r="MOX197" s="653"/>
      <c r="MOY197" s="653"/>
      <c r="MOZ197" s="653"/>
      <c r="MPA197" s="652"/>
      <c r="MPB197" s="653"/>
      <c r="MPC197" s="653"/>
      <c r="MPD197" s="653"/>
      <c r="MPE197" s="652"/>
      <c r="MPF197" s="653"/>
      <c r="MPG197" s="653"/>
      <c r="MPH197" s="653"/>
      <c r="MPI197" s="652"/>
      <c r="MPJ197" s="653"/>
      <c r="MPK197" s="653"/>
      <c r="MPL197" s="653"/>
      <c r="MPM197" s="652"/>
      <c r="MPN197" s="653"/>
      <c r="MPO197" s="653"/>
      <c r="MPP197" s="653"/>
      <c r="MPQ197" s="652"/>
      <c r="MPR197" s="653"/>
      <c r="MPS197" s="653"/>
      <c r="MPT197" s="653"/>
      <c r="MPU197" s="652"/>
      <c r="MPV197" s="653"/>
      <c r="MPW197" s="653"/>
      <c r="MPX197" s="653"/>
      <c r="MPY197" s="652"/>
      <c r="MPZ197" s="653"/>
      <c r="MQA197" s="653"/>
      <c r="MQB197" s="653"/>
      <c r="MQC197" s="652"/>
      <c r="MQD197" s="653"/>
      <c r="MQE197" s="653"/>
      <c r="MQF197" s="653"/>
      <c r="MQG197" s="652"/>
      <c r="MQH197" s="653"/>
      <c r="MQI197" s="653"/>
      <c r="MQJ197" s="653"/>
      <c r="MQK197" s="652"/>
      <c r="MQL197" s="653"/>
      <c r="MQM197" s="653"/>
      <c r="MQN197" s="653"/>
      <c r="MQO197" s="652"/>
      <c r="MQP197" s="653"/>
      <c r="MQQ197" s="653"/>
      <c r="MQR197" s="653"/>
      <c r="MQS197" s="652"/>
      <c r="MQT197" s="653"/>
      <c r="MQU197" s="653"/>
      <c r="MQV197" s="653"/>
      <c r="MQW197" s="652"/>
      <c r="MQX197" s="653"/>
      <c r="MQY197" s="653"/>
      <c r="MQZ197" s="653"/>
      <c r="MRA197" s="652"/>
      <c r="MRB197" s="653"/>
      <c r="MRC197" s="653"/>
      <c r="MRD197" s="653"/>
      <c r="MRE197" s="652"/>
      <c r="MRF197" s="653"/>
      <c r="MRG197" s="653"/>
      <c r="MRH197" s="653"/>
      <c r="MRI197" s="652"/>
      <c r="MRJ197" s="653"/>
      <c r="MRK197" s="653"/>
      <c r="MRL197" s="653"/>
      <c r="MRM197" s="652"/>
      <c r="MRN197" s="653"/>
      <c r="MRO197" s="653"/>
      <c r="MRP197" s="653"/>
      <c r="MRQ197" s="652"/>
      <c r="MRR197" s="653"/>
      <c r="MRS197" s="653"/>
      <c r="MRT197" s="653"/>
      <c r="MRU197" s="652"/>
      <c r="MRV197" s="653"/>
      <c r="MRW197" s="653"/>
      <c r="MRX197" s="653"/>
      <c r="MRY197" s="652"/>
      <c r="MRZ197" s="653"/>
      <c r="MSA197" s="653"/>
      <c r="MSB197" s="653"/>
      <c r="MSC197" s="652"/>
      <c r="MSD197" s="653"/>
      <c r="MSE197" s="653"/>
      <c r="MSF197" s="653"/>
      <c r="MSG197" s="652"/>
      <c r="MSH197" s="653"/>
      <c r="MSI197" s="653"/>
      <c r="MSJ197" s="653"/>
      <c r="MSK197" s="652"/>
      <c r="MSL197" s="653"/>
      <c r="MSM197" s="653"/>
      <c r="MSN197" s="653"/>
      <c r="MSO197" s="652"/>
      <c r="MSP197" s="653"/>
      <c r="MSQ197" s="653"/>
      <c r="MSR197" s="653"/>
      <c r="MSS197" s="652"/>
      <c r="MST197" s="653"/>
      <c r="MSU197" s="653"/>
      <c r="MSV197" s="653"/>
      <c r="MSW197" s="652"/>
      <c r="MSX197" s="653"/>
      <c r="MSY197" s="653"/>
      <c r="MSZ197" s="653"/>
      <c r="MTA197" s="652"/>
      <c r="MTB197" s="653"/>
      <c r="MTC197" s="653"/>
      <c r="MTD197" s="653"/>
      <c r="MTE197" s="652"/>
      <c r="MTF197" s="653"/>
      <c r="MTG197" s="653"/>
      <c r="MTH197" s="653"/>
      <c r="MTI197" s="652"/>
      <c r="MTJ197" s="653"/>
      <c r="MTK197" s="653"/>
      <c r="MTL197" s="653"/>
      <c r="MTM197" s="652"/>
      <c r="MTN197" s="653"/>
      <c r="MTO197" s="653"/>
      <c r="MTP197" s="653"/>
      <c r="MTQ197" s="652"/>
      <c r="MTR197" s="653"/>
      <c r="MTS197" s="653"/>
      <c r="MTT197" s="653"/>
      <c r="MTU197" s="652"/>
      <c r="MTV197" s="653"/>
      <c r="MTW197" s="653"/>
      <c r="MTX197" s="653"/>
      <c r="MTY197" s="652"/>
      <c r="MTZ197" s="653"/>
      <c r="MUA197" s="653"/>
      <c r="MUB197" s="653"/>
      <c r="MUC197" s="652"/>
      <c r="MUD197" s="653"/>
      <c r="MUE197" s="653"/>
      <c r="MUF197" s="653"/>
      <c r="MUG197" s="652"/>
      <c r="MUH197" s="653"/>
      <c r="MUI197" s="653"/>
      <c r="MUJ197" s="653"/>
      <c r="MUK197" s="652"/>
      <c r="MUL197" s="653"/>
      <c r="MUM197" s="653"/>
      <c r="MUN197" s="653"/>
      <c r="MUO197" s="652"/>
      <c r="MUP197" s="653"/>
      <c r="MUQ197" s="653"/>
      <c r="MUR197" s="653"/>
      <c r="MUS197" s="652"/>
      <c r="MUT197" s="653"/>
      <c r="MUU197" s="653"/>
      <c r="MUV197" s="653"/>
      <c r="MUW197" s="652"/>
      <c r="MUX197" s="653"/>
      <c r="MUY197" s="653"/>
      <c r="MUZ197" s="653"/>
      <c r="MVA197" s="652"/>
      <c r="MVB197" s="653"/>
      <c r="MVC197" s="653"/>
      <c r="MVD197" s="653"/>
      <c r="MVE197" s="652"/>
      <c r="MVF197" s="653"/>
      <c r="MVG197" s="653"/>
      <c r="MVH197" s="653"/>
      <c r="MVI197" s="652"/>
      <c r="MVJ197" s="653"/>
      <c r="MVK197" s="653"/>
      <c r="MVL197" s="653"/>
      <c r="MVM197" s="652"/>
      <c r="MVN197" s="653"/>
      <c r="MVO197" s="653"/>
      <c r="MVP197" s="653"/>
      <c r="MVQ197" s="652"/>
      <c r="MVR197" s="653"/>
      <c r="MVS197" s="653"/>
      <c r="MVT197" s="653"/>
      <c r="MVU197" s="652"/>
      <c r="MVV197" s="653"/>
      <c r="MVW197" s="653"/>
      <c r="MVX197" s="653"/>
      <c r="MVY197" s="652"/>
      <c r="MVZ197" s="653"/>
      <c r="MWA197" s="653"/>
      <c r="MWB197" s="653"/>
      <c r="MWC197" s="652"/>
      <c r="MWD197" s="653"/>
      <c r="MWE197" s="653"/>
      <c r="MWF197" s="653"/>
      <c r="MWG197" s="652"/>
      <c r="MWH197" s="653"/>
      <c r="MWI197" s="653"/>
      <c r="MWJ197" s="653"/>
      <c r="MWK197" s="652"/>
      <c r="MWL197" s="653"/>
      <c r="MWM197" s="653"/>
      <c r="MWN197" s="653"/>
      <c r="MWO197" s="652"/>
      <c r="MWP197" s="653"/>
      <c r="MWQ197" s="653"/>
      <c r="MWR197" s="653"/>
      <c r="MWS197" s="652"/>
      <c r="MWT197" s="653"/>
      <c r="MWU197" s="653"/>
      <c r="MWV197" s="653"/>
      <c r="MWW197" s="652"/>
      <c r="MWX197" s="653"/>
      <c r="MWY197" s="653"/>
      <c r="MWZ197" s="653"/>
      <c r="MXA197" s="652"/>
      <c r="MXB197" s="653"/>
      <c r="MXC197" s="653"/>
      <c r="MXD197" s="653"/>
      <c r="MXE197" s="652"/>
      <c r="MXF197" s="653"/>
      <c r="MXG197" s="653"/>
      <c r="MXH197" s="653"/>
      <c r="MXI197" s="652"/>
      <c r="MXJ197" s="653"/>
      <c r="MXK197" s="653"/>
      <c r="MXL197" s="653"/>
      <c r="MXM197" s="652"/>
      <c r="MXN197" s="653"/>
      <c r="MXO197" s="653"/>
      <c r="MXP197" s="653"/>
      <c r="MXQ197" s="652"/>
      <c r="MXR197" s="653"/>
      <c r="MXS197" s="653"/>
      <c r="MXT197" s="653"/>
      <c r="MXU197" s="652"/>
      <c r="MXV197" s="653"/>
      <c r="MXW197" s="653"/>
      <c r="MXX197" s="653"/>
      <c r="MXY197" s="652"/>
      <c r="MXZ197" s="653"/>
      <c r="MYA197" s="653"/>
      <c r="MYB197" s="653"/>
      <c r="MYC197" s="652"/>
      <c r="MYD197" s="653"/>
      <c r="MYE197" s="653"/>
      <c r="MYF197" s="653"/>
      <c r="MYG197" s="652"/>
      <c r="MYH197" s="653"/>
      <c r="MYI197" s="653"/>
      <c r="MYJ197" s="653"/>
      <c r="MYK197" s="652"/>
      <c r="MYL197" s="653"/>
      <c r="MYM197" s="653"/>
      <c r="MYN197" s="653"/>
      <c r="MYO197" s="652"/>
      <c r="MYP197" s="653"/>
      <c r="MYQ197" s="653"/>
      <c r="MYR197" s="653"/>
      <c r="MYS197" s="652"/>
      <c r="MYT197" s="653"/>
      <c r="MYU197" s="653"/>
      <c r="MYV197" s="653"/>
      <c r="MYW197" s="652"/>
      <c r="MYX197" s="653"/>
      <c r="MYY197" s="653"/>
      <c r="MYZ197" s="653"/>
      <c r="MZA197" s="652"/>
      <c r="MZB197" s="653"/>
      <c r="MZC197" s="653"/>
      <c r="MZD197" s="653"/>
      <c r="MZE197" s="652"/>
      <c r="MZF197" s="653"/>
      <c r="MZG197" s="653"/>
      <c r="MZH197" s="653"/>
      <c r="MZI197" s="652"/>
      <c r="MZJ197" s="653"/>
      <c r="MZK197" s="653"/>
      <c r="MZL197" s="653"/>
      <c r="MZM197" s="652"/>
      <c r="MZN197" s="653"/>
      <c r="MZO197" s="653"/>
      <c r="MZP197" s="653"/>
      <c r="MZQ197" s="652"/>
      <c r="MZR197" s="653"/>
      <c r="MZS197" s="653"/>
      <c r="MZT197" s="653"/>
      <c r="MZU197" s="652"/>
      <c r="MZV197" s="653"/>
      <c r="MZW197" s="653"/>
      <c r="MZX197" s="653"/>
      <c r="MZY197" s="652"/>
      <c r="MZZ197" s="653"/>
      <c r="NAA197" s="653"/>
      <c r="NAB197" s="653"/>
      <c r="NAC197" s="652"/>
      <c r="NAD197" s="653"/>
      <c r="NAE197" s="653"/>
      <c r="NAF197" s="653"/>
      <c r="NAG197" s="652"/>
      <c r="NAH197" s="653"/>
      <c r="NAI197" s="653"/>
      <c r="NAJ197" s="653"/>
      <c r="NAK197" s="652"/>
      <c r="NAL197" s="653"/>
      <c r="NAM197" s="653"/>
      <c r="NAN197" s="653"/>
      <c r="NAO197" s="652"/>
      <c r="NAP197" s="653"/>
      <c r="NAQ197" s="653"/>
      <c r="NAR197" s="653"/>
      <c r="NAS197" s="652"/>
      <c r="NAT197" s="653"/>
      <c r="NAU197" s="653"/>
      <c r="NAV197" s="653"/>
      <c r="NAW197" s="652"/>
      <c r="NAX197" s="653"/>
      <c r="NAY197" s="653"/>
      <c r="NAZ197" s="653"/>
      <c r="NBA197" s="652"/>
      <c r="NBB197" s="653"/>
      <c r="NBC197" s="653"/>
      <c r="NBD197" s="653"/>
      <c r="NBE197" s="652"/>
      <c r="NBF197" s="653"/>
      <c r="NBG197" s="653"/>
      <c r="NBH197" s="653"/>
      <c r="NBI197" s="652"/>
      <c r="NBJ197" s="653"/>
      <c r="NBK197" s="653"/>
      <c r="NBL197" s="653"/>
      <c r="NBM197" s="652"/>
      <c r="NBN197" s="653"/>
      <c r="NBO197" s="653"/>
      <c r="NBP197" s="653"/>
      <c r="NBQ197" s="652"/>
      <c r="NBR197" s="653"/>
      <c r="NBS197" s="653"/>
      <c r="NBT197" s="653"/>
      <c r="NBU197" s="652"/>
      <c r="NBV197" s="653"/>
      <c r="NBW197" s="653"/>
      <c r="NBX197" s="653"/>
      <c r="NBY197" s="652"/>
      <c r="NBZ197" s="653"/>
      <c r="NCA197" s="653"/>
      <c r="NCB197" s="653"/>
      <c r="NCC197" s="652"/>
      <c r="NCD197" s="653"/>
      <c r="NCE197" s="653"/>
      <c r="NCF197" s="653"/>
      <c r="NCG197" s="652"/>
      <c r="NCH197" s="653"/>
      <c r="NCI197" s="653"/>
      <c r="NCJ197" s="653"/>
      <c r="NCK197" s="652"/>
      <c r="NCL197" s="653"/>
      <c r="NCM197" s="653"/>
      <c r="NCN197" s="653"/>
      <c r="NCO197" s="652"/>
      <c r="NCP197" s="653"/>
      <c r="NCQ197" s="653"/>
      <c r="NCR197" s="653"/>
      <c r="NCS197" s="652"/>
      <c r="NCT197" s="653"/>
      <c r="NCU197" s="653"/>
      <c r="NCV197" s="653"/>
      <c r="NCW197" s="652"/>
      <c r="NCX197" s="653"/>
      <c r="NCY197" s="653"/>
      <c r="NCZ197" s="653"/>
      <c r="NDA197" s="652"/>
      <c r="NDB197" s="653"/>
      <c r="NDC197" s="653"/>
      <c r="NDD197" s="653"/>
      <c r="NDE197" s="652"/>
      <c r="NDF197" s="653"/>
      <c r="NDG197" s="653"/>
      <c r="NDH197" s="653"/>
      <c r="NDI197" s="652"/>
      <c r="NDJ197" s="653"/>
      <c r="NDK197" s="653"/>
      <c r="NDL197" s="653"/>
      <c r="NDM197" s="652"/>
      <c r="NDN197" s="653"/>
      <c r="NDO197" s="653"/>
      <c r="NDP197" s="653"/>
      <c r="NDQ197" s="652"/>
      <c r="NDR197" s="653"/>
      <c r="NDS197" s="653"/>
      <c r="NDT197" s="653"/>
      <c r="NDU197" s="652"/>
      <c r="NDV197" s="653"/>
      <c r="NDW197" s="653"/>
      <c r="NDX197" s="653"/>
      <c r="NDY197" s="652"/>
      <c r="NDZ197" s="653"/>
      <c r="NEA197" s="653"/>
      <c r="NEB197" s="653"/>
      <c r="NEC197" s="652"/>
      <c r="NED197" s="653"/>
      <c r="NEE197" s="653"/>
      <c r="NEF197" s="653"/>
      <c r="NEG197" s="652"/>
      <c r="NEH197" s="653"/>
      <c r="NEI197" s="653"/>
      <c r="NEJ197" s="653"/>
      <c r="NEK197" s="652"/>
      <c r="NEL197" s="653"/>
      <c r="NEM197" s="653"/>
      <c r="NEN197" s="653"/>
      <c r="NEO197" s="652"/>
      <c r="NEP197" s="653"/>
      <c r="NEQ197" s="653"/>
      <c r="NER197" s="653"/>
      <c r="NES197" s="652"/>
      <c r="NET197" s="653"/>
      <c r="NEU197" s="653"/>
      <c r="NEV197" s="653"/>
      <c r="NEW197" s="652"/>
      <c r="NEX197" s="653"/>
      <c r="NEY197" s="653"/>
      <c r="NEZ197" s="653"/>
      <c r="NFA197" s="652"/>
      <c r="NFB197" s="653"/>
      <c r="NFC197" s="653"/>
      <c r="NFD197" s="653"/>
      <c r="NFE197" s="652"/>
      <c r="NFF197" s="653"/>
      <c r="NFG197" s="653"/>
      <c r="NFH197" s="653"/>
      <c r="NFI197" s="652"/>
      <c r="NFJ197" s="653"/>
      <c r="NFK197" s="653"/>
      <c r="NFL197" s="653"/>
      <c r="NFM197" s="652"/>
      <c r="NFN197" s="653"/>
      <c r="NFO197" s="653"/>
      <c r="NFP197" s="653"/>
      <c r="NFQ197" s="652"/>
      <c r="NFR197" s="653"/>
      <c r="NFS197" s="653"/>
      <c r="NFT197" s="653"/>
      <c r="NFU197" s="652"/>
      <c r="NFV197" s="653"/>
      <c r="NFW197" s="653"/>
      <c r="NFX197" s="653"/>
      <c r="NFY197" s="652"/>
      <c r="NFZ197" s="653"/>
      <c r="NGA197" s="653"/>
      <c r="NGB197" s="653"/>
      <c r="NGC197" s="652"/>
      <c r="NGD197" s="653"/>
      <c r="NGE197" s="653"/>
      <c r="NGF197" s="653"/>
      <c r="NGG197" s="652"/>
      <c r="NGH197" s="653"/>
      <c r="NGI197" s="653"/>
      <c r="NGJ197" s="653"/>
      <c r="NGK197" s="652"/>
      <c r="NGL197" s="653"/>
      <c r="NGM197" s="653"/>
      <c r="NGN197" s="653"/>
      <c r="NGO197" s="652"/>
      <c r="NGP197" s="653"/>
      <c r="NGQ197" s="653"/>
      <c r="NGR197" s="653"/>
      <c r="NGS197" s="652"/>
      <c r="NGT197" s="653"/>
      <c r="NGU197" s="653"/>
      <c r="NGV197" s="653"/>
      <c r="NGW197" s="652"/>
      <c r="NGX197" s="653"/>
      <c r="NGY197" s="653"/>
      <c r="NGZ197" s="653"/>
      <c r="NHA197" s="652"/>
      <c r="NHB197" s="653"/>
      <c r="NHC197" s="653"/>
      <c r="NHD197" s="653"/>
      <c r="NHE197" s="652"/>
      <c r="NHF197" s="653"/>
      <c r="NHG197" s="653"/>
      <c r="NHH197" s="653"/>
      <c r="NHI197" s="652"/>
      <c r="NHJ197" s="653"/>
      <c r="NHK197" s="653"/>
      <c r="NHL197" s="653"/>
      <c r="NHM197" s="652"/>
      <c r="NHN197" s="653"/>
      <c r="NHO197" s="653"/>
      <c r="NHP197" s="653"/>
      <c r="NHQ197" s="652"/>
      <c r="NHR197" s="653"/>
      <c r="NHS197" s="653"/>
      <c r="NHT197" s="653"/>
      <c r="NHU197" s="652"/>
      <c r="NHV197" s="653"/>
      <c r="NHW197" s="653"/>
      <c r="NHX197" s="653"/>
      <c r="NHY197" s="652"/>
      <c r="NHZ197" s="653"/>
      <c r="NIA197" s="653"/>
      <c r="NIB197" s="653"/>
      <c r="NIC197" s="652"/>
      <c r="NID197" s="653"/>
      <c r="NIE197" s="653"/>
      <c r="NIF197" s="653"/>
      <c r="NIG197" s="652"/>
      <c r="NIH197" s="653"/>
      <c r="NII197" s="653"/>
      <c r="NIJ197" s="653"/>
      <c r="NIK197" s="652"/>
      <c r="NIL197" s="653"/>
      <c r="NIM197" s="653"/>
      <c r="NIN197" s="653"/>
      <c r="NIO197" s="652"/>
      <c r="NIP197" s="653"/>
      <c r="NIQ197" s="653"/>
      <c r="NIR197" s="653"/>
      <c r="NIS197" s="652"/>
      <c r="NIT197" s="653"/>
      <c r="NIU197" s="653"/>
      <c r="NIV197" s="653"/>
      <c r="NIW197" s="652"/>
      <c r="NIX197" s="653"/>
      <c r="NIY197" s="653"/>
      <c r="NIZ197" s="653"/>
      <c r="NJA197" s="652"/>
      <c r="NJB197" s="653"/>
      <c r="NJC197" s="653"/>
      <c r="NJD197" s="653"/>
      <c r="NJE197" s="652"/>
      <c r="NJF197" s="653"/>
      <c r="NJG197" s="653"/>
      <c r="NJH197" s="653"/>
      <c r="NJI197" s="652"/>
      <c r="NJJ197" s="653"/>
      <c r="NJK197" s="653"/>
      <c r="NJL197" s="653"/>
      <c r="NJM197" s="652"/>
      <c r="NJN197" s="653"/>
      <c r="NJO197" s="653"/>
      <c r="NJP197" s="653"/>
      <c r="NJQ197" s="652"/>
      <c r="NJR197" s="653"/>
      <c r="NJS197" s="653"/>
      <c r="NJT197" s="653"/>
      <c r="NJU197" s="652"/>
      <c r="NJV197" s="653"/>
      <c r="NJW197" s="653"/>
      <c r="NJX197" s="653"/>
      <c r="NJY197" s="652"/>
      <c r="NJZ197" s="653"/>
      <c r="NKA197" s="653"/>
      <c r="NKB197" s="653"/>
      <c r="NKC197" s="652"/>
      <c r="NKD197" s="653"/>
      <c r="NKE197" s="653"/>
      <c r="NKF197" s="653"/>
      <c r="NKG197" s="652"/>
      <c r="NKH197" s="653"/>
      <c r="NKI197" s="653"/>
      <c r="NKJ197" s="653"/>
      <c r="NKK197" s="652"/>
      <c r="NKL197" s="653"/>
      <c r="NKM197" s="653"/>
      <c r="NKN197" s="653"/>
      <c r="NKO197" s="652"/>
      <c r="NKP197" s="653"/>
      <c r="NKQ197" s="653"/>
      <c r="NKR197" s="653"/>
      <c r="NKS197" s="652"/>
      <c r="NKT197" s="653"/>
      <c r="NKU197" s="653"/>
      <c r="NKV197" s="653"/>
      <c r="NKW197" s="652"/>
      <c r="NKX197" s="653"/>
      <c r="NKY197" s="653"/>
      <c r="NKZ197" s="653"/>
      <c r="NLA197" s="652"/>
      <c r="NLB197" s="653"/>
      <c r="NLC197" s="653"/>
      <c r="NLD197" s="653"/>
      <c r="NLE197" s="652"/>
      <c r="NLF197" s="653"/>
      <c r="NLG197" s="653"/>
      <c r="NLH197" s="653"/>
      <c r="NLI197" s="652"/>
      <c r="NLJ197" s="653"/>
      <c r="NLK197" s="653"/>
      <c r="NLL197" s="653"/>
      <c r="NLM197" s="652"/>
      <c r="NLN197" s="653"/>
      <c r="NLO197" s="653"/>
      <c r="NLP197" s="653"/>
      <c r="NLQ197" s="652"/>
      <c r="NLR197" s="653"/>
      <c r="NLS197" s="653"/>
      <c r="NLT197" s="653"/>
      <c r="NLU197" s="652"/>
      <c r="NLV197" s="653"/>
      <c r="NLW197" s="653"/>
      <c r="NLX197" s="653"/>
      <c r="NLY197" s="652"/>
      <c r="NLZ197" s="653"/>
      <c r="NMA197" s="653"/>
      <c r="NMB197" s="653"/>
      <c r="NMC197" s="652"/>
      <c r="NMD197" s="653"/>
      <c r="NME197" s="653"/>
      <c r="NMF197" s="653"/>
      <c r="NMG197" s="652"/>
      <c r="NMH197" s="653"/>
      <c r="NMI197" s="653"/>
      <c r="NMJ197" s="653"/>
      <c r="NMK197" s="652"/>
      <c r="NML197" s="653"/>
      <c r="NMM197" s="653"/>
      <c r="NMN197" s="653"/>
      <c r="NMO197" s="652"/>
      <c r="NMP197" s="653"/>
      <c r="NMQ197" s="653"/>
      <c r="NMR197" s="653"/>
      <c r="NMS197" s="652"/>
      <c r="NMT197" s="653"/>
      <c r="NMU197" s="653"/>
      <c r="NMV197" s="653"/>
      <c r="NMW197" s="652"/>
      <c r="NMX197" s="653"/>
      <c r="NMY197" s="653"/>
      <c r="NMZ197" s="653"/>
      <c r="NNA197" s="652"/>
      <c r="NNB197" s="653"/>
      <c r="NNC197" s="653"/>
      <c r="NND197" s="653"/>
      <c r="NNE197" s="652"/>
      <c r="NNF197" s="653"/>
      <c r="NNG197" s="653"/>
      <c r="NNH197" s="653"/>
      <c r="NNI197" s="652"/>
      <c r="NNJ197" s="653"/>
      <c r="NNK197" s="653"/>
      <c r="NNL197" s="653"/>
      <c r="NNM197" s="652"/>
      <c r="NNN197" s="653"/>
      <c r="NNO197" s="653"/>
      <c r="NNP197" s="653"/>
      <c r="NNQ197" s="652"/>
      <c r="NNR197" s="653"/>
      <c r="NNS197" s="653"/>
      <c r="NNT197" s="653"/>
      <c r="NNU197" s="652"/>
      <c r="NNV197" s="653"/>
      <c r="NNW197" s="653"/>
      <c r="NNX197" s="653"/>
      <c r="NNY197" s="652"/>
      <c r="NNZ197" s="653"/>
      <c r="NOA197" s="653"/>
      <c r="NOB197" s="653"/>
      <c r="NOC197" s="652"/>
      <c r="NOD197" s="653"/>
      <c r="NOE197" s="653"/>
      <c r="NOF197" s="653"/>
      <c r="NOG197" s="652"/>
      <c r="NOH197" s="653"/>
      <c r="NOI197" s="653"/>
      <c r="NOJ197" s="653"/>
      <c r="NOK197" s="652"/>
      <c r="NOL197" s="653"/>
      <c r="NOM197" s="653"/>
      <c r="NON197" s="653"/>
      <c r="NOO197" s="652"/>
      <c r="NOP197" s="653"/>
      <c r="NOQ197" s="653"/>
      <c r="NOR197" s="653"/>
      <c r="NOS197" s="652"/>
      <c r="NOT197" s="653"/>
      <c r="NOU197" s="653"/>
      <c r="NOV197" s="653"/>
      <c r="NOW197" s="652"/>
      <c r="NOX197" s="653"/>
      <c r="NOY197" s="653"/>
      <c r="NOZ197" s="653"/>
      <c r="NPA197" s="652"/>
      <c r="NPB197" s="653"/>
      <c r="NPC197" s="653"/>
      <c r="NPD197" s="653"/>
      <c r="NPE197" s="652"/>
      <c r="NPF197" s="653"/>
      <c r="NPG197" s="653"/>
      <c r="NPH197" s="653"/>
      <c r="NPI197" s="652"/>
      <c r="NPJ197" s="653"/>
      <c r="NPK197" s="653"/>
      <c r="NPL197" s="653"/>
      <c r="NPM197" s="652"/>
      <c r="NPN197" s="653"/>
      <c r="NPO197" s="653"/>
      <c r="NPP197" s="653"/>
      <c r="NPQ197" s="652"/>
      <c r="NPR197" s="653"/>
      <c r="NPS197" s="653"/>
      <c r="NPT197" s="653"/>
      <c r="NPU197" s="652"/>
      <c r="NPV197" s="653"/>
      <c r="NPW197" s="653"/>
      <c r="NPX197" s="653"/>
      <c r="NPY197" s="652"/>
      <c r="NPZ197" s="653"/>
      <c r="NQA197" s="653"/>
      <c r="NQB197" s="653"/>
      <c r="NQC197" s="652"/>
      <c r="NQD197" s="653"/>
      <c r="NQE197" s="653"/>
      <c r="NQF197" s="653"/>
      <c r="NQG197" s="652"/>
      <c r="NQH197" s="653"/>
      <c r="NQI197" s="653"/>
      <c r="NQJ197" s="653"/>
      <c r="NQK197" s="652"/>
      <c r="NQL197" s="653"/>
      <c r="NQM197" s="653"/>
      <c r="NQN197" s="653"/>
      <c r="NQO197" s="652"/>
      <c r="NQP197" s="653"/>
      <c r="NQQ197" s="653"/>
      <c r="NQR197" s="653"/>
      <c r="NQS197" s="652"/>
      <c r="NQT197" s="653"/>
      <c r="NQU197" s="653"/>
      <c r="NQV197" s="653"/>
      <c r="NQW197" s="652"/>
      <c r="NQX197" s="653"/>
      <c r="NQY197" s="653"/>
      <c r="NQZ197" s="653"/>
      <c r="NRA197" s="652"/>
      <c r="NRB197" s="653"/>
      <c r="NRC197" s="653"/>
      <c r="NRD197" s="653"/>
      <c r="NRE197" s="652"/>
      <c r="NRF197" s="653"/>
      <c r="NRG197" s="653"/>
      <c r="NRH197" s="653"/>
      <c r="NRI197" s="652"/>
      <c r="NRJ197" s="653"/>
      <c r="NRK197" s="653"/>
      <c r="NRL197" s="653"/>
      <c r="NRM197" s="652"/>
      <c r="NRN197" s="653"/>
      <c r="NRO197" s="653"/>
      <c r="NRP197" s="653"/>
      <c r="NRQ197" s="652"/>
      <c r="NRR197" s="653"/>
      <c r="NRS197" s="653"/>
      <c r="NRT197" s="653"/>
      <c r="NRU197" s="652"/>
      <c r="NRV197" s="653"/>
      <c r="NRW197" s="653"/>
      <c r="NRX197" s="653"/>
      <c r="NRY197" s="652"/>
      <c r="NRZ197" s="653"/>
      <c r="NSA197" s="653"/>
      <c r="NSB197" s="653"/>
      <c r="NSC197" s="652"/>
      <c r="NSD197" s="653"/>
      <c r="NSE197" s="653"/>
      <c r="NSF197" s="653"/>
      <c r="NSG197" s="652"/>
      <c r="NSH197" s="653"/>
      <c r="NSI197" s="653"/>
      <c r="NSJ197" s="653"/>
      <c r="NSK197" s="652"/>
      <c r="NSL197" s="653"/>
      <c r="NSM197" s="653"/>
      <c r="NSN197" s="653"/>
      <c r="NSO197" s="652"/>
      <c r="NSP197" s="653"/>
      <c r="NSQ197" s="653"/>
      <c r="NSR197" s="653"/>
      <c r="NSS197" s="652"/>
      <c r="NST197" s="653"/>
      <c r="NSU197" s="653"/>
      <c r="NSV197" s="653"/>
      <c r="NSW197" s="652"/>
      <c r="NSX197" s="653"/>
      <c r="NSY197" s="653"/>
      <c r="NSZ197" s="653"/>
      <c r="NTA197" s="652"/>
      <c r="NTB197" s="653"/>
      <c r="NTC197" s="653"/>
      <c r="NTD197" s="653"/>
      <c r="NTE197" s="652"/>
      <c r="NTF197" s="653"/>
      <c r="NTG197" s="653"/>
      <c r="NTH197" s="653"/>
      <c r="NTI197" s="652"/>
      <c r="NTJ197" s="653"/>
      <c r="NTK197" s="653"/>
      <c r="NTL197" s="653"/>
      <c r="NTM197" s="652"/>
      <c r="NTN197" s="653"/>
      <c r="NTO197" s="653"/>
      <c r="NTP197" s="653"/>
      <c r="NTQ197" s="652"/>
      <c r="NTR197" s="653"/>
      <c r="NTS197" s="653"/>
      <c r="NTT197" s="653"/>
      <c r="NTU197" s="652"/>
      <c r="NTV197" s="653"/>
      <c r="NTW197" s="653"/>
      <c r="NTX197" s="653"/>
      <c r="NTY197" s="652"/>
      <c r="NTZ197" s="653"/>
      <c r="NUA197" s="653"/>
      <c r="NUB197" s="653"/>
      <c r="NUC197" s="652"/>
      <c r="NUD197" s="653"/>
      <c r="NUE197" s="653"/>
      <c r="NUF197" s="653"/>
      <c r="NUG197" s="652"/>
      <c r="NUH197" s="653"/>
      <c r="NUI197" s="653"/>
      <c r="NUJ197" s="653"/>
      <c r="NUK197" s="652"/>
      <c r="NUL197" s="653"/>
      <c r="NUM197" s="653"/>
      <c r="NUN197" s="653"/>
      <c r="NUO197" s="652"/>
      <c r="NUP197" s="653"/>
      <c r="NUQ197" s="653"/>
      <c r="NUR197" s="653"/>
      <c r="NUS197" s="652"/>
      <c r="NUT197" s="653"/>
      <c r="NUU197" s="653"/>
      <c r="NUV197" s="653"/>
      <c r="NUW197" s="652"/>
      <c r="NUX197" s="653"/>
      <c r="NUY197" s="653"/>
      <c r="NUZ197" s="653"/>
      <c r="NVA197" s="652"/>
      <c r="NVB197" s="653"/>
      <c r="NVC197" s="653"/>
      <c r="NVD197" s="653"/>
      <c r="NVE197" s="652"/>
      <c r="NVF197" s="653"/>
      <c r="NVG197" s="653"/>
      <c r="NVH197" s="653"/>
      <c r="NVI197" s="652"/>
      <c r="NVJ197" s="653"/>
      <c r="NVK197" s="653"/>
      <c r="NVL197" s="653"/>
      <c r="NVM197" s="652"/>
      <c r="NVN197" s="653"/>
      <c r="NVO197" s="653"/>
      <c r="NVP197" s="653"/>
      <c r="NVQ197" s="652"/>
      <c r="NVR197" s="653"/>
      <c r="NVS197" s="653"/>
      <c r="NVT197" s="653"/>
      <c r="NVU197" s="652"/>
      <c r="NVV197" s="653"/>
      <c r="NVW197" s="653"/>
      <c r="NVX197" s="653"/>
      <c r="NVY197" s="652"/>
      <c r="NVZ197" s="653"/>
      <c r="NWA197" s="653"/>
      <c r="NWB197" s="653"/>
      <c r="NWC197" s="652"/>
      <c r="NWD197" s="653"/>
      <c r="NWE197" s="653"/>
      <c r="NWF197" s="653"/>
      <c r="NWG197" s="652"/>
      <c r="NWH197" s="653"/>
      <c r="NWI197" s="653"/>
      <c r="NWJ197" s="653"/>
      <c r="NWK197" s="652"/>
      <c r="NWL197" s="653"/>
      <c r="NWM197" s="653"/>
      <c r="NWN197" s="653"/>
      <c r="NWO197" s="652"/>
      <c r="NWP197" s="653"/>
      <c r="NWQ197" s="653"/>
      <c r="NWR197" s="653"/>
      <c r="NWS197" s="652"/>
      <c r="NWT197" s="653"/>
      <c r="NWU197" s="653"/>
      <c r="NWV197" s="653"/>
      <c r="NWW197" s="652"/>
      <c r="NWX197" s="653"/>
      <c r="NWY197" s="653"/>
      <c r="NWZ197" s="653"/>
      <c r="NXA197" s="652"/>
      <c r="NXB197" s="653"/>
      <c r="NXC197" s="653"/>
      <c r="NXD197" s="653"/>
      <c r="NXE197" s="652"/>
      <c r="NXF197" s="653"/>
      <c r="NXG197" s="653"/>
      <c r="NXH197" s="653"/>
      <c r="NXI197" s="652"/>
      <c r="NXJ197" s="653"/>
      <c r="NXK197" s="653"/>
      <c r="NXL197" s="653"/>
      <c r="NXM197" s="652"/>
      <c r="NXN197" s="653"/>
      <c r="NXO197" s="653"/>
      <c r="NXP197" s="653"/>
      <c r="NXQ197" s="652"/>
      <c r="NXR197" s="653"/>
      <c r="NXS197" s="653"/>
      <c r="NXT197" s="653"/>
      <c r="NXU197" s="652"/>
      <c r="NXV197" s="653"/>
      <c r="NXW197" s="653"/>
      <c r="NXX197" s="653"/>
      <c r="NXY197" s="652"/>
      <c r="NXZ197" s="653"/>
      <c r="NYA197" s="653"/>
      <c r="NYB197" s="653"/>
      <c r="NYC197" s="652"/>
      <c r="NYD197" s="653"/>
      <c r="NYE197" s="653"/>
      <c r="NYF197" s="653"/>
      <c r="NYG197" s="652"/>
      <c r="NYH197" s="653"/>
      <c r="NYI197" s="653"/>
      <c r="NYJ197" s="653"/>
      <c r="NYK197" s="652"/>
      <c r="NYL197" s="653"/>
      <c r="NYM197" s="653"/>
      <c r="NYN197" s="653"/>
      <c r="NYO197" s="652"/>
      <c r="NYP197" s="653"/>
      <c r="NYQ197" s="653"/>
      <c r="NYR197" s="653"/>
      <c r="NYS197" s="652"/>
      <c r="NYT197" s="653"/>
      <c r="NYU197" s="653"/>
      <c r="NYV197" s="653"/>
      <c r="NYW197" s="652"/>
      <c r="NYX197" s="653"/>
      <c r="NYY197" s="653"/>
      <c r="NYZ197" s="653"/>
      <c r="NZA197" s="652"/>
      <c r="NZB197" s="653"/>
      <c r="NZC197" s="653"/>
      <c r="NZD197" s="653"/>
      <c r="NZE197" s="652"/>
      <c r="NZF197" s="653"/>
      <c r="NZG197" s="653"/>
      <c r="NZH197" s="653"/>
      <c r="NZI197" s="652"/>
      <c r="NZJ197" s="653"/>
      <c r="NZK197" s="653"/>
      <c r="NZL197" s="653"/>
      <c r="NZM197" s="652"/>
      <c r="NZN197" s="653"/>
      <c r="NZO197" s="653"/>
      <c r="NZP197" s="653"/>
      <c r="NZQ197" s="652"/>
      <c r="NZR197" s="653"/>
      <c r="NZS197" s="653"/>
      <c r="NZT197" s="653"/>
      <c r="NZU197" s="652"/>
      <c r="NZV197" s="653"/>
      <c r="NZW197" s="653"/>
      <c r="NZX197" s="653"/>
      <c r="NZY197" s="652"/>
      <c r="NZZ197" s="653"/>
      <c r="OAA197" s="653"/>
      <c r="OAB197" s="653"/>
      <c r="OAC197" s="652"/>
      <c r="OAD197" s="653"/>
      <c r="OAE197" s="653"/>
      <c r="OAF197" s="653"/>
      <c r="OAG197" s="652"/>
      <c r="OAH197" s="653"/>
      <c r="OAI197" s="653"/>
      <c r="OAJ197" s="653"/>
      <c r="OAK197" s="652"/>
      <c r="OAL197" s="653"/>
      <c r="OAM197" s="653"/>
      <c r="OAN197" s="653"/>
      <c r="OAO197" s="652"/>
      <c r="OAP197" s="653"/>
      <c r="OAQ197" s="653"/>
      <c r="OAR197" s="653"/>
      <c r="OAS197" s="652"/>
      <c r="OAT197" s="653"/>
      <c r="OAU197" s="653"/>
      <c r="OAV197" s="653"/>
      <c r="OAW197" s="652"/>
      <c r="OAX197" s="653"/>
      <c r="OAY197" s="653"/>
      <c r="OAZ197" s="653"/>
      <c r="OBA197" s="652"/>
      <c r="OBB197" s="653"/>
      <c r="OBC197" s="653"/>
      <c r="OBD197" s="653"/>
      <c r="OBE197" s="652"/>
      <c r="OBF197" s="653"/>
      <c r="OBG197" s="653"/>
      <c r="OBH197" s="653"/>
      <c r="OBI197" s="652"/>
      <c r="OBJ197" s="653"/>
      <c r="OBK197" s="653"/>
      <c r="OBL197" s="653"/>
      <c r="OBM197" s="652"/>
      <c r="OBN197" s="653"/>
      <c r="OBO197" s="653"/>
      <c r="OBP197" s="653"/>
      <c r="OBQ197" s="652"/>
      <c r="OBR197" s="653"/>
      <c r="OBS197" s="653"/>
      <c r="OBT197" s="653"/>
      <c r="OBU197" s="652"/>
      <c r="OBV197" s="653"/>
      <c r="OBW197" s="653"/>
      <c r="OBX197" s="653"/>
      <c r="OBY197" s="652"/>
      <c r="OBZ197" s="653"/>
      <c r="OCA197" s="653"/>
      <c r="OCB197" s="653"/>
      <c r="OCC197" s="652"/>
      <c r="OCD197" s="653"/>
      <c r="OCE197" s="653"/>
      <c r="OCF197" s="653"/>
      <c r="OCG197" s="652"/>
      <c r="OCH197" s="653"/>
      <c r="OCI197" s="653"/>
      <c r="OCJ197" s="653"/>
      <c r="OCK197" s="652"/>
      <c r="OCL197" s="653"/>
      <c r="OCM197" s="653"/>
      <c r="OCN197" s="653"/>
      <c r="OCO197" s="652"/>
      <c r="OCP197" s="653"/>
      <c r="OCQ197" s="653"/>
      <c r="OCR197" s="653"/>
      <c r="OCS197" s="652"/>
      <c r="OCT197" s="653"/>
      <c r="OCU197" s="653"/>
      <c r="OCV197" s="653"/>
      <c r="OCW197" s="652"/>
      <c r="OCX197" s="653"/>
      <c r="OCY197" s="653"/>
      <c r="OCZ197" s="653"/>
      <c r="ODA197" s="652"/>
      <c r="ODB197" s="653"/>
      <c r="ODC197" s="653"/>
      <c r="ODD197" s="653"/>
      <c r="ODE197" s="652"/>
      <c r="ODF197" s="653"/>
      <c r="ODG197" s="653"/>
      <c r="ODH197" s="653"/>
      <c r="ODI197" s="652"/>
      <c r="ODJ197" s="653"/>
      <c r="ODK197" s="653"/>
      <c r="ODL197" s="653"/>
      <c r="ODM197" s="652"/>
      <c r="ODN197" s="653"/>
      <c r="ODO197" s="653"/>
      <c r="ODP197" s="653"/>
      <c r="ODQ197" s="652"/>
      <c r="ODR197" s="653"/>
      <c r="ODS197" s="653"/>
      <c r="ODT197" s="653"/>
      <c r="ODU197" s="652"/>
      <c r="ODV197" s="653"/>
      <c r="ODW197" s="653"/>
      <c r="ODX197" s="653"/>
      <c r="ODY197" s="652"/>
      <c r="ODZ197" s="653"/>
      <c r="OEA197" s="653"/>
      <c r="OEB197" s="653"/>
      <c r="OEC197" s="652"/>
      <c r="OED197" s="653"/>
      <c r="OEE197" s="653"/>
      <c r="OEF197" s="653"/>
      <c r="OEG197" s="652"/>
      <c r="OEH197" s="653"/>
      <c r="OEI197" s="653"/>
      <c r="OEJ197" s="653"/>
      <c r="OEK197" s="652"/>
      <c r="OEL197" s="653"/>
      <c r="OEM197" s="653"/>
      <c r="OEN197" s="653"/>
      <c r="OEO197" s="652"/>
      <c r="OEP197" s="653"/>
      <c r="OEQ197" s="653"/>
      <c r="OER197" s="653"/>
      <c r="OES197" s="652"/>
      <c r="OET197" s="653"/>
      <c r="OEU197" s="653"/>
      <c r="OEV197" s="653"/>
      <c r="OEW197" s="652"/>
      <c r="OEX197" s="653"/>
      <c r="OEY197" s="653"/>
      <c r="OEZ197" s="653"/>
      <c r="OFA197" s="652"/>
      <c r="OFB197" s="653"/>
      <c r="OFC197" s="653"/>
      <c r="OFD197" s="653"/>
      <c r="OFE197" s="652"/>
      <c r="OFF197" s="653"/>
      <c r="OFG197" s="653"/>
      <c r="OFH197" s="653"/>
      <c r="OFI197" s="652"/>
      <c r="OFJ197" s="653"/>
      <c r="OFK197" s="653"/>
      <c r="OFL197" s="653"/>
      <c r="OFM197" s="652"/>
      <c r="OFN197" s="653"/>
      <c r="OFO197" s="653"/>
      <c r="OFP197" s="653"/>
      <c r="OFQ197" s="652"/>
      <c r="OFR197" s="653"/>
      <c r="OFS197" s="653"/>
      <c r="OFT197" s="653"/>
      <c r="OFU197" s="652"/>
      <c r="OFV197" s="653"/>
      <c r="OFW197" s="653"/>
      <c r="OFX197" s="653"/>
      <c r="OFY197" s="652"/>
      <c r="OFZ197" s="653"/>
      <c r="OGA197" s="653"/>
      <c r="OGB197" s="653"/>
      <c r="OGC197" s="652"/>
      <c r="OGD197" s="653"/>
      <c r="OGE197" s="653"/>
      <c r="OGF197" s="653"/>
      <c r="OGG197" s="652"/>
      <c r="OGH197" s="653"/>
      <c r="OGI197" s="653"/>
      <c r="OGJ197" s="653"/>
      <c r="OGK197" s="652"/>
      <c r="OGL197" s="653"/>
      <c r="OGM197" s="653"/>
      <c r="OGN197" s="653"/>
      <c r="OGO197" s="652"/>
      <c r="OGP197" s="653"/>
      <c r="OGQ197" s="653"/>
      <c r="OGR197" s="653"/>
      <c r="OGS197" s="652"/>
      <c r="OGT197" s="653"/>
      <c r="OGU197" s="653"/>
      <c r="OGV197" s="653"/>
      <c r="OGW197" s="652"/>
      <c r="OGX197" s="653"/>
      <c r="OGY197" s="653"/>
      <c r="OGZ197" s="653"/>
      <c r="OHA197" s="652"/>
      <c r="OHB197" s="653"/>
      <c r="OHC197" s="653"/>
      <c r="OHD197" s="653"/>
      <c r="OHE197" s="652"/>
      <c r="OHF197" s="653"/>
      <c r="OHG197" s="653"/>
      <c r="OHH197" s="653"/>
      <c r="OHI197" s="652"/>
      <c r="OHJ197" s="653"/>
      <c r="OHK197" s="653"/>
      <c r="OHL197" s="653"/>
      <c r="OHM197" s="652"/>
      <c r="OHN197" s="653"/>
      <c r="OHO197" s="653"/>
      <c r="OHP197" s="653"/>
      <c r="OHQ197" s="652"/>
      <c r="OHR197" s="653"/>
      <c r="OHS197" s="653"/>
      <c r="OHT197" s="653"/>
      <c r="OHU197" s="652"/>
      <c r="OHV197" s="653"/>
      <c r="OHW197" s="653"/>
      <c r="OHX197" s="653"/>
      <c r="OHY197" s="652"/>
      <c r="OHZ197" s="653"/>
      <c r="OIA197" s="653"/>
      <c r="OIB197" s="653"/>
      <c r="OIC197" s="652"/>
      <c r="OID197" s="653"/>
      <c r="OIE197" s="653"/>
      <c r="OIF197" s="653"/>
      <c r="OIG197" s="652"/>
      <c r="OIH197" s="653"/>
      <c r="OII197" s="653"/>
      <c r="OIJ197" s="653"/>
      <c r="OIK197" s="652"/>
      <c r="OIL197" s="653"/>
      <c r="OIM197" s="653"/>
      <c r="OIN197" s="653"/>
      <c r="OIO197" s="652"/>
      <c r="OIP197" s="653"/>
      <c r="OIQ197" s="653"/>
      <c r="OIR197" s="653"/>
      <c r="OIS197" s="652"/>
      <c r="OIT197" s="653"/>
      <c r="OIU197" s="653"/>
      <c r="OIV197" s="653"/>
      <c r="OIW197" s="652"/>
      <c r="OIX197" s="653"/>
      <c r="OIY197" s="653"/>
      <c r="OIZ197" s="653"/>
      <c r="OJA197" s="652"/>
      <c r="OJB197" s="653"/>
      <c r="OJC197" s="653"/>
      <c r="OJD197" s="653"/>
      <c r="OJE197" s="652"/>
      <c r="OJF197" s="653"/>
      <c r="OJG197" s="653"/>
      <c r="OJH197" s="653"/>
      <c r="OJI197" s="652"/>
      <c r="OJJ197" s="653"/>
      <c r="OJK197" s="653"/>
      <c r="OJL197" s="653"/>
      <c r="OJM197" s="652"/>
      <c r="OJN197" s="653"/>
      <c r="OJO197" s="653"/>
      <c r="OJP197" s="653"/>
      <c r="OJQ197" s="652"/>
      <c r="OJR197" s="653"/>
      <c r="OJS197" s="653"/>
      <c r="OJT197" s="653"/>
      <c r="OJU197" s="652"/>
      <c r="OJV197" s="653"/>
      <c r="OJW197" s="653"/>
      <c r="OJX197" s="653"/>
      <c r="OJY197" s="652"/>
      <c r="OJZ197" s="653"/>
      <c r="OKA197" s="653"/>
      <c r="OKB197" s="653"/>
      <c r="OKC197" s="652"/>
      <c r="OKD197" s="653"/>
      <c r="OKE197" s="653"/>
      <c r="OKF197" s="653"/>
      <c r="OKG197" s="652"/>
      <c r="OKH197" s="653"/>
      <c r="OKI197" s="653"/>
      <c r="OKJ197" s="653"/>
      <c r="OKK197" s="652"/>
      <c r="OKL197" s="653"/>
      <c r="OKM197" s="653"/>
      <c r="OKN197" s="653"/>
      <c r="OKO197" s="652"/>
      <c r="OKP197" s="653"/>
      <c r="OKQ197" s="653"/>
      <c r="OKR197" s="653"/>
      <c r="OKS197" s="652"/>
      <c r="OKT197" s="653"/>
      <c r="OKU197" s="653"/>
      <c r="OKV197" s="653"/>
      <c r="OKW197" s="652"/>
      <c r="OKX197" s="653"/>
      <c r="OKY197" s="653"/>
      <c r="OKZ197" s="653"/>
      <c r="OLA197" s="652"/>
      <c r="OLB197" s="653"/>
      <c r="OLC197" s="653"/>
      <c r="OLD197" s="653"/>
      <c r="OLE197" s="652"/>
      <c r="OLF197" s="653"/>
      <c r="OLG197" s="653"/>
      <c r="OLH197" s="653"/>
      <c r="OLI197" s="652"/>
      <c r="OLJ197" s="653"/>
      <c r="OLK197" s="653"/>
      <c r="OLL197" s="653"/>
      <c r="OLM197" s="652"/>
      <c r="OLN197" s="653"/>
      <c r="OLO197" s="653"/>
      <c r="OLP197" s="653"/>
      <c r="OLQ197" s="652"/>
      <c r="OLR197" s="653"/>
      <c r="OLS197" s="653"/>
      <c r="OLT197" s="653"/>
      <c r="OLU197" s="652"/>
      <c r="OLV197" s="653"/>
      <c r="OLW197" s="653"/>
      <c r="OLX197" s="653"/>
      <c r="OLY197" s="652"/>
      <c r="OLZ197" s="653"/>
      <c r="OMA197" s="653"/>
      <c r="OMB197" s="653"/>
      <c r="OMC197" s="652"/>
      <c r="OMD197" s="653"/>
      <c r="OME197" s="653"/>
      <c r="OMF197" s="653"/>
      <c r="OMG197" s="652"/>
      <c r="OMH197" s="653"/>
      <c r="OMI197" s="653"/>
      <c r="OMJ197" s="653"/>
      <c r="OMK197" s="652"/>
      <c r="OML197" s="653"/>
      <c r="OMM197" s="653"/>
      <c r="OMN197" s="653"/>
      <c r="OMO197" s="652"/>
      <c r="OMP197" s="653"/>
      <c r="OMQ197" s="653"/>
      <c r="OMR197" s="653"/>
      <c r="OMS197" s="652"/>
      <c r="OMT197" s="653"/>
      <c r="OMU197" s="653"/>
      <c r="OMV197" s="653"/>
      <c r="OMW197" s="652"/>
      <c r="OMX197" s="653"/>
      <c r="OMY197" s="653"/>
      <c r="OMZ197" s="653"/>
      <c r="ONA197" s="652"/>
      <c r="ONB197" s="653"/>
      <c r="ONC197" s="653"/>
      <c r="OND197" s="653"/>
      <c r="ONE197" s="652"/>
      <c r="ONF197" s="653"/>
      <c r="ONG197" s="653"/>
      <c r="ONH197" s="653"/>
      <c r="ONI197" s="652"/>
      <c r="ONJ197" s="653"/>
      <c r="ONK197" s="653"/>
      <c r="ONL197" s="653"/>
      <c r="ONM197" s="652"/>
      <c r="ONN197" s="653"/>
      <c r="ONO197" s="653"/>
      <c r="ONP197" s="653"/>
      <c r="ONQ197" s="652"/>
      <c r="ONR197" s="653"/>
      <c r="ONS197" s="653"/>
      <c r="ONT197" s="653"/>
      <c r="ONU197" s="652"/>
      <c r="ONV197" s="653"/>
      <c r="ONW197" s="653"/>
      <c r="ONX197" s="653"/>
      <c r="ONY197" s="652"/>
      <c r="ONZ197" s="653"/>
      <c r="OOA197" s="653"/>
      <c r="OOB197" s="653"/>
      <c r="OOC197" s="652"/>
      <c r="OOD197" s="653"/>
      <c r="OOE197" s="653"/>
      <c r="OOF197" s="653"/>
      <c r="OOG197" s="652"/>
      <c r="OOH197" s="653"/>
      <c r="OOI197" s="653"/>
      <c r="OOJ197" s="653"/>
      <c r="OOK197" s="652"/>
      <c r="OOL197" s="653"/>
      <c r="OOM197" s="653"/>
      <c r="OON197" s="653"/>
      <c r="OOO197" s="652"/>
      <c r="OOP197" s="653"/>
      <c r="OOQ197" s="653"/>
      <c r="OOR197" s="653"/>
      <c r="OOS197" s="652"/>
      <c r="OOT197" s="653"/>
      <c r="OOU197" s="653"/>
      <c r="OOV197" s="653"/>
      <c r="OOW197" s="652"/>
      <c r="OOX197" s="653"/>
      <c r="OOY197" s="653"/>
      <c r="OOZ197" s="653"/>
      <c r="OPA197" s="652"/>
      <c r="OPB197" s="653"/>
      <c r="OPC197" s="653"/>
      <c r="OPD197" s="653"/>
      <c r="OPE197" s="652"/>
      <c r="OPF197" s="653"/>
      <c r="OPG197" s="653"/>
      <c r="OPH197" s="653"/>
      <c r="OPI197" s="652"/>
      <c r="OPJ197" s="653"/>
      <c r="OPK197" s="653"/>
      <c r="OPL197" s="653"/>
      <c r="OPM197" s="652"/>
      <c r="OPN197" s="653"/>
      <c r="OPO197" s="653"/>
      <c r="OPP197" s="653"/>
      <c r="OPQ197" s="652"/>
      <c r="OPR197" s="653"/>
      <c r="OPS197" s="653"/>
      <c r="OPT197" s="653"/>
      <c r="OPU197" s="652"/>
      <c r="OPV197" s="653"/>
      <c r="OPW197" s="653"/>
      <c r="OPX197" s="653"/>
      <c r="OPY197" s="652"/>
      <c r="OPZ197" s="653"/>
      <c r="OQA197" s="653"/>
      <c r="OQB197" s="653"/>
      <c r="OQC197" s="652"/>
      <c r="OQD197" s="653"/>
      <c r="OQE197" s="653"/>
      <c r="OQF197" s="653"/>
      <c r="OQG197" s="652"/>
      <c r="OQH197" s="653"/>
      <c r="OQI197" s="653"/>
      <c r="OQJ197" s="653"/>
      <c r="OQK197" s="652"/>
      <c r="OQL197" s="653"/>
      <c r="OQM197" s="653"/>
      <c r="OQN197" s="653"/>
      <c r="OQO197" s="652"/>
      <c r="OQP197" s="653"/>
      <c r="OQQ197" s="653"/>
      <c r="OQR197" s="653"/>
      <c r="OQS197" s="652"/>
      <c r="OQT197" s="653"/>
      <c r="OQU197" s="653"/>
      <c r="OQV197" s="653"/>
      <c r="OQW197" s="652"/>
      <c r="OQX197" s="653"/>
      <c r="OQY197" s="653"/>
      <c r="OQZ197" s="653"/>
      <c r="ORA197" s="652"/>
      <c r="ORB197" s="653"/>
      <c r="ORC197" s="653"/>
      <c r="ORD197" s="653"/>
      <c r="ORE197" s="652"/>
      <c r="ORF197" s="653"/>
      <c r="ORG197" s="653"/>
      <c r="ORH197" s="653"/>
      <c r="ORI197" s="652"/>
      <c r="ORJ197" s="653"/>
      <c r="ORK197" s="653"/>
      <c r="ORL197" s="653"/>
      <c r="ORM197" s="652"/>
      <c r="ORN197" s="653"/>
      <c r="ORO197" s="653"/>
      <c r="ORP197" s="653"/>
      <c r="ORQ197" s="652"/>
      <c r="ORR197" s="653"/>
      <c r="ORS197" s="653"/>
      <c r="ORT197" s="653"/>
      <c r="ORU197" s="652"/>
      <c r="ORV197" s="653"/>
      <c r="ORW197" s="653"/>
      <c r="ORX197" s="653"/>
      <c r="ORY197" s="652"/>
      <c r="ORZ197" s="653"/>
      <c r="OSA197" s="653"/>
      <c r="OSB197" s="653"/>
      <c r="OSC197" s="652"/>
      <c r="OSD197" s="653"/>
      <c r="OSE197" s="653"/>
      <c r="OSF197" s="653"/>
      <c r="OSG197" s="652"/>
      <c r="OSH197" s="653"/>
      <c r="OSI197" s="653"/>
      <c r="OSJ197" s="653"/>
      <c r="OSK197" s="652"/>
      <c r="OSL197" s="653"/>
      <c r="OSM197" s="653"/>
      <c r="OSN197" s="653"/>
      <c r="OSO197" s="652"/>
      <c r="OSP197" s="653"/>
      <c r="OSQ197" s="653"/>
      <c r="OSR197" s="653"/>
      <c r="OSS197" s="652"/>
      <c r="OST197" s="653"/>
      <c r="OSU197" s="653"/>
      <c r="OSV197" s="653"/>
      <c r="OSW197" s="652"/>
      <c r="OSX197" s="653"/>
      <c r="OSY197" s="653"/>
      <c r="OSZ197" s="653"/>
      <c r="OTA197" s="652"/>
      <c r="OTB197" s="653"/>
      <c r="OTC197" s="653"/>
      <c r="OTD197" s="653"/>
      <c r="OTE197" s="652"/>
      <c r="OTF197" s="653"/>
      <c r="OTG197" s="653"/>
      <c r="OTH197" s="653"/>
      <c r="OTI197" s="652"/>
      <c r="OTJ197" s="653"/>
      <c r="OTK197" s="653"/>
      <c r="OTL197" s="653"/>
      <c r="OTM197" s="652"/>
      <c r="OTN197" s="653"/>
      <c r="OTO197" s="653"/>
      <c r="OTP197" s="653"/>
      <c r="OTQ197" s="652"/>
      <c r="OTR197" s="653"/>
      <c r="OTS197" s="653"/>
      <c r="OTT197" s="653"/>
      <c r="OTU197" s="652"/>
      <c r="OTV197" s="653"/>
      <c r="OTW197" s="653"/>
      <c r="OTX197" s="653"/>
      <c r="OTY197" s="652"/>
      <c r="OTZ197" s="653"/>
      <c r="OUA197" s="653"/>
      <c r="OUB197" s="653"/>
      <c r="OUC197" s="652"/>
      <c r="OUD197" s="653"/>
      <c r="OUE197" s="653"/>
      <c r="OUF197" s="653"/>
      <c r="OUG197" s="652"/>
      <c r="OUH197" s="653"/>
      <c r="OUI197" s="653"/>
      <c r="OUJ197" s="653"/>
      <c r="OUK197" s="652"/>
      <c r="OUL197" s="653"/>
      <c r="OUM197" s="653"/>
      <c r="OUN197" s="653"/>
      <c r="OUO197" s="652"/>
      <c r="OUP197" s="653"/>
      <c r="OUQ197" s="653"/>
      <c r="OUR197" s="653"/>
      <c r="OUS197" s="652"/>
      <c r="OUT197" s="653"/>
      <c r="OUU197" s="653"/>
      <c r="OUV197" s="653"/>
      <c r="OUW197" s="652"/>
      <c r="OUX197" s="653"/>
      <c r="OUY197" s="653"/>
      <c r="OUZ197" s="653"/>
      <c r="OVA197" s="652"/>
      <c r="OVB197" s="653"/>
      <c r="OVC197" s="653"/>
      <c r="OVD197" s="653"/>
      <c r="OVE197" s="652"/>
      <c r="OVF197" s="653"/>
      <c r="OVG197" s="653"/>
      <c r="OVH197" s="653"/>
      <c r="OVI197" s="652"/>
      <c r="OVJ197" s="653"/>
      <c r="OVK197" s="653"/>
      <c r="OVL197" s="653"/>
      <c r="OVM197" s="652"/>
      <c r="OVN197" s="653"/>
      <c r="OVO197" s="653"/>
      <c r="OVP197" s="653"/>
      <c r="OVQ197" s="652"/>
      <c r="OVR197" s="653"/>
      <c r="OVS197" s="653"/>
      <c r="OVT197" s="653"/>
      <c r="OVU197" s="652"/>
      <c r="OVV197" s="653"/>
      <c r="OVW197" s="653"/>
      <c r="OVX197" s="653"/>
      <c r="OVY197" s="652"/>
      <c r="OVZ197" s="653"/>
      <c r="OWA197" s="653"/>
      <c r="OWB197" s="653"/>
      <c r="OWC197" s="652"/>
      <c r="OWD197" s="653"/>
      <c r="OWE197" s="653"/>
      <c r="OWF197" s="653"/>
      <c r="OWG197" s="652"/>
      <c r="OWH197" s="653"/>
      <c r="OWI197" s="653"/>
      <c r="OWJ197" s="653"/>
      <c r="OWK197" s="652"/>
      <c r="OWL197" s="653"/>
      <c r="OWM197" s="653"/>
      <c r="OWN197" s="653"/>
      <c r="OWO197" s="652"/>
      <c r="OWP197" s="653"/>
      <c r="OWQ197" s="653"/>
      <c r="OWR197" s="653"/>
      <c r="OWS197" s="652"/>
      <c r="OWT197" s="653"/>
      <c r="OWU197" s="653"/>
      <c r="OWV197" s="653"/>
      <c r="OWW197" s="652"/>
      <c r="OWX197" s="653"/>
      <c r="OWY197" s="653"/>
      <c r="OWZ197" s="653"/>
      <c r="OXA197" s="652"/>
      <c r="OXB197" s="653"/>
      <c r="OXC197" s="653"/>
      <c r="OXD197" s="653"/>
      <c r="OXE197" s="652"/>
      <c r="OXF197" s="653"/>
      <c r="OXG197" s="653"/>
      <c r="OXH197" s="653"/>
      <c r="OXI197" s="652"/>
      <c r="OXJ197" s="653"/>
      <c r="OXK197" s="653"/>
      <c r="OXL197" s="653"/>
      <c r="OXM197" s="652"/>
      <c r="OXN197" s="653"/>
      <c r="OXO197" s="653"/>
      <c r="OXP197" s="653"/>
      <c r="OXQ197" s="652"/>
      <c r="OXR197" s="653"/>
      <c r="OXS197" s="653"/>
      <c r="OXT197" s="653"/>
      <c r="OXU197" s="652"/>
      <c r="OXV197" s="653"/>
      <c r="OXW197" s="653"/>
      <c r="OXX197" s="653"/>
      <c r="OXY197" s="652"/>
      <c r="OXZ197" s="653"/>
      <c r="OYA197" s="653"/>
      <c r="OYB197" s="653"/>
      <c r="OYC197" s="652"/>
      <c r="OYD197" s="653"/>
      <c r="OYE197" s="653"/>
      <c r="OYF197" s="653"/>
      <c r="OYG197" s="652"/>
      <c r="OYH197" s="653"/>
      <c r="OYI197" s="653"/>
      <c r="OYJ197" s="653"/>
      <c r="OYK197" s="652"/>
      <c r="OYL197" s="653"/>
      <c r="OYM197" s="653"/>
      <c r="OYN197" s="653"/>
      <c r="OYO197" s="652"/>
      <c r="OYP197" s="653"/>
      <c r="OYQ197" s="653"/>
      <c r="OYR197" s="653"/>
      <c r="OYS197" s="652"/>
      <c r="OYT197" s="653"/>
      <c r="OYU197" s="653"/>
      <c r="OYV197" s="653"/>
      <c r="OYW197" s="652"/>
      <c r="OYX197" s="653"/>
      <c r="OYY197" s="653"/>
      <c r="OYZ197" s="653"/>
      <c r="OZA197" s="652"/>
      <c r="OZB197" s="653"/>
      <c r="OZC197" s="653"/>
      <c r="OZD197" s="653"/>
      <c r="OZE197" s="652"/>
      <c r="OZF197" s="653"/>
      <c r="OZG197" s="653"/>
      <c r="OZH197" s="653"/>
      <c r="OZI197" s="652"/>
      <c r="OZJ197" s="653"/>
      <c r="OZK197" s="653"/>
      <c r="OZL197" s="653"/>
      <c r="OZM197" s="652"/>
      <c r="OZN197" s="653"/>
      <c r="OZO197" s="653"/>
      <c r="OZP197" s="653"/>
      <c r="OZQ197" s="652"/>
      <c r="OZR197" s="653"/>
      <c r="OZS197" s="653"/>
      <c r="OZT197" s="653"/>
      <c r="OZU197" s="652"/>
      <c r="OZV197" s="653"/>
      <c r="OZW197" s="653"/>
      <c r="OZX197" s="653"/>
      <c r="OZY197" s="652"/>
      <c r="OZZ197" s="653"/>
      <c r="PAA197" s="653"/>
      <c r="PAB197" s="653"/>
      <c r="PAC197" s="652"/>
      <c r="PAD197" s="653"/>
      <c r="PAE197" s="653"/>
      <c r="PAF197" s="653"/>
      <c r="PAG197" s="652"/>
      <c r="PAH197" s="653"/>
      <c r="PAI197" s="653"/>
      <c r="PAJ197" s="653"/>
      <c r="PAK197" s="652"/>
      <c r="PAL197" s="653"/>
      <c r="PAM197" s="653"/>
      <c r="PAN197" s="653"/>
      <c r="PAO197" s="652"/>
      <c r="PAP197" s="653"/>
      <c r="PAQ197" s="653"/>
      <c r="PAR197" s="653"/>
      <c r="PAS197" s="652"/>
      <c r="PAT197" s="653"/>
      <c r="PAU197" s="653"/>
      <c r="PAV197" s="653"/>
      <c r="PAW197" s="652"/>
      <c r="PAX197" s="653"/>
      <c r="PAY197" s="653"/>
      <c r="PAZ197" s="653"/>
      <c r="PBA197" s="652"/>
      <c r="PBB197" s="653"/>
      <c r="PBC197" s="653"/>
      <c r="PBD197" s="653"/>
      <c r="PBE197" s="652"/>
      <c r="PBF197" s="653"/>
      <c r="PBG197" s="653"/>
      <c r="PBH197" s="653"/>
      <c r="PBI197" s="652"/>
      <c r="PBJ197" s="653"/>
      <c r="PBK197" s="653"/>
      <c r="PBL197" s="653"/>
      <c r="PBM197" s="652"/>
      <c r="PBN197" s="653"/>
      <c r="PBO197" s="653"/>
      <c r="PBP197" s="653"/>
      <c r="PBQ197" s="652"/>
      <c r="PBR197" s="653"/>
      <c r="PBS197" s="653"/>
      <c r="PBT197" s="653"/>
      <c r="PBU197" s="652"/>
      <c r="PBV197" s="653"/>
      <c r="PBW197" s="653"/>
      <c r="PBX197" s="653"/>
      <c r="PBY197" s="652"/>
      <c r="PBZ197" s="653"/>
      <c r="PCA197" s="653"/>
      <c r="PCB197" s="653"/>
      <c r="PCC197" s="652"/>
      <c r="PCD197" s="653"/>
      <c r="PCE197" s="653"/>
      <c r="PCF197" s="653"/>
      <c r="PCG197" s="652"/>
      <c r="PCH197" s="653"/>
      <c r="PCI197" s="653"/>
      <c r="PCJ197" s="653"/>
      <c r="PCK197" s="652"/>
      <c r="PCL197" s="653"/>
      <c r="PCM197" s="653"/>
      <c r="PCN197" s="653"/>
      <c r="PCO197" s="652"/>
      <c r="PCP197" s="653"/>
      <c r="PCQ197" s="653"/>
      <c r="PCR197" s="653"/>
      <c r="PCS197" s="652"/>
      <c r="PCT197" s="653"/>
      <c r="PCU197" s="653"/>
      <c r="PCV197" s="653"/>
      <c r="PCW197" s="652"/>
      <c r="PCX197" s="653"/>
      <c r="PCY197" s="653"/>
      <c r="PCZ197" s="653"/>
      <c r="PDA197" s="652"/>
      <c r="PDB197" s="653"/>
      <c r="PDC197" s="653"/>
      <c r="PDD197" s="653"/>
      <c r="PDE197" s="652"/>
      <c r="PDF197" s="653"/>
      <c r="PDG197" s="653"/>
      <c r="PDH197" s="653"/>
      <c r="PDI197" s="652"/>
      <c r="PDJ197" s="653"/>
      <c r="PDK197" s="653"/>
      <c r="PDL197" s="653"/>
      <c r="PDM197" s="652"/>
      <c r="PDN197" s="653"/>
      <c r="PDO197" s="653"/>
      <c r="PDP197" s="653"/>
      <c r="PDQ197" s="652"/>
      <c r="PDR197" s="653"/>
      <c r="PDS197" s="653"/>
      <c r="PDT197" s="653"/>
      <c r="PDU197" s="652"/>
      <c r="PDV197" s="653"/>
      <c r="PDW197" s="653"/>
      <c r="PDX197" s="653"/>
      <c r="PDY197" s="652"/>
      <c r="PDZ197" s="653"/>
      <c r="PEA197" s="653"/>
      <c r="PEB197" s="653"/>
      <c r="PEC197" s="652"/>
      <c r="PED197" s="653"/>
      <c r="PEE197" s="653"/>
      <c r="PEF197" s="653"/>
      <c r="PEG197" s="652"/>
      <c r="PEH197" s="653"/>
      <c r="PEI197" s="653"/>
      <c r="PEJ197" s="653"/>
      <c r="PEK197" s="652"/>
      <c r="PEL197" s="653"/>
      <c r="PEM197" s="653"/>
      <c r="PEN197" s="653"/>
      <c r="PEO197" s="652"/>
      <c r="PEP197" s="653"/>
      <c r="PEQ197" s="653"/>
      <c r="PER197" s="653"/>
      <c r="PES197" s="652"/>
      <c r="PET197" s="653"/>
      <c r="PEU197" s="653"/>
      <c r="PEV197" s="653"/>
      <c r="PEW197" s="652"/>
      <c r="PEX197" s="653"/>
      <c r="PEY197" s="653"/>
      <c r="PEZ197" s="653"/>
      <c r="PFA197" s="652"/>
      <c r="PFB197" s="653"/>
      <c r="PFC197" s="653"/>
      <c r="PFD197" s="653"/>
      <c r="PFE197" s="652"/>
      <c r="PFF197" s="653"/>
      <c r="PFG197" s="653"/>
      <c r="PFH197" s="653"/>
      <c r="PFI197" s="652"/>
      <c r="PFJ197" s="653"/>
      <c r="PFK197" s="653"/>
      <c r="PFL197" s="653"/>
      <c r="PFM197" s="652"/>
      <c r="PFN197" s="653"/>
      <c r="PFO197" s="653"/>
      <c r="PFP197" s="653"/>
      <c r="PFQ197" s="652"/>
      <c r="PFR197" s="653"/>
      <c r="PFS197" s="653"/>
      <c r="PFT197" s="653"/>
      <c r="PFU197" s="652"/>
      <c r="PFV197" s="653"/>
      <c r="PFW197" s="653"/>
      <c r="PFX197" s="653"/>
      <c r="PFY197" s="652"/>
      <c r="PFZ197" s="653"/>
      <c r="PGA197" s="653"/>
      <c r="PGB197" s="653"/>
      <c r="PGC197" s="652"/>
      <c r="PGD197" s="653"/>
      <c r="PGE197" s="653"/>
      <c r="PGF197" s="653"/>
      <c r="PGG197" s="652"/>
      <c r="PGH197" s="653"/>
      <c r="PGI197" s="653"/>
      <c r="PGJ197" s="653"/>
      <c r="PGK197" s="652"/>
      <c r="PGL197" s="653"/>
      <c r="PGM197" s="653"/>
      <c r="PGN197" s="653"/>
      <c r="PGO197" s="652"/>
      <c r="PGP197" s="653"/>
      <c r="PGQ197" s="653"/>
      <c r="PGR197" s="653"/>
      <c r="PGS197" s="652"/>
      <c r="PGT197" s="653"/>
      <c r="PGU197" s="653"/>
      <c r="PGV197" s="653"/>
      <c r="PGW197" s="652"/>
      <c r="PGX197" s="653"/>
      <c r="PGY197" s="653"/>
      <c r="PGZ197" s="653"/>
      <c r="PHA197" s="652"/>
      <c r="PHB197" s="653"/>
      <c r="PHC197" s="653"/>
      <c r="PHD197" s="653"/>
      <c r="PHE197" s="652"/>
      <c r="PHF197" s="653"/>
      <c r="PHG197" s="653"/>
      <c r="PHH197" s="653"/>
      <c r="PHI197" s="652"/>
      <c r="PHJ197" s="653"/>
      <c r="PHK197" s="653"/>
      <c r="PHL197" s="653"/>
      <c r="PHM197" s="652"/>
      <c r="PHN197" s="653"/>
      <c r="PHO197" s="653"/>
      <c r="PHP197" s="653"/>
      <c r="PHQ197" s="652"/>
      <c r="PHR197" s="653"/>
      <c r="PHS197" s="653"/>
      <c r="PHT197" s="653"/>
      <c r="PHU197" s="652"/>
      <c r="PHV197" s="653"/>
      <c r="PHW197" s="653"/>
      <c r="PHX197" s="653"/>
      <c r="PHY197" s="652"/>
      <c r="PHZ197" s="653"/>
      <c r="PIA197" s="653"/>
      <c r="PIB197" s="653"/>
      <c r="PIC197" s="652"/>
      <c r="PID197" s="653"/>
      <c r="PIE197" s="653"/>
      <c r="PIF197" s="653"/>
      <c r="PIG197" s="652"/>
      <c r="PIH197" s="653"/>
      <c r="PII197" s="653"/>
      <c r="PIJ197" s="653"/>
      <c r="PIK197" s="652"/>
      <c r="PIL197" s="653"/>
      <c r="PIM197" s="653"/>
      <c r="PIN197" s="653"/>
      <c r="PIO197" s="652"/>
      <c r="PIP197" s="653"/>
      <c r="PIQ197" s="653"/>
      <c r="PIR197" s="653"/>
      <c r="PIS197" s="652"/>
      <c r="PIT197" s="653"/>
      <c r="PIU197" s="653"/>
      <c r="PIV197" s="653"/>
      <c r="PIW197" s="652"/>
      <c r="PIX197" s="653"/>
      <c r="PIY197" s="653"/>
      <c r="PIZ197" s="653"/>
      <c r="PJA197" s="652"/>
      <c r="PJB197" s="653"/>
      <c r="PJC197" s="653"/>
      <c r="PJD197" s="653"/>
      <c r="PJE197" s="652"/>
      <c r="PJF197" s="653"/>
      <c r="PJG197" s="653"/>
      <c r="PJH197" s="653"/>
      <c r="PJI197" s="652"/>
      <c r="PJJ197" s="653"/>
      <c r="PJK197" s="653"/>
      <c r="PJL197" s="653"/>
      <c r="PJM197" s="652"/>
      <c r="PJN197" s="653"/>
      <c r="PJO197" s="653"/>
      <c r="PJP197" s="653"/>
      <c r="PJQ197" s="652"/>
      <c r="PJR197" s="653"/>
      <c r="PJS197" s="653"/>
      <c r="PJT197" s="653"/>
      <c r="PJU197" s="652"/>
      <c r="PJV197" s="653"/>
      <c r="PJW197" s="653"/>
      <c r="PJX197" s="653"/>
      <c r="PJY197" s="652"/>
      <c r="PJZ197" s="653"/>
      <c r="PKA197" s="653"/>
      <c r="PKB197" s="653"/>
      <c r="PKC197" s="652"/>
      <c r="PKD197" s="653"/>
      <c r="PKE197" s="653"/>
      <c r="PKF197" s="653"/>
      <c r="PKG197" s="652"/>
      <c r="PKH197" s="653"/>
      <c r="PKI197" s="653"/>
      <c r="PKJ197" s="653"/>
      <c r="PKK197" s="652"/>
      <c r="PKL197" s="653"/>
      <c r="PKM197" s="653"/>
      <c r="PKN197" s="653"/>
      <c r="PKO197" s="652"/>
      <c r="PKP197" s="653"/>
      <c r="PKQ197" s="653"/>
      <c r="PKR197" s="653"/>
      <c r="PKS197" s="652"/>
      <c r="PKT197" s="653"/>
      <c r="PKU197" s="653"/>
      <c r="PKV197" s="653"/>
      <c r="PKW197" s="652"/>
      <c r="PKX197" s="653"/>
      <c r="PKY197" s="653"/>
      <c r="PKZ197" s="653"/>
      <c r="PLA197" s="652"/>
      <c r="PLB197" s="653"/>
      <c r="PLC197" s="653"/>
      <c r="PLD197" s="653"/>
      <c r="PLE197" s="652"/>
      <c r="PLF197" s="653"/>
      <c r="PLG197" s="653"/>
      <c r="PLH197" s="653"/>
      <c r="PLI197" s="652"/>
      <c r="PLJ197" s="653"/>
      <c r="PLK197" s="653"/>
      <c r="PLL197" s="653"/>
      <c r="PLM197" s="652"/>
      <c r="PLN197" s="653"/>
      <c r="PLO197" s="653"/>
      <c r="PLP197" s="653"/>
      <c r="PLQ197" s="652"/>
      <c r="PLR197" s="653"/>
      <c r="PLS197" s="653"/>
      <c r="PLT197" s="653"/>
      <c r="PLU197" s="652"/>
      <c r="PLV197" s="653"/>
      <c r="PLW197" s="653"/>
      <c r="PLX197" s="653"/>
      <c r="PLY197" s="652"/>
      <c r="PLZ197" s="653"/>
      <c r="PMA197" s="653"/>
      <c r="PMB197" s="653"/>
      <c r="PMC197" s="652"/>
      <c r="PMD197" s="653"/>
      <c r="PME197" s="653"/>
      <c r="PMF197" s="653"/>
      <c r="PMG197" s="652"/>
      <c r="PMH197" s="653"/>
      <c r="PMI197" s="653"/>
      <c r="PMJ197" s="653"/>
      <c r="PMK197" s="652"/>
      <c r="PML197" s="653"/>
      <c r="PMM197" s="653"/>
      <c r="PMN197" s="653"/>
      <c r="PMO197" s="652"/>
      <c r="PMP197" s="653"/>
      <c r="PMQ197" s="653"/>
      <c r="PMR197" s="653"/>
      <c r="PMS197" s="652"/>
      <c r="PMT197" s="653"/>
      <c r="PMU197" s="653"/>
      <c r="PMV197" s="653"/>
      <c r="PMW197" s="652"/>
      <c r="PMX197" s="653"/>
      <c r="PMY197" s="653"/>
      <c r="PMZ197" s="653"/>
      <c r="PNA197" s="652"/>
      <c r="PNB197" s="653"/>
      <c r="PNC197" s="653"/>
      <c r="PND197" s="653"/>
      <c r="PNE197" s="652"/>
      <c r="PNF197" s="653"/>
      <c r="PNG197" s="653"/>
      <c r="PNH197" s="653"/>
      <c r="PNI197" s="652"/>
      <c r="PNJ197" s="653"/>
      <c r="PNK197" s="653"/>
      <c r="PNL197" s="653"/>
      <c r="PNM197" s="652"/>
      <c r="PNN197" s="653"/>
      <c r="PNO197" s="653"/>
      <c r="PNP197" s="653"/>
      <c r="PNQ197" s="652"/>
      <c r="PNR197" s="653"/>
      <c r="PNS197" s="653"/>
      <c r="PNT197" s="653"/>
      <c r="PNU197" s="652"/>
      <c r="PNV197" s="653"/>
      <c r="PNW197" s="653"/>
      <c r="PNX197" s="653"/>
      <c r="PNY197" s="652"/>
      <c r="PNZ197" s="653"/>
      <c r="POA197" s="653"/>
      <c r="POB197" s="653"/>
      <c r="POC197" s="652"/>
      <c r="POD197" s="653"/>
      <c r="POE197" s="653"/>
      <c r="POF197" s="653"/>
      <c r="POG197" s="652"/>
      <c r="POH197" s="653"/>
      <c r="POI197" s="653"/>
      <c r="POJ197" s="653"/>
      <c r="POK197" s="652"/>
      <c r="POL197" s="653"/>
      <c r="POM197" s="653"/>
      <c r="PON197" s="653"/>
      <c r="POO197" s="652"/>
      <c r="POP197" s="653"/>
      <c r="POQ197" s="653"/>
      <c r="POR197" s="653"/>
      <c r="POS197" s="652"/>
      <c r="POT197" s="653"/>
      <c r="POU197" s="653"/>
      <c r="POV197" s="653"/>
      <c r="POW197" s="652"/>
      <c r="POX197" s="653"/>
      <c r="POY197" s="653"/>
      <c r="POZ197" s="653"/>
      <c r="PPA197" s="652"/>
      <c r="PPB197" s="653"/>
      <c r="PPC197" s="653"/>
      <c r="PPD197" s="653"/>
      <c r="PPE197" s="652"/>
      <c r="PPF197" s="653"/>
      <c r="PPG197" s="653"/>
      <c r="PPH197" s="653"/>
      <c r="PPI197" s="652"/>
      <c r="PPJ197" s="653"/>
      <c r="PPK197" s="653"/>
      <c r="PPL197" s="653"/>
      <c r="PPM197" s="652"/>
      <c r="PPN197" s="653"/>
      <c r="PPO197" s="653"/>
      <c r="PPP197" s="653"/>
      <c r="PPQ197" s="652"/>
      <c r="PPR197" s="653"/>
      <c r="PPS197" s="653"/>
      <c r="PPT197" s="653"/>
      <c r="PPU197" s="652"/>
      <c r="PPV197" s="653"/>
      <c r="PPW197" s="653"/>
      <c r="PPX197" s="653"/>
      <c r="PPY197" s="652"/>
      <c r="PPZ197" s="653"/>
      <c r="PQA197" s="653"/>
      <c r="PQB197" s="653"/>
      <c r="PQC197" s="652"/>
      <c r="PQD197" s="653"/>
      <c r="PQE197" s="653"/>
      <c r="PQF197" s="653"/>
      <c r="PQG197" s="652"/>
      <c r="PQH197" s="653"/>
      <c r="PQI197" s="653"/>
      <c r="PQJ197" s="653"/>
      <c r="PQK197" s="652"/>
      <c r="PQL197" s="653"/>
      <c r="PQM197" s="653"/>
      <c r="PQN197" s="653"/>
      <c r="PQO197" s="652"/>
      <c r="PQP197" s="653"/>
      <c r="PQQ197" s="653"/>
      <c r="PQR197" s="653"/>
      <c r="PQS197" s="652"/>
      <c r="PQT197" s="653"/>
      <c r="PQU197" s="653"/>
      <c r="PQV197" s="653"/>
      <c r="PQW197" s="652"/>
      <c r="PQX197" s="653"/>
      <c r="PQY197" s="653"/>
      <c r="PQZ197" s="653"/>
      <c r="PRA197" s="652"/>
      <c r="PRB197" s="653"/>
      <c r="PRC197" s="653"/>
      <c r="PRD197" s="653"/>
      <c r="PRE197" s="652"/>
      <c r="PRF197" s="653"/>
      <c r="PRG197" s="653"/>
      <c r="PRH197" s="653"/>
      <c r="PRI197" s="652"/>
      <c r="PRJ197" s="653"/>
      <c r="PRK197" s="653"/>
      <c r="PRL197" s="653"/>
      <c r="PRM197" s="652"/>
      <c r="PRN197" s="653"/>
      <c r="PRO197" s="653"/>
      <c r="PRP197" s="653"/>
      <c r="PRQ197" s="652"/>
      <c r="PRR197" s="653"/>
      <c r="PRS197" s="653"/>
      <c r="PRT197" s="653"/>
      <c r="PRU197" s="652"/>
      <c r="PRV197" s="653"/>
      <c r="PRW197" s="653"/>
      <c r="PRX197" s="653"/>
      <c r="PRY197" s="652"/>
      <c r="PRZ197" s="653"/>
      <c r="PSA197" s="653"/>
      <c r="PSB197" s="653"/>
      <c r="PSC197" s="652"/>
      <c r="PSD197" s="653"/>
      <c r="PSE197" s="653"/>
      <c r="PSF197" s="653"/>
      <c r="PSG197" s="652"/>
      <c r="PSH197" s="653"/>
      <c r="PSI197" s="653"/>
      <c r="PSJ197" s="653"/>
      <c r="PSK197" s="652"/>
      <c r="PSL197" s="653"/>
      <c r="PSM197" s="653"/>
      <c r="PSN197" s="653"/>
      <c r="PSO197" s="652"/>
      <c r="PSP197" s="653"/>
      <c r="PSQ197" s="653"/>
      <c r="PSR197" s="653"/>
      <c r="PSS197" s="652"/>
      <c r="PST197" s="653"/>
      <c r="PSU197" s="653"/>
      <c r="PSV197" s="653"/>
      <c r="PSW197" s="652"/>
      <c r="PSX197" s="653"/>
      <c r="PSY197" s="653"/>
      <c r="PSZ197" s="653"/>
      <c r="PTA197" s="652"/>
      <c r="PTB197" s="653"/>
      <c r="PTC197" s="653"/>
      <c r="PTD197" s="653"/>
      <c r="PTE197" s="652"/>
      <c r="PTF197" s="653"/>
      <c r="PTG197" s="653"/>
      <c r="PTH197" s="653"/>
      <c r="PTI197" s="652"/>
      <c r="PTJ197" s="653"/>
      <c r="PTK197" s="653"/>
      <c r="PTL197" s="653"/>
      <c r="PTM197" s="652"/>
      <c r="PTN197" s="653"/>
      <c r="PTO197" s="653"/>
      <c r="PTP197" s="653"/>
      <c r="PTQ197" s="652"/>
      <c r="PTR197" s="653"/>
      <c r="PTS197" s="653"/>
      <c r="PTT197" s="653"/>
      <c r="PTU197" s="652"/>
      <c r="PTV197" s="653"/>
      <c r="PTW197" s="653"/>
      <c r="PTX197" s="653"/>
      <c r="PTY197" s="652"/>
      <c r="PTZ197" s="653"/>
      <c r="PUA197" s="653"/>
      <c r="PUB197" s="653"/>
      <c r="PUC197" s="652"/>
      <c r="PUD197" s="653"/>
      <c r="PUE197" s="653"/>
      <c r="PUF197" s="653"/>
      <c r="PUG197" s="652"/>
      <c r="PUH197" s="653"/>
      <c r="PUI197" s="653"/>
      <c r="PUJ197" s="653"/>
      <c r="PUK197" s="652"/>
      <c r="PUL197" s="653"/>
      <c r="PUM197" s="653"/>
      <c r="PUN197" s="653"/>
      <c r="PUO197" s="652"/>
      <c r="PUP197" s="653"/>
      <c r="PUQ197" s="653"/>
      <c r="PUR197" s="653"/>
      <c r="PUS197" s="652"/>
      <c r="PUT197" s="653"/>
      <c r="PUU197" s="653"/>
      <c r="PUV197" s="653"/>
      <c r="PUW197" s="652"/>
      <c r="PUX197" s="653"/>
      <c r="PUY197" s="653"/>
      <c r="PUZ197" s="653"/>
      <c r="PVA197" s="652"/>
      <c r="PVB197" s="653"/>
      <c r="PVC197" s="653"/>
      <c r="PVD197" s="653"/>
      <c r="PVE197" s="652"/>
      <c r="PVF197" s="653"/>
      <c r="PVG197" s="653"/>
      <c r="PVH197" s="653"/>
      <c r="PVI197" s="652"/>
      <c r="PVJ197" s="653"/>
      <c r="PVK197" s="653"/>
      <c r="PVL197" s="653"/>
      <c r="PVM197" s="652"/>
      <c r="PVN197" s="653"/>
      <c r="PVO197" s="653"/>
      <c r="PVP197" s="653"/>
      <c r="PVQ197" s="652"/>
      <c r="PVR197" s="653"/>
      <c r="PVS197" s="653"/>
      <c r="PVT197" s="653"/>
      <c r="PVU197" s="652"/>
      <c r="PVV197" s="653"/>
      <c r="PVW197" s="653"/>
      <c r="PVX197" s="653"/>
      <c r="PVY197" s="652"/>
      <c r="PVZ197" s="653"/>
      <c r="PWA197" s="653"/>
      <c r="PWB197" s="653"/>
      <c r="PWC197" s="652"/>
      <c r="PWD197" s="653"/>
      <c r="PWE197" s="653"/>
      <c r="PWF197" s="653"/>
      <c r="PWG197" s="652"/>
      <c r="PWH197" s="653"/>
      <c r="PWI197" s="653"/>
      <c r="PWJ197" s="653"/>
      <c r="PWK197" s="652"/>
      <c r="PWL197" s="653"/>
      <c r="PWM197" s="653"/>
      <c r="PWN197" s="653"/>
      <c r="PWO197" s="652"/>
      <c r="PWP197" s="653"/>
      <c r="PWQ197" s="653"/>
      <c r="PWR197" s="653"/>
      <c r="PWS197" s="652"/>
      <c r="PWT197" s="653"/>
      <c r="PWU197" s="653"/>
      <c r="PWV197" s="653"/>
      <c r="PWW197" s="652"/>
      <c r="PWX197" s="653"/>
      <c r="PWY197" s="653"/>
      <c r="PWZ197" s="653"/>
      <c r="PXA197" s="652"/>
      <c r="PXB197" s="653"/>
      <c r="PXC197" s="653"/>
      <c r="PXD197" s="653"/>
      <c r="PXE197" s="652"/>
      <c r="PXF197" s="653"/>
      <c r="PXG197" s="653"/>
      <c r="PXH197" s="653"/>
      <c r="PXI197" s="652"/>
      <c r="PXJ197" s="653"/>
      <c r="PXK197" s="653"/>
      <c r="PXL197" s="653"/>
      <c r="PXM197" s="652"/>
      <c r="PXN197" s="653"/>
      <c r="PXO197" s="653"/>
      <c r="PXP197" s="653"/>
      <c r="PXQ197" s="652"/>
      <c r="PXR197" s="653"/>
      <c r="PXS197" s="653"/>
      <c r="PXT197" s="653"/>
      <c r="PXU197" s="652"/>
      <c r="PXV197" s="653"/>
      <c r="PXW197" s="653"/>
      <c r="PXX197" s="653"/>
      <c r="PXY197" s="652"/>
      <c r="PXZ197" s="653"/>
      <c r="PYA197" s="653"/>
      <c r="PYB197" s="653"/>
      <c r="PYC197" s="652"/>
      <c r="PYD197" s="653"/>
      <c r="PYE197" s="653"/>
      <c r="PYF197" s="653"/>
      <c r="PYG197" s="652"/>
      <c r="PYH197" s="653"/>
      <c r="PYI197" s="653"/>
      <c r="PYJ197" s="653"/>
      <c r="PYK197" s="652"/>
      <c r="PYL197" s="653"/>
      <c r="PYM197" s="653"/>
      <c r="PYN197" s="653"/>
      <c r="PYO197" s="652"/>
      <c r="PYP197" s="653"/>
      <c r="PYQ197" s="653"/>
      <c r="PYR197" s="653"/>
      <c r="PYS197" s="652"/>
      <c r="PYT197" s="653"/>
      <c r="PYU197" s="653"/>
      <c r="PYV197" s="653"/>
      <c r="PYW197" s="652"/>
      <c r="PYX197" s="653"/>
      <c r="PYY197" s="653"/>
      <c r="PYZ197" s="653"/>
      <c r="PZA197" s="652"/>
      <c r="PZB197" s="653"/>
      <c r="PZC197" s="653"/>
      <c r="PZD197" s="653"/>
      <c r="PZE197" s="652"/>
      <c r="PZF197" s="653"/>
      <c r="PZG197" s="653"/>
      <c r="PZH197" s="653"/>
      <c r="PZI197" s="652"/>
      <c r="PZJ197" s="653"/>
      <c r="PZK197" s="653"/>
      <c r="PZL197" s="653"/>
      <c r="PZM197" s="652"/>
      <c r="PZN197" s="653"/>
      <c r="PZO197" s="653"/>
      <c r="PZP197" s="653"/>
      <c r="PZQ197" s="652"/>
      <c r="PZR197" s="653"/>
      <c r="PZS197" s="653"/>
      <c r="PZT197" s="653"/>
      <c r="PZU197" s="652"/>
      <c r="PZV197" s="653"/>
      <c r="PZW197" s="653"/>
      <c r="PZX197" s="653"/>
      <c r="PZY197" s="652"/>
      <c r="PZZ197" s="653"/>
      <c r="QAA197" s="653"/>
      <c r="QAB197" s="653"/>
      <c r="QAC197" s="652"/>
      <c r="QAD197" s="653"/>
      <c r="QAE197" s="653"/>
      <c r="QAF197" s="653"/>
      <c r="QAG197" s="652"/>
      <c r="QAH197" s="653"/>
      <c r="QAI197" s="653"/>
      <c r="QAJ197" s="653"/>
      <c r="QAK197" s="652"/>
      <c r="QAL197" s="653"/>
      <c r="QAM197" s="653"/>
      <c r="QAN197" s="653"/>
      <c r="QAO197" s="652"/>
      <c r="QAP197" s="653"/>
      <c r="QAQ197" s="653"/>
      <c r="QAR197" s="653"/>
      <c r="QAS197" s="652"/>
      <c r="QAT197" s="653"/>
      <c r="QAU197" s="653"/>
      <c r="QAV197" s="653"/>
      <c r="QAW197" s="652"/>
      <c r="QAX197" s="653"/>
      <c r="QAY197" s="653"/>
      <c r="QAZ197" s="653"/>
      <c r="QBA197" s="652"/>
      <c r="QBB197" s="653"/>
      <c r="QBC197" s="653"/>
      <c r="QBD197" s="653"/>
      <c r="QBE197" s="652"/>
      <c r="QBF197" s="653"/>
      <c r="QBG197" s="653"/>
      <c r="QBH197" s="653"/>
      <c r="QBI197" s="652"/>
      <c r="QBJ197" s="653"/>
      <c r="QBK197" s="653"/>
      <c r="QBL197" s="653"/>
      <c r="QBM197" s="652"/>
      <c r="QBN197" s="653"/>
      <c r="QBO197" s="653"/>
      <c r="QBP197" s="653"/>
      <c r="QBQ197" s="652"/>
      <c r="QBR197" s="653"/>
      <c r="QBS197" s="653"/>
      <c r="QBT197" s="653"/>
      <c r="QBU197" s="652"/>
      <c r="QBV197" s="653"/>
      <c r="QBW197" s="653"/>
      <c r="QBX197" s="653"/>
      <c r="QBY197" s="652"/>
      <c r="QBZ197" s="653"/>
      <c r="QCA197" s="653"/>
      <c r="QCB197" s="653"/>
      <c r="QCC197" s="652"/>
      <c r="QCD197" s="653"/>
      <c r="QCE197" s="653"/>
      <c r="QCF197" s="653"/>
      <c r="QCG197" s="652"/>
      <c r="QCH197" s="653"/>
      <c r="QCI197" s="653"/>
      <c r="QCJ197" s="653"/>
      <c r="QCK197" s="652"/>
      <c r="QCL197" s="653"/>
      <c r="QCM197" s="653"/>
      <c r="QCN197" s="653"/>
      <c r="QCO197" s="652"/>
      <c r="QCP197" s="653"/>
      <c r="QCQ197" s="653"/>
      <c r="QCR197" s="653"/>
      <c r="QCS197" s="652"/>
      <c r="QCT197" s="653"/>
      <c r="QCU197" s="653"/>
      <c r="QCV197" s="653"/>
      <c r="QCW197" s="652"/>
      <c r="QCX197" s="653"/>
      <c r="QCY197" s="653"/>
      <c r="QCZ197" s="653"/>
      <c r="QDA197" s="652"/>
      <c r="QDB197" s="653"/>
      <c r="QDC197" s="653"/>
      <c r="QDD197" s="653"/>
      <c r="QDE197" s="652"/>
      <c r="QDF197" s="653"/>
      <c r="QDG197" s="653"/>
      <c r="QDH197" s="653"/>
      <c r="QDI197" s="652"/>
      <c r="QDJ197" s="653"/>
      <c r="QDK197" s="653"/>
      <c r="QDL197" s="653"/>
      <c r="QDM197" s="652"/>
      <c r="QDN197" s="653"/>
      <c r="QDO197" s="653"/>
      <c r="QDP197" s="653"/>
      <c r="QDQ197" s="652"/>
      <c r="QDR197" s="653"/>
      <c r="QDS197" s="653"/>
      <c r="QDT197" s="653"/>
      <c r="QDU197" s="652"/>
      <c r="QDV197" s="653"/>
      <c r="QDW197" s="653"/>
      <c r="QDX197" s="653"/>
      <c r="QDY197" s="652"/>
      <c r="QDZ197" s="653"/>
      <c r="QEA197" s="653"/>
      <c r="QEB197" s="653"/>
      <c r="QEC197" s="652"/>
      <c r="QED197" s="653"/>
      <c r="QEE197" s="653"/>
      <c r="QEF197" s="653"/>
      <c r="QEG197" s="652"/>
      <c r="QEH197" s="653"/>
      <c r="QEI197" s="653"/>
      <c r="QEJ197" s="653"/>
      <c r="QEK197" s="652"/>
      <c r="QEL197" s="653"/>
      <c r="QEM197" s="653"/>
      <c r="QEN197" s="653"/>
      <c r="QEO197" s="652"/>
      <c r="QEP197" s="653"/>
      <c r="QEQ197" s="653"/>
      <c r="QER197" s="653"/>
      <c r="QES197" s="652"/>
      <c r="QET197" s="653"/>
      <c r="QEU197" s="653"/>
      <c r="QEV197" s="653"/>
      <c r="QEW197" s="652"/>
      <c r="QEX197" s="653"/>
      <c r="QEY197" s="653"/>
      <c r="QEZ197" s="653"/>
      <c r="QFA197" s="652"/>
      <c r="QFB197" s="653"/>
      <c r="QFC197" s="653"/>
      <c r="QFD197" s="653"/>
      <c r="QFE197" s="652"/>
      <c r="QFF197" s="653"/>
      <c r="QFG197" s="653"/>
      <c r="QFH197" s="653"/>
      <c r="QFI197" s="652"/>
      <c r="QFJ197" s="653"/>
      <c r="QFK197" s="653"/>
      <c r="QFL197" s="653"/>
      <c r="QFM197" s="652"/>
      <c r="QFN197" s="653"/>
      <c r="QFO197" s="653"/>
      <c r="QFP197" s="653"/>
      <c r="QFQ197" s="652"/>
      <c r="QFR197" s="653"/>
      <c r="QFS197" s="653"/>
      <c r="QFT197" s="653"/>
      <c r="QFU197" s="652"/>
      <c r="QFV197" s="653"/>
      <c r="QFW197" s="653"/>
      <c r="QFX197" s="653"/>
      <c r="QFY197" s="652"/>
      <c r="QFZ197" s="653"/>
      <c r="QGA197" s="653"/>
      <c r="QGB197" s="653"/>
      <c r="QGC197" s="652"/>
      <c r="QGD197" s="653"/>
      <c r="QGE197" s="653"/>
      <c r="QGF197" s="653"/>
      <c r="QGG197" s="652"/>
      <c r="QGH197" s="653"/>
      <c r="QGI197" s="653"/>
      <c r="QGJ197" s="653"/>
      <c r="QGK197" s="652"/>
      <c r="QGL197" s="653"/>
      <c r="QGM197" s="653"/>
      <c r="QGN197" s="653"/>
      <c r="QGO197" s="652"/>
      <c r="QGP197" s="653"/>
      <c r="QGQ197" s="653"/>
      <c r="QGR197" s="653"/>
      <c r="QGS197" s="652"/>
      <c r="QGT197" s="653"/>
      <c r="QGU197" s="653"/>
      <c r="QGV197" s="653"/>
      <c r="QGW197" s="652"/>
      <c r="QGX197" s="653"/>
      <c r="QGY197" s="653"/>
      <c r="QGZ197" s="653"/>
      <c r="QHA197" s="652"/>
      <c r="QHB197" s="653"/>
      <c r="QHC197" s="653"/>
      <c r="QHD197" s="653"/>
      <c r="QHE197" s="652"/>
      <c r="QHF197" s="653"/>
      <c r="QHG197" s="653"/>
      <c r="QHH197" s="653"/>
      <c r="QHI197" s="652"/>
      <c r="QHJ197" s="653"/>
      <c r="QHK197" s="653"/>
      <c r="QHL197" s="653"/>
      <c r="QHM197" s="652"/>
      <c r="QHN197" s="653"/>
      <c r="QHO197" s="653"/>
      <c r="QHP197" s="653"/>
      <c r="QHQ197" s="652"/>
      <c r="QHR197" s="653"/>
      <c r="QHS197" s="653"/>
      <c r="QHT197" s="653"/>
      <c r="QHU197" s="652"/>
      <c r="QHV197" s="653"/>
      <c r="QHW197" s="653"/>
      <c r="QHX197" s="653"/>
      <c r="QHY197" s="652"/>
      <c r="QHZ197" s="653"/>
      <c r="QIA197" s="653"/>
      <c r="QIB197" s="653"/>
      <c r="QIC197" s="652"/>
      <c r="QID197" s="653"/>
      <c r="QIE197" s="653"/>
      <c r="QIF197" s="653"/>
      <c r="QIG197" s="652"/>
      <c r="QIH197" s="653"/>
      <c r="QII197" s="653"/>
      <c r="QIJ197" s="653"/>
      <c r="QIK197" s="652"/>
      <c r="QIL197" s="653"/>
      <c r="QIM197" s="653"/>
      <c r="QIN197" s="653"/>
      <c r="QIO197" s="652"/>
      <c r="QIP197" s="653"/>
      <c r="QIQ197" s="653"/>
      <c r="QIR197" s="653"/>
      <c r="QIS197" s="652"/>
      <c r="QIT197" s="653"/>
      <c r="QIU197" s="653"/>
      <c r="QIV197" s="653"/>
      <c r="QIW197" s="652"/>
      <c r="QIX197" s="653"/>
      <c r="QIY197" s="653"/>
      <c r="QIZ197" s="653"/>
      <c r="QJA197" s="652"/>
      <c r="QJB197" s="653"/>
      <c r="QJC197" s="653"/>
      <c r="QJD197" s="653"/>
      <c r="QJE197" s="652"/>
      <c r="QJF197" s="653"/>
      <c r="QJG197" s="653"/>
      <c r="QJH197" s="653"/>
      <c r="QJI197" s="652"/>
      <c r="QJJ197" s="653"/>
      <c r="QJK197" s="653"/>
      <c r="QJL197" s="653"/>
      <c r="QJM197" s="652"/>
      <c r="QJN197" s="653"/>
      <c r="QJO197" s="653"/>
      <c r="QJP197" s="653"/>
      <c r="QJQ197" s="652"/>
      <c r="QJR197" s="653"/>
      <c r="QJS197" s="653"/>
      <c r="QJT197" s="653"/>
      <c r="QJU197" s="652"/>
      <c r="QJV197" s="653"/>
      <c r="QJW197" s="653"/>
      <c r="QJX197" s="653"/>
      <c r="QJY197" s="652"/>
      <c r="QJZ197" s="653"/>
      <c r="QKA197" s="653"/>
      <c r="QKB197" s="653"/>
      <c r="QKC197" s="652"/>
      <c r="QKD197" s="653"/>
      <c r="QKE197" s="653"/>
      <c r="QKF197" s="653"/>
      <c r="QKG197" s="652"/>
      <c r="QKH197" s="653"/>
      <c r="QKI197" s="653"/>
      <c r="QKJ197" s="653"/>
      <c r="QKK197" s="652"/>
      <c r="QKL197" s="653"/>
      <c r="QKM197" s="653"/>
      <c r="QKN197" s="653"/>
      <c r="QKO197" s="652"/>
      <c r="QKP197" s="653"/>
      <c r="QKQ197" s="653"/>
      <c r="QKR197" s="653"/>
      <c r="QKS197" s="652"/>
      <c r="QKT197" s="653"/>
      <c r="QKU197" s="653"/>
      <c r="QKV197" s="653"/>
      <c r="QKW197" s="652"/>
      <c r="QKX197" s="653"/>
      <c r="QKY197" s="653"/>
      <c r="QKZ197" s="653"/>
      <c r="QLA197" s="652"/>
      <c r="QLB197" s="653"/>
      <c r="QLC197" s="653"/>
      <c r="QLD197" s="653"/>
      <c r="QLE197" s="652"/>
      <c r="QLF197" s="653"/>
      <c r="QLG197" s="653"/>
      <c r="QLH197" s="653"/>
      <c r="QLI197" s="652"/>
      <c r="QLJ197" s="653"/>
      <c r="QLK197" s="653"/>
      <c r="QLL197" s="653"/>
      <c r="QLM197" s="652"/>
      <c r="QLN197" s="653"/>
      <c r="QLO197" s="653"/>
      <c r="QLP197" s="653"/>
      <c r="QLQ197" s="652"/>
      <c r="QLR197" s="653"/>
      <c r="QLS197" s="653"/>
      <c r="QLT197" s="653"/>
      <c r="QLU197" s="652"/>
      <c r="QLV197" s="653"/>
      <c r="QLW197" s="653"/>
      <c r="QLX197" s="653"/>
      <c r="QLY197" s="652"/>
      <c r="QLZ197" s="653"/>
      <c r="QMA197" s="653"/>
      <c r="QMB197" s="653"/>
      <c r="QMC197" s="652"/>
      <c r="QMD197" s="653"/>
      <c r="QME197" s="653"/>
      <c r="QMF197" s="653"/>
      <c r="QMG197" s="652"/>
      <c r="QMH197" s="653"/>
      <c r="QMI197" s="653"/>
      <c r="QMJ197" s="653"/>
      <c r="QMK197" s="652"/>
      <c r="QML197" s="653"/>
      <c r="QMM197" s="653"/>
      <c r="QMN197" s="653"/>
      <c r="QMO197" s="652"/>
      <c r="QMP197" s="653"/>
      <c r="QMQ197" s="653"/>
      <c r="QMR197" s="653"/>
      <c r="QMS197" s="652"/>
      <c r="QMT197" s="653"/>
      <c r="QMU197" s="653"/>
      <c r="QMV197" s="653"/>
      <c r="QMW197" s="652"/>
      <c r="QMX197" s="653"/>
      <c r="QMY197" s="653"/>
      <c r="QMZ197" s="653"/>
      <c r="QNA197" s="652"/>
      <c r="QNB197" s="653"/>
      <c r="QNC197" s="653"/>
      <c r="QND197" s="653"/>
      <c r="QNE197" s="652"/>
      <c r="QNF197" s="653"/>
      <c r="QNG197" s="653"/>
      <c r="QNH197" s="653"/>
      <c r="QNI197" s="652"/>
      <c r="QNJ197" s="653"/>
      <c r="QNK197" s="653"/>
      <c r="QNL197" s="653"/>
      <c r="QNM197" s="652"/>
      <c r="QNN197" s="653"/>
      <c r="QNO197" s="653"/>
      <c r="QNP197" s="653"/>
      <c r="QNQ197" s="652"/>
      <c r="QNR197" s="653"/>
      <c r="QNS197" s="653"/>
      <c r="QNT197" s="653"/>
      <c r="QNU197" s="652"/>
      <c r="QNV197" s="653"/>
      <c r="QNW197" s="653"/>
      <c r="QNX197" s="653"/>
      <c r="QNY197" s="652"/>
      <c r="QNZ197" s="653"/>
      <c r="QOA197" s="653"/>
      <c r="QOB197" s="653"/>
      <c r="QOC197" s="652"/>
      <c r="QOD197" s="653"/>
      <c r="QOE197" s="653"/>
      <c r="QOF197" s="653"/>
      <c r="QOG197" s="652"/>
      <c r="QOH197" s="653"/>
      <c r="QOI197" s="653"/>
      <c r="QOJ197" s="653"/>
      <c r="QOK197" s="652"/>
      <c r="QOL197" s="653"/>
      <c r="QOM197" s="653"/>
      <c r="QON197" s="653"/>
      <c r="QOO197" s="652"/>
      <c r="QOP197" s="653"/>
      <c r="QOQ197" s="653"/>
      <c r="QOR197" s="653"/>
      <c r="QOS197" s="652"/>
      <c r="QOT197" s="653"/>
      <c r="QOU197" s="653"/>
      <c r="QOV197" s="653"/>
      <c r="QOW197" s="652"/>
      <c r="QOX197" s="653"/>
      <c r="QOY197" s="653"/>
      <c r="QOZ197" s="653"/>
      <c r="QPA197" s="652"/>
      <c r="QPB197" s="653"/>
      <c r="QPC197" s="653"/>
      <c r="QPD197" s="653"/>
      <c r="QPE197" s="652"/>
      <c r="QPF197" s="653"/>
      <c r="QPG197" s="653"/>
      <c r="QPH197" s="653"/>
      <c r="QPI197" s="652"/>
      <c r="QPJ197" s="653"/>
      <c r="QPK197" s="653"/>
      <c r="QPL197" s="653"/>
      <c r="QPM197" s="652"/>
      <c r="QPN197" s="653"/>
      <c r="QPO197" s="653"/>
      <c r="QPP197" s="653"/>
      <c r="QPQ197" s="652"/>
      <c r="QPR197" s="653"/>
      <c r="QPS197" s="653"/>
      <c r="QPT197" s="653"/>
      <c r="QPU197" s="652"/>
      <c r="QPV197" s="653"/>
      <c r="QPW197" s="653"/>
      <c r="QPX197" s="653"/>
      <c r="QPY197" s="652"/>
      <c r="QPZ197" s="653"/>
      <c r="QQA197" s="653"/>
      <c r="QQB197" s="653"/>
      <c r="QQC197" s="652"/>
      <c r="QQD197" s="653"/>
      <c r="QQE197" s="653"/>
      <c r="QQF197" s="653"/>
      <c r="QQG197" s="652"/>
      <c r="QQH197" s="653"/>
      <c r="QQI197" s="653"/>
      <c r="QQJ197" s="653"/>
      <c r="QQK197" s="652"/>
      <c r="QQL197" s="653"/>
      <c r="QQM197" s="653"/>
      <c r="QQN197" s="653"/>
      <c r="QQO197" s="652"/>
      <c r="QQP197" s="653"/>
      <c r="QQQ197" s="653"/>
      <c r="QQR197" s="653"/>
      <c r="QQS197" s="652"/>
      <c r="QQT197" s="653"/>
      <c r="QQU197" s="653"/>
      <c r="QQV197" s="653"/>
      <c r="QQW197" s="652"/>
      <c r="QQX197" s="653"/>
      <c r="QQY197" s="653"/>
      <c r="QQZ197" s="653"/>
      <c r="QRA197" s="652"/>
      <c r="QRB197" s="653"/>
      <c r="QRC197" s="653"/>
      <c r="QRD197" s="653"/>
      <c r="QRE197" s="652"/>
      <c r="QRF197" s="653"/>
      <c r="QRG197" s="653"/>
      <c r="QRH197" s="653"/>
      <c r="QRI197" s="652"/>
      <c r="QRJ197" s="653"/>
      <c r="QRK197" s="653"/>
      <c r="QRL197" s="653"/>
      <c r="QRM197" s="652"/>
      <c r="QRN197" s="653"/>
      <c r="QRO197" s="653"/>
      <c r="QRP197" s="653"/>
      <c r="QRQ197" s="652"/>
      <c r="QRR197" s="653"/>
      <c r="QRS197" s="653"/>
      <c r="QRT197" s="653"/>
      <c r="QRU197" s="652"/>
      <c r="QRV197" s="653"/>
      <c r="QRW197" s="653"/>
      <c r="QRX197" s="653"/>
      <c r="QRY197" s="652"/>
      <c r="QRZ197" s="653"/>
      <c r="QSA197" s="653"/>
      <c r="QSB197" s="653"/>
      <c r="QSC197" s="652"/>
      <c r="QSD197" s="653"/>
      <c r="QSE197" s="653"/>
      <c r="QSF197" s="653"/>
      <c r="QSG197" s="652"/>
      <c r="QSH197" s="653"/>
      <c r="QSI197" s="653"/>
      <c r="QSJ197" s="653"/>
      <c r="QSK197" s="652"/>
      <c r="QSL197" s="653"/>
      <c r="QSM197" s="653"/>
      <c r="QSN197" s="653"/>
      <c r="QSO197" s="652"/>
      <c r="QSP197" s="653"/>
      <c r="QSQ197" s="653"/>
      <c r="QSR197" s="653"/>
      <c r="QSS197" s="652"/>
      <c r="QST197" s="653"/>
      <c r="QSU197" s="653"/>
      <c r="QSV197" s="653"/>
      <c r="QSW197" s="652"/>
      <c r="QSX197" s="653"/>
      <c r="QSY197" s="653"/>
      <c r="QSZ197" s="653"/>
      <c r="QTA197" s="652"/>
      <c r="QTB197" s="653"/>
      <c r="QTC197" s="653"/>
      <c r="QTD197" s="653"/>
      <c r="QTE197" s="652"/>
      <c r="QTF197" s="653"/>
      <c r="QTG197" s="653"/>
      <c r="QTH197" s="653"/>
      <c r="QTI197" s="652"/>
      <c r="QTJ197" s="653"/>
      <c r="QTK197" s="653"/>
      <c r="QTL197" s="653"/>
      <c r="QTM197" s="652"/>
      <c r="QTN197" s="653"/>
      <c r="QTO197" s="653"/>
      <c r="QTP197" s="653"/>
      <c r="QTQ197" s="652"/>
      <c r="QTR197" s="653"/>
      <c r="QTS197" s="653"/>
      <c r="QTT197" s="653"/>
      <c r="QTU197" s="652"/>
      <c r="QTV197" s="653"/>
      <c r="QTW197" s="653"/>
      <c r="QTX197" s="653"/>
      <c r="QTY197" s="652"/>
      <c r="QTZ197" s="653"/>
      <c r="QUA197" s="653"/>
      <c r="QUB197" s="653"/>
      <c r="QUC197" s="652"/>
      <c r="QUD197" s="653"/>
      <c r="QUE197" s="653"/>
      <c r="QUF197" s="653"/>
      <c r="QUG197" s="652"/>
      <c r="QUH197" s="653"/>
      <c r="QUI197" s="653"/>
      <c r="QUJ197" s="653"/>
      <c r="QUK197" s="652"/>
      <c r="QUL197" s="653"/>
      <c r="QUM197" s="653"/>
      <c r="QUN197" s="653"/>
      <c r="QUO197" s="652"/>
      <c r="QUP197" s="653"/>
      <c r="QUQ197" s="653"/>
      <c r="QUR197" s="653"/>
      <c r="QUS197" s="652"/>
      <c r="QUT197" s="653"/>
      <c r="QUU197" s="653"/>
      <c r="QUV197" s="653"/>
      <c r="QUW197" s="652"/>
      <c r="QUX197" s="653"/>
      <c r="QUY197" s="653"/>
      <c r="QUZ197" s="653"/>
      <c r="QVA197" s="652"/>
      <c r="QVB197" s="653"/>
      <c r="QVC197" s="653"/>
      <c r="QVD197" s="653"/>
      <c r="QVE197" s="652"/>
      <c r="QVF197" s="653"/>
      <c r="QVG197" s="653"/>
      <c r="QVH197" s="653"/>
      <c r="QVI197" s="652"/>
      <c r="QVJ197" s="653"/>
      <c r="QVK197" s="653"/>
      <c r="QVL197" s="653"/>
      <c r="QVM197" s="652"/>
      <c r="QVN197" s="653"/>
      <c r="QVO197" s="653"/>
      <c r="QVP197" s="653"/>
      <c r="QVQ197" s="652"/>
      <c r="QVR197" s="653"/>
      <c r="QVS197" s="653"/>
      <c r="QVT197" s="653"/>
      <c r="QVU197" s="652"/>
      <c r="QVV197" s="653"/>
      <c r="QVW197" s="653"/>
      <c r="QVX197" s="653"/>
      <c r="QVY197" s="652"/>
      <c r="QVZ197" s="653"/>
      <c r="QWA197" s="653"/>
      <c r="QWB197" s="653"/>
      <c r="QWC197" s="652"/>
      <c r="QWD197" s="653"/>
      <c r="QWE197" s="653"/>
      <c r="QWF197" s="653"/>
      <c r="QWG197" s="652"/>
      <c r="QWH197" s="653"/>
      <c r="QWI197" s="653"/>
      <c r="QWJ197" s="653"/>
      <c r="QWK197" s="652"/>
      <c r="QWL197" s="653"/>
      <c r="QWM197" s="653"/>
      <c r="QWN197" s="653"/>
      <c r="QWO197" s="652"/>
      <c r="QWP197" s="653"/>
      <c r="QWQ197" s="653"/>
      <c r="QWR197" s="653"/>
      <c r="QWS197" s="652"/>
      <c r="QWT197" s="653"/>
      <c r="QWU197" s="653"/>
      <c r="QWV197" s="653"/>
      <c r="QWW197" s="652"/>
      <c r="QWX197" s="653"/>
      <c r="QWY197" s="653"/>
      <c r="QWZ197" s="653"/>
      <c r="QXA197" s="652"/>
      <c r="QXB197" s="653"/>
      <c r="QXC197" s="653"/>
      <c r="QXD197" s="653"/>
      <c r="QXE197" s="652"/>
      <c r="QXF197" s="653"/>
      <c r="QXG197" s="653"/>
      <c r="QXH197" s="653"/>
      <c r="QXI197" s="652"/>
      <c r="QXJ197" s="653"/>
      <c r="QXK197" s="653"/>
      <c r="QXL197" s="653"/>
      <c r="QXM197" s="652"/>
      <c r="QXN197" s="653"/>
      <c r="QXO197" s="653"/>
      <c r="QXP197" s="653"/>
      <c r="QXQ197" s="652"/>
      <c r="QXR197" s="653"/>
      <c r="QXS197" s="653"/>
      <c r="QXT197" s="653"/>
      <c r="QXU197" s="652"/>
      <c r="QXV197" s="653"/>
      <c r="QXW197" s="653"/>
      <c r="QXX197" s="653"/>
      <c r="QXY197" s="652"/>
      <c r="QXZ197" s="653"/>
      <c r="QYA197" s="653"/>
      <c r="QYB197" s="653"/>
      <c r="QYC197" s="652"/>
      <c r="QYD197" s="653"/>
      <c r="QYE197" s="653"/>
      <c r="QYF197" s="653"/>
      <c r="QYG197" s="652"/>
      <c r="QYH197" s="653"/>
      <c r="QYI197" s="653"/>
      <c r="QYJ197" s="653"/>
      <c r="QYK197" s="652"/>
      <c r="QYL197" s="653"/>
      <c r="QYM197" s="653"/>
      <c r="QYN197" s="653"/>
      <c r="QYO197" s="652"/>
      <c r="QYP197" s="653"/>
      <c r="QYQ197" s="653"/>
      <c r="QYR197" s="653"/>
      <c r="QYS197" s="652"/>
      <c r="QYT197" s="653"/>
      <c r="QYU197" s="653"/>
      <c r="QYV197" s="653"/>
      <c r="QYW197" s="652"/>
      <c r="QYX197" s="653"/>
      <c r="QYY197" s="653"/>
      <c r="QYZ197" s="653"/>
      <c r="QZA197" s="652"/>
      <c r="QZB197" s="653"/>
      <c r="QZC197" s="653"/>
      <c r="QZD197" s="653"/>
      <c r="QZE197" s="652"/>
      <c r="QZF197" s="653"/>
      <c r="QZG197" s="653"/>
      <c r="QZH197" s="653"/>
      <c r="QZI197" s="652"/>
      <c r="QZJ197" s="653"/>
      <c r="QZK197" s="653"/>
      <c r="QZL197" s="653"/>
      <c r="QZM197" s="652"/>
      <c r="QZN197" s="653"/>
      <c r="QZO197" s="653"/>
      <c r="QZP197" s="653"/>
      <c r="QZQ197" s="652"/>
      <c r="QZR197" s="653"/>
      <c r="QZS197" s="653"/>
      <c r="QZT197" s="653"/>
      <c r="QZU197" s="652"/>
      <c r="QZV197" s="653"/>
      <c r="QZW197" s="653"/>
      <c r="QZX197" s="653"/>
      <c r="QZY197" s="652"/>
      <c r="QZZ197" s="653"/>
      <c r="RAA197" s="653"/>
      <c r="RAB197" s="653"/>
      <c r="RAC197" s="652"/>
      <c r="RAD197" s="653"/>
      <c r="RAE197" s="653"/>
      <c r="RAF197" s="653"/>
      <c r="RAG197" s="652"/>
      <c r="RAH197" s="653"/>
      <c r="RAI197" s="653"/>
      <c r="RAJ197" s="653"/>
      <c r="RAK197" s="652"/>
      <c r="RAL197" s="653"/>
      <c r="RAM197" s="653"/>
      <c r="RAN197" s="653"/>
      <c r="RAO197" s="652"/>
      <c r="RAP197" s="653"/>
      <c r="RAQ197" s="653"/>
      <c r="RAR197" s="653"/>
      <c r="RAS197" s="652"/>
      <c r="RAT197" s="653"/>
      <c r="RAU197" s="653"/>
      <c r="RAV197" s="653"/>
      <c r="RAW197" s="652"/>
      <c r="RAX197" s="653"/>
      <c r="RAY197" s="653"/>
      <c r="RAZ197" s="653"/>
      <c r="RBA197" s="652"/>
      <c r="RBB197" s="653"/>
      <c r="RBC197" s="653"/>
      <c r="RBD197" s="653"/>
      <c r="RBE197" s="652"/>
      <c r="RBF197" s="653"/>
      <c r="RBG197" s="653"/>
      <c r="RBH197" s="653"/>
      <c r="RBI197" s="652"/>
      <c r="RBJ197" s="653"/>
      <c r="RBK197" s="653"/>
      <c r="RBL197" s="653"/>
      <c r="RBM197" s="652"/>
      <c r="RBN197" s="653"/>
      <c r="RBO197" s="653"/>
      <c r="RBP197" s="653"/>
      <c r="RBQ197" s="652"/>
      <c r="RBR197" s="653"/>
      <c r="RBS197" s="653"/>
      <c r="RBT197" s="653"/>
      <c r="RBU197" s="652"/>
      <c r="RBV197" s="653"/>
      <c r="RBW197" s="653"/>
      <c r="RBX197" s="653"/>
      <c r="RBY197" s="652"/>
      <c r="RBZ197" s="653"/>
      <c r="RCA197" s="653"/>
      <c r="RCB197" s="653"/>
      <c r="RCC197" s="652"/>
      <c r="RCD197" s="653"/>
      <c r="RCE197" s="653"/>
      <c r="RCF197" s="653"/>
      <c r="RCG197" s="652"/>
      <c r="RCH197" s="653"/>
      <c r="RCI197" s="653"/>
      <c r="RCJ197" s="653"/>
      <c r="RCK197" s="652"/>
      <c r="RCL197" s="653"/>
      <c r="RCM197" s="653"/>
      <c r="RCN197" s="653"/>
      <c r="RCO197" s="652"/>
      <c r="RCP197" s="653"/>
      <c r="RCQ197" s="653"/>
      <c r="RCR197" s="653"/>
      <c r="RCS197" s="652"/>
      <c r="RCT197" s="653"/>
      <c r="RCU197" s="653"/>
      <c r="RCV197" s="653"/>
      <c r="RCW197" s="652"/>
      <c r="RCX197" s="653"/>
      <c r="RCY197" s="653"/>
      <c r="RCZ197" s="653"/>
      <c r="RDA197" s="652"/>
      <c r="RDB197" s="653"/>
      <c r="RDC197" s="653"/>
      <c r="RDD197" s="653"/>
      <c r="RDE197" s="652"/>
      <c r="RDF197" s="653"/>
      <c r="RDG197" s="653"/>
      <c r="RDH197" s="653"/>
      <c r="RDI197" s="652"/>
      <c r="RDJ197" s="653"/>
      <c r="RDK197" s="653"/>
      <c r="RDL197" s="653"/>
      <c r="RDM197" s="652"/>
      <c r="RDN197" s="653"/>
      <c r="RDO197" s="653"/>
      <c r="RDP197" s="653"/>
      <c r="RDQ197" s="652"/>
      <c r="RDR197" s="653"/>
      <c r="RDS197" s="653"/>
      <c r="RDT197" s="653"/>
      <c r="RDU197" s="652"/>
      <c r="RDV197" s="653"/>
      <c r="RDW197" s="653"/>
      <c r="RDX197" s="653"/>
      <c r="RDY197" s="652"/>
      <c r="RDZ197" s="653"/>
      <c r="REA197" s="653"/>
      <c r="REB197" s="653"/>
      <c r="REC197" s="652"/>
      <c r="RED197" s="653"/>
      <c r="REE197" s="653"/>
      <c r="REF197" s="653"/>
      <c r="REG197" s="652"/>
      <c r="REH197" s="653"/>
      <c r="REI197" s="653"/>
      <c r="REJ197" s="653"/>
      <c r="REK197" s="652"/>
      <c r="REL197" s="653"/>
      <c r="REM197" s="653"/>
      <c r="REN197" s="653"/>
      <c r="REO197" s="652"/>
      <c r="REP197" s="653"/>
      <c r="REQ197" s="653"/>
      <c r="RER197" s="653"/>
      <c r="RES197" s="652"/>
      <c r="RET197" s="653"/>
      <c r="REU197" s="653"/>
      <c r="REV197" s="653"/>
      <c r="REW197" s="652"/>
      <c r="REX197" s="653"/>
      <c r="REY197" s="653"/>
      <c r="REZ197" s="653"/>
      <c r="RFA197" s="652"/>
      <c r="RFB197" s="653"/>
      <c r="RFC197" s="653"/>
      <c r="RFD197" s="653"/>
      <c r="RFE197" s="652"/>
      <c r="RFF197" s="653"/>
      <c r="RFG197" s="653"/>
      <c r="RFH197" s="653"/>
      <c r="RFI197" s="652"/>
      <c r="RFJ197" s="653"/>
      <c r="RFK197" s="653"/>
      <c r="RFL197" s="653"/>
      <c r="RFM197" s="652"/>
      <c r="RFN197" s="653"/>
      <c r="RFO197" s="653"/>
      <c r="RFP197" s="653"/>
      <c r="RFQ197" s="652"/>
      <c r="RFR197" s="653"/>
      <c r="RFS197" s="653"/>
      <c r="RFT197" s="653"/>
      <c r="RFU197" s="652"/>
      <c r="RFV197" s="653"/>
      <c r="RFW197" s="653"/>
      <c r="RFX197" s="653"/>
      <c r="RFY197" s="652"/>
      <c r="RFZ197" s="653"/>
      <c r="RGA197" s="653"/>
      <c r="RGB197" s="653"/>
      <c r="RGC197" s="652"/>
      <c r="RGD197" s="653"/>
      <c r="RGE197" s="653"/>
      <c r="RGF197" s="653"/>
      <c r="RGG197" s="652"/>
      <c r="RGH197" s="653"/>
      <c r="RGI197" s="653"/>
      <c r="RGJ197" s="653"/>
      <c r="RGK197" s="652"/>
      <c r="RGL197" s="653"/>
      <c r="RGM197" s="653"/>
      <c r="RGN197" s="653"/>
      <c r="RGO197" s="652"/>
      <c r="RGP197" s="653"/>
      <c r="RGQ197" s="653"/>
      <c r="RGR197" s="653"/>
      <c r="RGS197" s="652"/>
      <c r="RGT197" s="653"/>
      <c r="RGU197" s="653"/>
      <c r="RGV197" s="653"/>
      <c r="RGW197" s="652"/>
      <c r="RGX197" s="653"/>
      <c r="RGY197" s="653"/>
      <c r="RGZ197" s="653"/>
      <c r="RHA197" s="652"/>
      <c r="RHB197" s="653"/>
      <c r="RHC197" s="653"/>
      <c r="RHD197" s="653"/>
      <c r="RHE197" s="652"/>
      <c r="RHF197" s="653"/>
      <c r="RHG197" s="653"/>
      <c r="RHH197" s="653"/>
      <c r="RHI197" s="652"/>
      <c r="RHJ197" s="653"/>
      <c r="RHK197" s="653"/>
      <c r="RHL197" s="653"/>
      <c r="RHM197" s="652"/>
      <c r="RHN197" s="653"/>
      <c r="RHO197" s="653"/>
      <c r="RHP197" s="653"/>
      <c r="RHQ197" s="652"/>
      <c r="RHR197" s="653"/>
      <c r="RHS197" s="653"/>
      <c r="RHT197" s="653"/>
      <c r="RHU197" s="652"/>
      <c r="RHV197" s="653"/>
      <c r="RHW197" s="653"/>
      <c r="RHX197" s="653"/>
      <c r="RHY197" s="652"/>
      <c r="RHZ197" s="653"/>
      <c r="RIA197" s="653"/>
      <c r="RIB197" s="653"/>
      <c r="RIC197" s="652"/>
      <c r="RID197" s="653"/>
      <c r="RIE197" s="653"/>
      <c r="RIF197" s="653"/>
      <c r="RIG197" s="652"/>
      <c r="RIH197" s="653"/>
      <c r="RII197" s="653"/>
      <c r="RIJ197" s="653"/>
      <c r="RIK197" s="652"/>
      <c r="RIL197" s="653"/>
      <c r="RIM197" s="653"/>
      <c r="RIN197" s="653"/>
      <c r="RIO197" s="652"/>
      <c r="RIP197" s="653"/>
      <c r="RIQ197" s="653"/>
      <c r="RIR197" s="653"/>
      <c r="RIS197" s="652"/>
      <c r="RIT197" s="653"/>
      <c r="RIU197" s="653"/>
      <c r="RIV197" s="653"/>
      <c r="RIW197" s="652"/>
      <c r="RIX197" s="653"/>
      <c r="RIY197" s="653"/>
      <c r="RIZ197" s="653"/>
      <c r="RJA197" s="652"/>
      <c r="RJB197" s="653"/>
      <c r="RJC197" s="653"/>
      <c r="RJD197" s="653"/>
      <c r="RJE197" s="652"/>
      <c r="RJF197" s="653"/>
      <c r="RJG197" s="653"/>
      <c r="RJH197" s="653"/>
      <c r="RJI197" s="652"/>
      <c r="RJJ197" s="653"/>
      <c r="RJK197" s="653"/>
      <c r="RJL197" s="653"/>
      <c r="RJM197" s="652"/>
      <c r="RJN197" s="653"/>
      <c r="RJO197" s="653"/>
      <c r="RJP197" s="653"/>
      <c r="RJQ197" s="652"/>
      <c r="RJR197" s="653"/>
      <c r="RJS197" s="653"/>
      <c r="RJT197" s="653"/>
      <c r="RJU197" s="652"/>
      <c r="RJV197" s="653"/>
      <c r="RJW197" s="653"/>
      <c r="RJX197" s="653"/>
      <c r="RJY197" s="652"/>
      <c r="RJZ197" s="653"/>
      <c r="RKA197" s="653"/>
      <c r="RKB197" s="653"/>
      <c r="RKC197" s="652"/>
      <c r="RKD197" s="653"/>
      <c r="RKE197" s="653"/>
      <c r="RKF197" s="653"/>
      <c r="RKG197" s="652"/>
      <c r="RKH197" s="653"/>
      <c r="RKI197" s="653"/>
      <c r="RKJ197" s="653"/>
      <c r="RKK197" s="652"/>
      <c r="RKL197" s="653"/>
      <c r="RKM197" s="653"/>
      <c r="RKN197" s="653"/>
      <c r="RKO197" s="652"/>
      <c r="RKP197" s="653"/>
      <c r="RKQ197" s="653"/>
      <c r="RKR197" s="653"/>
      <c r="RKS197" s="652"/>
      <c r="RKT197" s="653"/>
      <c r="RKU197" s="653"/>
      <c r="RKV197" s="653"/>
      <c r="RKW197" s="652"/>
      <c r="RKX197" s="653"/>
      <c r="RKY197" s="653"/>
      <c r="RKZ197" s="653"/>
      <c r="RLA197" s="652"/>
      <c r="RLB197" s="653"/>
      <c r="RLC197" s="653"/>
      <c r="RLD197" s="653"/>
      <c r="RLE197" s="652"/>
      <c r="RLF197" s="653"/>
      <c r="RLG197" s="653"/>
      <c r="RLH197" s="653"/>
      <c r="RLI197" s="652"/>
      <c r="RLJ197" s="653"/>
      <c r="RLK197" s="653"/>
      <c r="RLL197" s="653"/>
      <c r="RLM197" s="652"/>
      <c r="RLN197" s="653"/>
      <c r="RLO197" s="653"/>
      <c r="RLP197" s="653"/>
      <c r="RLQ197" s="652"/>
      <c r="RLR197" s="653"/>
      <c r="RLS197" s="653"/>
      <c r="RLT197" s="653"/>
      <c r="RLU197" s="652"/>
      <c r="RLV197" s="653"/>
      <c r="RLW197" s="653"/>
      <c r="RLX197" s="653"/>
      <c r="RLY197" s="652"/>
      <c r="RLZ197" s="653"/>
      <c r="RMA197" s="653"/>
      <c r="RMB197" s="653"/>
      <c r="RMC197" s="652"/>
      <c r="RMD197" s="653"/>
      <c r="RME197" s="653"/>
      <c r="RMF197" s="653"/>
      <c r="RMG197" s="652"/>
      <c r="RMH197" s="653"/>
      <c r="RMI197" s="653"/>
      <c r="RMJ197" s="653"/>
      <c r="RMK197" s="652"/>
      <c r="RML197" s="653"/>
      <c r="RMM197" s="653"/>
      <c r="RMN197" s="653"/>
      <c r="RMO197" s="652"/>
      <c r="RMP197" s="653"/>
      <c r="RMQ197" s="653"/>
      <c r="RMR197" s="653"/>
      <c r="RMS197" s="652"/>
      <c r="RMT197" s="653"/>
      <c r="RMU197" s="653"/>
      <c r="RMV197" s="653"/>
      <c r="RMW197" s="652"/>
      <c r="RMX197" s="653"/>
      <c r="RMY197" s="653"/>
      <c r="RMZ197" s="653"/>
      <c r="RNA197" s="652"/>
      <c r="RNB197" s="653"/>
      <c r="RNC197" s="653"/>
      <c r="RND197" s="653"/>
      <c r="RNE197" s="652"/>
      <c r="RNF197" s="653"/>
      <c r="RNG197" s="653"/>
      <c r="RNH197" s="653"/>
      <c r="RNI197" s="652"/>
      <c r="RNJ197" s="653"/>
      <c r="RNK197" s="653"/>
      <c r="RNL197" s="653"/>
      <c r="RNM197" s="652"/>
      <c r="RNN197" s="653"/>
      <c r="RNO197" s="653"/>
      <c r="RNP197" s="653"/>
      <c r="RNQ197" s="652"/>
      <c r="RNR197" s="653"/>
      <c r="RNS197" s="653"/>
      <c r="RNT197" s="653"/>
      <c r="RNU197" s="652"/>
      <c r="RNV197" s="653"/>
      <c r="RNW197" s="653"/>
      <c r="RNX197" s="653"/>
      <c r="RNY197" s="652"/>
      <c r="RNZ197" s="653"/>
      <c r="ROA197" s="653"/>
      <c r="ROB197" s="653"/>
      <c r="ROC197" s="652"/>
      <c r="ROD197" s="653"/>
      <c r="ROE197" s="653"/>
      <c r="ROF197" s="653"/>
      <c r="ROG197" s="652"/>
      <c r="ROH197" s="653"/>
      <c r="ROI197" s="653"/>
      <c r="ROJ197" s="653"/>
      <c r="ROK197" s="652"/>
      <c r="ROL197" s="653"/>
      <c r="ROM197" s="653"/>
      <c r="RON197" s="653"/>
      <c r="ROO197" s="652"/>
      <c r="ROP197" s="653"/>
      <c r="ROQ197" s="653"/>
      <c r="ROR197" s="653"/>
      <c r="ROS197" s="652"/>
      <c r="ROT197" s="653"/>
      <c r="ROU197" s="653"/>
      <c r="ROV197" s="653"/>
      <c r="ROW197" s="652"/>
      <c r="ROX197" s="653"/>
      <c r="ROY197" s="653"/>
      <c r="ROZ197" s="653"/>
      <c r="RPA197" s="652"/>
      <c r="RPB197" s="653"/>
      <c r="RPC197" s="653"/>
      <c r="RPD197" s="653"/>
      <c r="RPE197" s="652"/>
      <c r="RPF197" s="653"/>
      <c r="RPG197" s="653"/>
      <c r="RPH197" s="653"/>
      <c r="RPI197" s="652"/>
      <c r="RPJ197" s="653"/>
      <c r="RPK197" s="653"/>
      <c r="RPL197" s="653"/>
      <c r="RPM197" s="652"/>
      <c r="RPN197" s="653"/>
      <c r="RPO197" s="653"/>
      <c r="RPP197" s="653"/>
      <c r="RPQ197" s="652"/>
      <c r="RPR197" s="653"/>
      <c r="RPS197" s="653"/>
      <c r="RPT197" s="653"/>
      <c r="RPU197" s="652"/>
      <c r="RPV197" s="653"/>
      <c r="RPW197" s="653"/>
      <c r="RPX197" s="653"/>
      <c r="RPY197" s="652"/>
      <c r="RPZ197" s="653"/>
      <c r="RQA197" s="653"/>
      <c r="RQB197" s="653"/>
      <c r="RQC197" s="652"/>
      <c r="RQD197" s="653"/>
      <c r="RQE197" s="653"/>
      <c r="RQF197" s="653"/>
      <c r="RQG197" s="652"/>
      <c r="RQH197" s="653"/>
      <c r="RQI197" s="653"/>
      <c r="RQJ197" s="653"/>
      <c r="RQK197" s="652"/>
      <c r="RQL197" s="653"/>
      <c r="RQM197" s="653"/>
      <c r="RQN197" s="653"/>
      <c r="RQO197" s="652"/>
      <c r="RQP197" s="653"/>
      <c r="RQQ197" s="653"/>
      <c r="RQR197" s="653"/>
      <c r="RQS197" s="652"/>
      <c r="RQT197" s="653"/>
      <c r="RQU197" s="653"/>
      <c r="RQV197" s="653"/>
      <c r="RQW197" s="652"/>
      <c r="RQX197" s="653"/>
      <c r="RQY197" s="653"/>
      <c r="RQZ197" s="653"/>
      <c r="RRA197" s="652"/>
      <c r="RRB197" s="653"/>
      <c r="RRC197" s="653"/>
      <c r="RRD197" s="653"/>
      <c r="RRE197" s="652"/>
      <c r="RRF197" s="653"/>
      <c r="RRG197" s="653"/>
      <c r="RRH197" s="653"/>
      <c r="RRI197" s="652"/>
      <c r="RRJ197" s="653"/>
      <c r="RRK197" s="653"/>
      <c r="RRL197" s="653"/>
      <c r="RRM197" s="652"/>
      <c r="RRN197" s="653"/>
      <c r="RRO197" s="653"/>
      <c r="RRP197" s="653"/>
      <c r="RRQ197" s="652"/>
      <c r="RRR197" s="653"/>
      <c r="RRS197" s="653"/>
      <c r="RRT197" s="653"/>
      <c r="RRU197" s="652"/>
      <c r="RRV197" s="653"/>
      <c r="RRW197" s="653"/>
      <c r="RRX197" s="653"/>
      <c r="RRY197" s="652"/>
      <c r="RRZ197" s="653"/>
      <c r="RSA197" s="653"/>
      <c r="RSB197" s="653"/>
      <c r="RSC197" s="652"/>
      <c r="RSD197" s="653"/>
      <c r="RSE197" s="653"/>
      <c r="RSF197" s="653"/>
      <c r="RSG197" s="652"/>
      <c r="RSH197" s="653"/>
      <c r="RSI197" s="653"/>
      <c r="RSJ197" s="653"/>
      <c r="RSK197" s="652"/>
      <c r="RSL197" s="653"/>
      <c r="RSM197" s="653"/>
      <c r="RSN197" s="653"/>
      <c r="RSO197" s="652"/>
      <c r="RSP197" s="653"/>
      <c r="RSQ197" s="653"/>
      <c r="RSR197" s="653"/>
      <c r="RSS197" s="652"/>
      <c r="RST197" s="653"/>
      <c r="RSU197" s="653"/>
      <c r="RSV197" s="653"/>
      <c r="RSW197" s="652"/>
      <c r="RSX197" s="653"/>
      <c r="RSY197" s="653"/>
      <c r="RSZ197" s="653"/>
      <c r="RTA197" s="652"/>
      <c r="RTB197" s="653"/>
      <c r="RTC197" s="653"/>
      <c r="RTD197" s="653"/>
      <c r="RTE197" s="652"/>
      <c r="RTF197" s="653"/>
      <c r="RTG197" s="653"/>
      <c r="RTH197" s="653"/>
      <c r="RTI197" s="652"/>
      <c r="RTJ197" s="653"/>
      <c r="RTK197" s="653"/>
      <c r="RTL197" s="653"/>
      <c r="RTM197" s="652"/>
      <c r="RTN197" s="653"/>
      <c r="RTO197" s="653"/>
      <c r="RTP197" s="653"/>
      <c r="RTQ197" s="652"/>
      <c r="RTR197" s="653"/>
      <c r="RTS197" s="653"/>
      <c r="RTT197" s="653"/>
      <c r="RTU197" s="652"/>
      <c r="RTV197" s="653"/>
      <c r="RTW197" s="653"/>
      <c r="RTX197" s="653"/>
      <c r="RTY197" s="652"/>
      <c r="RTZ197" s="653"/>
      <c r="RUA197" s="653"/>
      <c r="RUB197" s="653"/>
      <c r="RUC197" s="652"/>
      <c r="RUD197" s="653"/>
      <c r="RUE197" s="653"/>
      <c r="RUF197" s="653"/>
      <c r="RUG197" s="652"/>
      <c r="RUH197" s="653"/>
      <c r="RUI197" s="653"/>
      <c r="RUJ197" s="653"/>
      <c r="RUK197" s="652"/>
      <c r="RUL197" s="653"/>
      <c r="RUM197" s="653"/>
      <c r="RUN197" s="653"/>
      <c r="RUO197" s="652"/>
      <c r="RUP197" s="653"/>
      <c r="RUQ197" s="653"/>
      <c r="RUR197" s="653"/>
      <c r="RUS197" s="652"/>
      <c r="RUT197" s="653"/>
      <c r="RUU197" s="653"/>
      <c r="RUV197" s="653"/>
      <c r="RUW197" s="652"/>
      <c r="RUX197" s="653"/>
      <c r="RUY197" s="653"/>
      <c r="RUZ197" s="653"/>
      <c r="RVA197" s="652"/>
      <c r="RVB197" s="653"/>
      <c r="RVC197" s="653"/>
      <c r="RVD197" s="653"/>
      <c r="RVE197" s="652"/>
      <c r="RVF197" s="653"/>
      <c r="RVG197" s="653"/>
      <c r="RVH197" s="653"/>
      <c r="RVI197" s="652"/>
      <c r="RVJ197" s="653"/>
      <c r="RVK197" s="653"/>
      <c r="RVL197" s="653"/>
      <c r="RVM197" s="652"/>
      <c r="RVN197" s="653"/>
      <c r="RVO197" s="653"/>
      <c r="RVP197" s="653"/>
      <c r="RVQ197" s="652"/>
      <c r="RVR197" s="653"/>
      <c r="RVS197" s="653"/>
      <c r="RVT197" s="653"/>
      <c r="RVU197" s="652"/>
      <c r="RVV197" s="653"/>
      <c r="RVW197" s="653"/>
      <c r="RVX197" s="653"/>
      <c r="RVY197" s="652"/>
      <c r="RVZ197" s="653"/>
      <c r="RWA197" s="653"/>
      <c r="RWB197" s="653"/>
      <c r="RWC197" s="652"/>
      <c r="RWD197" s="653"/>
      <c r="RWE197" s="653"/>
      <c r="RWF197" s="653"/>
      <c r="RWG197" s="652"/>
      <c r="RWH197" s="653"/>
      <c r="RWI197" s="653"/>
      <c r="RWJ197" s="653"/>
      <c r="RWK197" s="652"/>
      <c r="RWL197" s="653"/>
      <c r="RWM197" s="653"/>
      <c r="RWN197" s="653"/>
      <c r="RWO197" s="652"/>
      <c r="RWP197" s="653"/>
      <c r="RWQ197" s="653"/>
      <c r="RWR197" s="653"/>
      <c r="RWS197" s="652"/>
      <c r="RWT197" s="653"/>
      <c r="RWU197" s="653"/>
      <c r="RWV197" s="653"/>
      <c r="RWW197" s="652"/>
      <c r="RWX197" s="653"/>
      <c r="RWY197" s="653"/>
      <c r="RWZ197" s="653"/>
      <c r="RXA197" s="652"/>
      <c r="RXB197" s="653"/>
      <c r="RXC197" s="653"/>
      <c r="RXD197" s="653"/>
      <c r="RXE197" s="652"/>
      <c r="RXF197" s="653"/>
      <c r="RXG197" s="653"/>
      <c r="RXH197" s="653"/>
      <c r="RXI197" s="652"/>
      <c r="RXJ197" s="653"/>
      <c r="RXK197" s="653"/>
      <c r="RXL197" s="653"/>
      <c r="RXM197" s="652"/>
      <c r="RXN197" s="653"/>
      <c r="RXO197" s="653"/>
      <c r="RXP197" s="653"/>
      <c r="RXQ197" s="652"/>
      <c r="RXR197" s="653"/>
      <c r="RXS197" s="653"/>
      <c r="RXT197" s="653"/>
      <c r="RXU197" s="652"/>
      <c r="RXV197" s="653"/>
      <c r="RXW197" s="653"/>
      <c r="RXX197" s="653"/>
      <c r="RXY197" s="652"/>
      <c r="RXZ197" s="653"/>
      <c r="RYA197" s="653"/>
      <c r="RYB197" s="653"/>
      <c r="RYC197" s="652"/>
      <c r="RYD197" s="653"/>
      <c r="RYE197" s="653"/>
      <c r="RYF197" s="653"/>
      <c r="RYG197" s="652"/>
      <c r="RYH197" s="653"/>
      <c r="RYI197" s="653"/>
      <c r="RYJ197" s="653"/>
      <c r="RYK197" s="652"/>
      <c r="RYL197" s="653"/>
      <c r="RYM197" s="653"/>
      <c r="RYN197" s="653"/>
      <c r="RYO197" s="652"/>
      <c r="RYP197" s="653"/>
      <c r="RYQ197" s="653"/>
      <c r="RYR197" s="653"/>
      <c r="RYS197" s="652"/>
      <c r="RYT197" s="653"/>
      <c r="RYU197" s="653"/>
      <c r="RYV197" s="653"/>
      <c r="RYW197" s="652"/>
      <c r="RYX197" s="653"/>
      <c r="RYY197" s="653"/>
      <c r="RYZ197" s="653"/>
      <c r="RZA197" s="652"/>
      <c r="RZB197" s="653"/>
      <c r="RZC197" s="653"/>
      <c r="RZD197" s="653"/>
      <c r="RZE197" s="652"/>
      <c r="RZF197" s="653"/>
      <c r="RZG197" s="653"/>
      <c r="RZH197" s="653"/>
      <c r="RZI197" s="652"/>
      <c r="RZJ197" s="653"/>
      <c r="RZK197" s="653"/>
      <c r="RZL197" s="653"/>
      <c r="RZM197" s="652"/>
      <c r="RZN197" s="653"/>
      <c r="RZO197" s="653"/>
      <c r="RZP197" s="653"/>
      <c r="RZQ197" s="652"/>
      <c r="RZR197" s="653"/>
      <c r="RZS197" s="653"/>
      <c r="RZT197" s="653"/>
      <c r="RZU197" s="652"/>
      <c r="RZV197" s="653"/>
      <c r="RZW197" s="653"/>
      <c r="RZX197" s="653"/>
      <c r="RZY197" s="652"/>
      <c r="RZZ197" s="653"/>
      <c r="SAA197" s="653"/>
      <c r="SAB197" s="653"/>
      <c r="SAC197" s="652"/>
      <c r="SAD197" s="653"/>
      <c r="SAE197" s="653"/>
      <c r="SAF197" s="653"/>
      <c r="SAG197" s="652"/>
      <c r="SAH197" s="653"/>
      <c r="SAI197" s="653"/>
      <c r="SAJ197" s="653"/>
      <c r="SAK197" s="652"/>
      <c r="SAL197" s="653"/>
      <c r="SAM197" s="653"/>
      <c r="SAN197" s="653"/>
      <c r="SAO197" s="652"/>
      <c r="SAP197" s="653"/>
      <c r="SAQ197" s="653"/>
      <c r="SAR197" s="653"/>
      <c r="SAS197" s="652"/>
      <c r="SAT197" s="653"/>
      <c r="SAU197" s="653"/>
      <c r="SAV197" s="653"/>
      <c r="SAW197" s="652"/>
      <c r="SAX197" s="653"/>
      <c r="SAY197" s="653"/>
      <c r="SAZ197" s="653"/>
      <c r="SBA197" s="652"/>
      <c r="SBB197" s="653"/>
      <c r="SBC197" s="653"/>
      <c r="SBD197" s="653"/>
      <c r="SBE197" s="652"/>
      <c r="SBF197" s="653"/>
      <c r="SBG197" s="653"/>
      <c r="SBH197" s="653"/>
      <c r="SBI197" s="652"/>
      <c r="SBJ197" s="653"/>
      <c r="SBK197" s="653"/>
      <c r="SBL197" s="653"/>
      <c r="SBM197" s="652"/>
      <c r="SBN197" s="653"/>
      <c r="SBO197" s="653"/>
      <c r="SBP197" s="653"/>
      <c r="SBQ197" s="652"/>
      <c r="SBR197" s="653"/>
      <c r="SBS197" s="653"/>
      <c r="SBT197" s="653"/>
      <c r="SBU197" s="652"/>
      <c r="SBV197" s="653"/>
      <c r="SBW197" s="653"/>
      <c r="SBX197" s="653"/>
      <c r="SBY197" s="652"/>
      <c r="SBZ197" s="653"/>
      <c r="SCA197" s="653"/>
      <c r="SCB197" s="653"/>
      <c r="SCC197" s="652"/>
      <c r="SCD197" s="653"/>
      <c r="SCE197" s="653"/>
      <c r="SCF197" s="653"/>
      <c r="SCG197" s="652"/>
      <c r="SCH197" s="653"/>
      <c r="SCI197" s="653"/>
      <c r="SCJ197" s="653"/>
      <c r="SCK197" s="652"/>
      <c r="SCL197" s="653"/>
      <c r="SCM197" s="653"/>
      <c r="SCN197" s="653"/>
      <c r="SCO197" s="652"/>
      <c r="SCP197" s="653"/>
      <c r="SCQ197" s="653"/>
      <c r="SCR197" s="653"/>
      <c r="SCS197" s="652"/>
      <c r="SCT197" s="653"/>
      <c r="SCU197" s="653"/>
      <c r="SCV197" s="653"/>
      <c r="SCW197" s="652"/>
      <c r="SCX197" s="653"/>
      <c r="SCY197" s="653"/>
      <c r="SCZ197" s="653"/>
      <c r="SDA197" s="652"/>
      <c r="SDB197" s="653"/>
      <c r="SDC197" s="653"/>
      <c r="SDD197" s="653"/>
      <c r="SDE197" s="652"/>
      <c r="SDF197" s="653"/>
      <c r="SDG197" s="653"/>
      <c r="SDH197" s="653"/>
      <c r="SDI197" s="652"/>
      <c r="SDJ197" s="653"/>
      <c r="SDK197" s="653"/>
      <c r="SDL197" s="653"/>
      <c r="SDM197" s="652"/>
      <c r="SDN197" s="653"/>
      <c r="SDO197" s="653"/>
      <c r="SDP197" s="653"/>
      <c r="SDQ197" s="652"/>
      <c r="SDR197" s="653"/>
      <c r="SDS197" s="653"/>
      <c r="SDT197" s="653"/>
      <c r="SDU197" s="652"/>
      <c r="SDV197" s="653"/>
      <c r="SDW197" s="653"/>
      <c r="SDX197" s="653"/>
      <c r="SDY197" s="652"/>
      <c r="SDZ197" s="653"/>
      <c r="SEA197" s="653"/>
      <c r="SEB197" s="653"/>
      <c r="SEC197" s="652"/>
      <c r="SED197" s="653"/>
      <c r="SEE197" s="653"/>
      <c r="SEF197" s="653"/>
      <c r="SEG197" s="652"/>
      <c r="SEH197" s="653"/>
      <c r="SEI197" s="653"/>
      <c r="SEJ197" s="653"/>
      <c r="SEK197" s="652"/>
      <c r="SEL197" s="653"/>
      <c r="SEM197" s="653"/>
      <c r="SEN197" s="653"/>
      <c r="SEO197" s="652"/>
      <c r="SEP197" s="653"/>
      <c r="SEQ197" s="653"/>
      <c r="SER197" s="653"/>
      <c r="SES197" s="652"/>
      <c r="SET197" s="653"/>
      <c r="SEU197" s="653"/>
      <c r="SEV197" s="653"/>
      <c r="SEW197" s="652"/>
      <c r="SEX197" s="653"/>
      <c r="SEY197" s="653"/>
      <c r="SEZ197" s="653"/>
      <c r="SFA197" s="652"/>
      <c r="SFB197" s="653"/>
      <c r="SFC197" s="653"/>
      <c r="SFD197" s="653"/>
      <c r="SFE197" s="652"/>
      <c r="SFF197" s="653"/>
      <c r="SFG197" s="653"/>
      <c r="SFH197" s="653"/>
      <c r="SFI197" s="652"/>
      <c r="SFJ197" s="653"/>
      <c r="SFK197" s="653"/>
      <c r="SFL197" s="653"/>
      <c r="SFM197" s="652"/>
      <c r="SFN197" s="653"/>
      <c r="SFO197" s="653"/>
      <c r="SFP197" s="653"/>
      <c r="SFQ197" s="652"/>
      <c r="SFR197" s="653"/>
      <c r="SFS197" s="653"/>
      <c r="SFT197" s="653"/>
      <c r="SFU197" s="652"/>
      <c r="SFV197" s="653"/>
      <c r="SFW197" s="653"/>
      <c r="SFX197" s="653"/>
      <c r="SFY197" s="652"/>
      <c r="SFZ197" s="653"/>
      <c r="SGA197" s="653"/>
      <c r="SGB197" s="653"/>
      <c r="SGC197" s="652"/>
      <c r="SGD197" s="653"/>
      <c r="SGE197" s="653"/>
      <c r="SGF197" s="653"/>
      <c r="SGG197" s="652"/>
      <c r="SGH197" s="653"/>
      <c r="SGI197" s="653"/>
      <c r="SGJ197" s="653"/>
      <c r="SGK197" s="652"/>
      <c r="SGL197" s="653"/>
      <c r="SGM197" s="653"/>
      <c r="SGN197" s="653"/>
      <c r="SGO197" s="652"/>
      <c r="SGP197" s="653"/>
      <c r="SGQ197" s="653"/>
      <c r="SGR197" s="653"/>
      <c r="SGS197" s="652"/>
      <c r="SGT197" s="653"/>
      <c r="SGU197" s="653"/>
      <c r="SGV197" s="653"/>
      <c r="SGW197" s="652"/>
      <c r="SGX197" s="653"/>
      <c r="SGY197" s="653"/>
      <c r="SGZ197" s="653"/>
      <c r="SHA197" s="652"/>
      <c r="SHB197" s="653"/>
      <c r="SHC197" s="653"/>
      <c r="SHD197" s="653"/>
      <c r="SHE197" s="652"/>
      <c r="SHF197" s="653"/>
      <c r="SHG197" s="653"/>
      <c r="SHH197" s="653"/>
      <c r="SHI197" s="652"/>
      <c r="SHJ197" s="653"/>
      <c r="SHK197" s="653"/>
      <c r="SHL197" s="653"/>
      <c r="SHM197" s="652"/>
      <c r="SHN197" s="653"/>
      <c r="SHO197" s="653"/>
      <c r="SHP197" s="653"/>
      <c r="SHQ197" s="652"/>
      <c r="SHR197" s="653"/>
      <c r="SHS197" s="653"/>
      <c r="SHT197" s="653"/>
      <c r="SHU197" s="652"/>
      <c r="SHV197" s="653"/>
      <c r="SHW197" s="653"/>
      <c r="SHX197" s="653"/>
      <c r="SHY197" s="652"/>
      <c r="SHZ197" s="653"/>
      <c r="SIA197" s="653"/>
      <c r="SIB197" s="653"/>
      <c r="SIC197" s="652"/>
      <c r="SID197" s="653"/>
      <c r="SIE197" s="653"/>
      <c r="SIF197" s="653"/>
      <c r="SIG197" s="652"/>
      <c r="SIH197" s="653"/>
      <c r="SII197" s="653"/>
      <c r="SIJ197" s="653"/>
      <c r="SIK197" s="652"/>
      <c r="SIL197" s="653"/>
      <c r="SIM197" s="653"/>
      <c r="SIN197" s="653"/>
      <c r="SIO197" s="652"/>
      <c r="SIP197" s="653"/>
      <c r="SIQ197" s="653"/>
      <c r="SIR197" s="653"/>
      <c r="SIS197" s="652"/>
      <c r="SIT197" s="653"/>
      <c r="SIU197" s="653"/>
      <c r="SIV197" s="653"/>
      <c r="SIW197" s="652"/>
      <c r="SIX197" s="653"/>
      <c r="SIY197" s="653"/>
      <c r="SIZ197" s="653"/>
      <c r="SJA197" s="652"/>
      <c r="SJB197" s="653"/>
      <c r="SJC197" s="653"/>
      <c r="SJD197" s="653"/>
      <c r="SJE197" s="652"/>
      <c r="SJF197" s="653"/>
      <c r="SJG197" s="653"/>
      <c r="SJH197" s="653"/>
      <c r="SJI197" s="652"/>
      <c r="SJJ197" s="653"/>
      <c r="SJK197" s="653"/>
      <c r="SJL197" s="653"/>
      <c r="SJM197" s="652"/>
      <c r="SJN197" s="653"/>
      <c r="SJO197" s="653"/>
      <c r="SJP197" s="653"/>
      <c r="SJQ197" s="652"/>
      <c r="SJR197" s="653"/>
      <c r="SJS197" s="653"/>
      <c r="SJT197" s="653"/>
      <c r="SJU197" s="652"/>
      <c r="SJV197" s="653"/>
      <c r="SJW197" s="653"/>
      <c r="SJX197" s="653"/>
      <c r="SJY197" s="652"/>
      <c r="SJZ197" s="653"/>
      <c r="SKA197" s="653"/>
      <c r="SKB197" s="653"/>
      <c r="SKC197" s="652"/>
      <c r="SKD197" s="653"/>
      <c r="SKE197" s="653"/>
      <c r="SKF197" s="653"/>
      <c r="SKG197" s="652"/>
      <c r="SKH197" s="653"/>
      <c r="SKI197" s="653"/>
      <c r="SKJ197" s="653"/>
      <c r="SKK197" s="652"/>
      <c r="SKL197" s="653"/>
      <c r="SKM197" s="653"/>
      <c r="SKN197" s="653"/>
      <c r="SKO197" s="652"/>
      <c r="SKP197" s="653"/>
      <c r="SKQ197" s="653"/>
      <c r="SKR197" s="653"/>
      <c r="SKS197" s="652"/>
      <c r="SKT197" s="653"/>
      <c r="SKU197" s="653"/>
      <c r="SKV197" s="653"/>
      <c r="SKW197" s="652"/>
      <c r="SKX197" s="653"/>
      <c r="SKY197" s="653"/>
      <c r="SKZ197" s="653"/>
      <c r="SLA197" s="652"/>
      <c r="SLB197" s="653"/>
      <c r="SLC197" s="653"/>
      <c r="SLD197" s="653"/>
      <c r="SLE197" s="652"/>
      <c r="SLF197" s="653"/>
      <c r="SLG197" s="653"/>
      <c r="SLH197" s="653"/>
      <c r="SLI197" s="652"/>
      <c r="SLJ197" s="653"/>
      <c r="SLK197" s="653"/>
      <c r="SLL197" s="653"/>
      <c r="SLM197" s="652"/>
      <c r="SLN197" s="653"/>
      <c r="SLO197" s="653"/>
      <c r="SLP197" s="653"/>
      <c r="SLQ197" s="652"/>
      <c r="SLR197" s="653"/>
      <c r="SLS197" s="653"/>
      <c r="SLT197" s="653"/>
      <c r="SLU197" s="652"/>
      <c r="SLV197" s="653"/>
      <c r="SLW197" s="653"/>
      <c r="SLX197" s="653"/>
      <c r="SLY197" s="652"/>
      <c r="SLZ197" s="653"/>
      <c r="SMA197" s="653"/>
      <c r="SMB197" s="653"/>
      <c r="SMC197" s="652"/>
      <c r="SMD197" s="653"/>
      <c r="SME197" s="653"/>
      <c r="SMF197" s="653"/>
      <c r="SMG197" s="652"/>
      <c r="SMH197" s="653"/>
      <c r="SMI197" s="653"/>
      <c r="SMJ197" s="653"/>
      <c r="SMK197" s="652"/>
      <c r="SML197" s="653"/>
      <c r="SMM197" s="653"/>
      <c r="SMN197" s="653"/>
      <c r="SMO197" s="652"/>
      <c r="SMP197" s="653"/>
      <c r="SMQ197" s="653"/>
      <c r="SMR197" s="653"/>
      <c r="SMS197" s="652"/>
      <c r="SMT197" s="653"/>
      <c r="SMU197" s="653"/>
      <c r="SMV197" s="653"/>
      <c r="SMW197" s="652"/>
      <c r="SMX197" s="653"/>
      <c r="SMY197" s="653"/>
      <c r="SMZ197" s="653"/>
      <c r="SNA197" s="652"/>
      <c r="SNB197" s="653"/>
      <c r="SNC197" s="653"/>
      <c r="SND197" s="653"/>
      <c r="SNE197" s="652"/>
      <c r="SNF197" s="653"/>
      <c r="SNG197" s="653"/>
      <c r="SNH197" s="653"/>
      <c r="SNI197" s="652"/>
      <c r="SNJ197" s="653"/>
      <c r="SNK197" s="653"/>
      <c r="SNL197" s="653"/>
      <c r="SNM197" s="652"/>
      <c r="SNN197" s="653"/>
      <c r="SNO197" s="653"/>
      <c r="SNP197" s="653"/>
      <c r="SNQ197" s="652"/>
      <c r="SNR197" s="653"/>
      <c r="SNS197" s="653"/>
      <c r="SNT197" s="653"/>
      <c r="SNU197" s="652"/>
      <c r="SNV197" s="653"/>
      <c r="SNW197" s="653"/>
      <c r="SNX197" s="653"/>
      <c r="SNY197" s="652"/>
      <c r="SNZ197" s="653"/>
      <c r="SOA197" s="653"/>
      <c r="SOB197" s="653"/>
      <c r="SOC197" s="652"/>
      <c r="SOD197" s="653"/>
      <c r="SOE197" s="653"/>
      <c r="SOF197" s="653"/>
      <c r="SOG197" s="652"/>
      <c r="SOH197" s="653"/>
      <c r="SOI197" s="653"/>
      <c r="SOJ197" s="653"/>
      <c r="SOK197" s="652"/>
      <c r="SOL197" s="653"/>
      <c r="SOM197" s="653"/>
      <c r="SON197" s="653"/>
      <c r="SOO197" s="652"/>
      <c r="SOP197" s="653"/>
      <c r="SOQ197" s="653"/>
      <c r="SOR197" s="653"/>
      <c r="SOS197" s="652"/>
      <c r="SOT197" s="653"/>
      <c r="SOU197" s="653"/>
      <c r="SOV197" s="653"/>
      <c r="SOW197" s="652"/>
      <c r="SOX197" s="653"/>
      <c r="SOY197" s="653"/>
      <c r="SOZ197" s="653"/>
      <c r="SPA197" s="652"/>
      <c r="SPB197" s="653"/>
      <c r="SPC197" s="653"/>
      <c r="SPD197" s="653"/>
      <c r="SPE197" s="652"/>
      <c r="SPF197" s="653"/>
      <c r="SPG197" s="653"/>
      <c r="SPH197" s="653"/>
      <c r="SPI197" s="652"/>
      <c r="SPJ197" s="653"/>
      <c r="SPK197" s="653"/>
      <c r="SPL197" s="653"/>
      <c r="SPM197" s="652"/>
      <c r="SPN197" s="653"/>
      <c r="SPO197" s="653"/>
      <c r="SPP197" s="653"/>
      <c r="SPQ197" s="652"/>
      <c r="SPR197" s="653"/>
      <c r="SPS197" s="653"/>
      <c r="SPT197" s="653"/>
      <c r="SPU197" s="652"/>
      <c r="SPV197" s="653"/>
      <c r="SPW197" s="653"/>
      <c r="SPX197" s="653"/>
      <c r="SPY197" s="652"/>
      <c r="SPZ197" s="653"/>
      <c r="SQA197" s="653"/>
      <c r="SQB197" s="653"/>
      <c r="SQC197" s="652"/>
      <c r="SQD197" s="653"/>
      <c r="SQE197" s="653"/>
      <c r="SQF197" s="653"/>
      <c r="SQG197" s="652"/>
      <c r="SQH197" s="653"/>
      <c r="SQI197" s="653"/>
      <c r="SQJ197" s="653"/>
      <c r="SQK197" s="652"/>
      <c r="SQL197" s="653"/>
      <c r="SQM197" s="653"/>
      <c r="SQN197" s="653"/>
      <c r="SQO197" s="652"/>
      <c r="SQP197" s="653"/>
      <c r="SQQ197" s="653"/>
      <c r="SQR197" s="653"/>
      <c r="SQS197" s="652"/>
      <c r="SQT197" s="653"/>
      <c r="SQU197" s="653"/>
      <c r="SQV197" s="653"/>
      <c r="SQW197" s="652"/>
      <c r="SQX197" s="653"/>
      <c r="SQY197" s="653"/>
      <c r="SQZ197" s="653"/>
      <c r="SRA197" s="652"/>
      <c r="SRB197" s="653"/>
      <c r="SRC197" s="653"/>
      <c r="SRD197" s="653"/>
      <c r="SRE197" s="652"/>
      <c r="SRF197" s="653"/>
      <c r="SRG197" s="653"/>
      <c r="SRH197" s="653"/>
      <c r="SRI197" s="652"/>
      <c r="SRJ197" s="653"/>
      <c r="SRK197" s="653"/>
      <c r="SRL197" s="653"/>
      <c r="SRM197" s="652"/>
      <c r="SRN197" s="653"/>
      <c r="SRO197" s="653"/>
      <c r="SRP197" s="653"/>
      <c r="SRQ197" s="652"/>
      <c r="SRR197" s="653"/>
      <c r="SRS197" s="653"/>
      <c r="SRT197" s="653"/>
      <c r="SRU197" s="652"/>
      <c r="SRV197" s="653"/>
      <c r="SRW197" s="653"/>
      <c r="SRX197" s="653"/>
      <c r="SRY197" s="652"/>
      <c r="SRZ197" s="653"/>
      <c r="SSA197" s="653"/>
      <c r="SSB197" s="653"/>
      <c r="SSC197" s="652"/>
      <c r="SSD197" s="653"/>
      <c r="SSE197" s="653"/>
      <c r="SSF197" s="653"/>
      <c r="SSG197" s="652"/>
      <c r="SSH197" s="653"/>
      <c r="SSI197" s="653"/>
      <c r="SSJ197" s="653"/>
      <c r="SSK197" s="652"/>
      <c r="SSL197" s="653"/>
      <c r="SSM197" s="653"/>
      <c r="SSN197" s="653"/>
      <c r="SSO197" s="652"/>
      <c r="SSP197" s="653"/>
      <c r="SSQ197" s="653"/>
      <c r="SSR197" s="653"/>
      <c r="SSS197" s="652"/>
      <c r="SST197" s="653"/>
      <c r="SSU197" s="653"/>
      <c r="SSV197" s="653"/>
      <c r="SSW197" s="652"/>
      <c r="SSX197" s="653"/>
      <c r="SSY197" s="653"/>
      <c r="SSZ197" s="653"/>
      <c r="STA197" s="652"/>
      <c r="STB197" s="653"/>
      <c r="STC197" s="653"/>
      <c r="STD197" s="653"/>
      <c r="STE197" s="652"/>
      <c r="STF197" s="653"/>
      <c r="STG197" s="653"/>
      <c r="STH197" s="653"/>
      <c r="STI197" s="652"/>
      <c r="STJ197" s="653"/>
      <c r="STK197" s="653"/>
      <c r="STL197" s="653"/>
      <c r="STM197" s="652"/>
      <c r="STN197" s="653"/>
      <c r="STO197" s="653"/>
      <c r="STP197" s="653"/>
      <c r="STQ197" s="652"/>
      <c r="STR197" s="653"/>
      <c r="STS197" s="653"/>
      <c r="STT197" s="653"/>
      <c r="STU197" s="652"/>
      <c r="STV197" s="653"/>
      <c r="STW197" s="653"/>
      <c r="STX197" s="653"/>
      <c r="STY197" s="652"/>
      <c r="STZ197" s="653"/>
      <c r="SUA197" s="653"/>
      <c r="SUB197" s="653"/>
      <c r="SUC197" s="652"/>
      <c r="SUD197" s="653"/>
      <c r="SUE197" s="653"/>
      <c r="SUF197" s="653"/>
      <c r="SUG197" s="652"/>
      <c r="SUH197" s="653"/>
      <c r="SUI197" s="653"/>
      <c r="SUJ197" s="653"/>
      <c r="SUK197" s="652"/>
      <c r="SUL197" s="653"/>
      <c r="SUM197" s="653"/>
      <c r="SUN197" s="653"/>
      <c r="SUO197" s="652"/>
      <c r="SUP197" s="653"/>
      <c r="SUQ197" s="653"/>
      <c r="SUR197" s="653"/>
      <c r="SUS197" s="652"/>
      <c r="SUT197" s="653"/>
      <c r="SUU197" s="653"/>
      <c r="SUV197" s="653"/>
      <c r="SUW197" s="652"/>
      <c r="SUX197" s="653"/>
      <c r="SUY197" s="653"/>
      <c r="SUZ197" s="653"/>
      <c r="SVA197" s="652"/>
      <c r="SVB197" s="653"/>
      <c r="SVC197" s="653"/>
      <c r="SVD197" s="653"/>
      <c r="SVE197" s="652"/>
      <c r="SVF197" s="653"/>
      <c r="SVG197" s="653"/>
      <c r="SVH197" s="653"/>
      <c r="SVI197" s="652"/>
      <c r="SVJ197" s="653"/>
      <c r="SVK197" s="653"/>
      <c r="SVL197" s="653"/>
      <c r="SVM197" s="652"/>
      <c r="SVN197" s="653"/>
      <c r="SVO197" s="653"/>
      <c r="SVP197" s="653"/>
      <c r="SVQ197" s="652"/>
      <c r="SVR197" s="653"/>
      <c r="SVS197" s="653"/>
      <c r="SVT197" s="653"/>
      <c r="SVU197" s="652"/>
      <c r="SVV197" s="653"/>
      <c r="SVW197" s="653"/>
      <c r="SVX197" s="653"/>
      <c r="SVY197" s="652"/>
      <c r="SVZ197" s="653"/>
      <c r="SWA197" s="653"/>
      <c r="SWB197" s="653"/>
      <c r="SWC197" s="652"/>
      <c r="SWD197" s="653"/>
      <c r="SWE197" s="653"/>
      <c r="SWF197" s="653"/>
      <c r="SWG197" s="652"/>
      <c r="SWH197" s="653"/>
      <c r="SWI197" s="653"/>
      <c r="SWJ197" s="653"/>
      <c r="SWK197" s="652"/>
      <c r="SWL197" s="653"/>
      <c r="SWM197" s="653"/>
      <c r="SWN197" s="653"/>
      <c r="SWO197" s="652"/>
      <c r="SWP197" s="653"/>
      <c r="SWQ197" s="653"/>
      <c r="SWR197" s="653"/>
      <c r="SWS197" s="652"/>
      <c r="SWT197" s="653"/>
      <c r="SWU197" s="653"/>
      <c r="SWV197" s="653"/>
      <c r="SWW197" s="652"/>
      <c r="SWX197" s="653"/>
      <c r="SWY197" s="653"/>
      <c r="SWZ197" s="653"/>
      <c r="SXA197" s="652"/>
      <c r="SXB197" s="653"/>
      <c r="SXC197" s="653"/>
      <c r="SXD197" s="653"/>
      <c r="SXE197" s="652"/>
      <c r="SXF197" s="653"/>
      <c r="SXG197" s="653"/>
      <c r="SXH197" s="653"/>
      <c r="SXI197" s="652"/>
      <c r="SXJ197" s="653"/>
      <c r="SXK197" s="653"/>
      <c r="SXL197" s="653"/>
      <c r="SXM197" s="652"/>
      <c r="SXN197" s="653"/>
      <c r="SXO197" s="653"/>
      <c r="SXP197" s="653"/>
      <c r="SXQ197" s="652"/>
      <c r="SXR197" s="653"/>
      <c r="SXS197" s="653"/>
      <c r="SXT197" s="653"/>
      <c r="SXU197" s="652"/>
      <c r="SXV197" s="653"/>
      <c r="SXW197" s="653"/>
      <c r="SXX197" s="653"/>
      <c r="SXY197" s="652"/>
      <c r="SXZ197" s="653"/>
      <c r="SYA197" s="653"/>
      <c r="SYB197" s="653"/>
      <c r="SYC197" s="652"/>
      <c r="SYD197" s="653"/>
      <c r="SYE197" s="653"/>
      <c r="SYF197" s="653"/>
      <c r="SYG197" s="652"/>
      <c r="SYH197" s="653"/>
      <c r="SYI197" s="653"/>
      <c r="SYJ197" s="653"/>
      <c r="SYK197" s="652"/>
      <c r="SYL197" s="653"/>
      <c r="SYM197" s="653"/>
      <c r="SYN197" s="653"/>
      <c r="SYO197" s="652"/>
      <c r="SYP197" s="653"/>
      <c r="SYQ197" s="653"/>
      <c r="SYR197" s="653"/>
      <c r="SYS197" s="652"/>
      <c r="SYT197" s="653"/>
      <c r="SYU197" s="653"/>
      <c r="SYV197" s="653"/>
      <c r="SYW197" s="652"/>
      <c r="SYX197" s="653"/>
      <c r="SYY197" s="653"/>
      <c r="SYZ197" s="653"/>
      <c r="SZA197" s="652"/>
      <c r="SZB197" s="653"/>
      <c r="SZC197" s="653"/>
      <c r="SZD197" s="653"/>
      <c r="SZE197" s="652"/>
      <c r="SZF197" s="653"/>
      <c r="SZG197" s="653"/>
      <c r="SZH197" s="653"/>
      <c r="SZI197" s="652"/>
      <c r="SZJ197" s="653"/>
      <c r="SZK197" s="653"/>
      <c r="SZL197" s="653"/>
      <c r="SZM197" s="652"/>
      <c r="SZN197" s="653"/>
      <c r="SZO197" s="653"/>
      <c r="SZP197" s="653"/>
      <c r="SZQ197" s="652"/>
      <c r="SZR197" s="653"/>
      <c r="SZS197" s="653"/>
      <c r="SZT197" s="653"/>
      <c r="SZU197" s="652"/>
      <c r="SZV197" s="653"/>
      <c r="SZW197" s="653"/>
      <c r="SZX197" s="653"/>
      <c r="SZY197" s="652"/>
      <c r="SZZ197" s="653"/>
      <c r="TAA197" s="653"/>
      <c r="TAB197" s="653"/>
      <c r="TAC197" s="652"/>
      <c r="TAD197" s="653"/>
      <c r="TAE197" s="653"/>
      <c r="TAF197" s="653"/>
      <c r="TAG197" s="652"/>
      <c r="TAH197" s="653"/>
      <c r="TAI197" s="653"/>
      <c r="TAJ197" s="653"/>
      <c r="TAK197" s="652"/>
      <c r="TAL197" s="653"/>
      <c r="TAM197" s="653"/>
      <c r="TAN197" s="653"/>
      <c r="TAO197" s="652"/>
      <c r="TAP197" s="653"/>
      <c r="TAQ197" s="653"/>
      <c r="TAR197" s="653"/>
      <c r="TAS197" s="652"/>
      <c r="TAT197" s="653"/>
      <c r="TAU197" s="653"/>
      <c r="TAV197" s="653"/>
      <c r="TAW197" s="652"/>
      <c r="TAX197" s="653"/>
      <c r="TAY197" s="653"/>
      <c r="TAZ197" s="653"/>
      <c r="TBA197" s="652"/>
      <c r="TBB197" s="653"/>
      <c r="TBC197" s="653"/>
      <c r="TBD197" s="653"/>
      <c r="TBE197" s="652"/>
      <c r="TBF197" s="653"/>
      <c r="TBG197" s="653"/>
      <c r="TBH197" s="653"/>
      <c r="TBI197" s="652"/>
      <c r="TBJ197" s="653"/>
      <c r="TBK197" s="653"/>
      <c r="TBL197" s="653"/>
      <c r="TBM197" s="652"/>
      <c r="TBN197" s="653"/>
      <c r="TBO197" s="653"/>
      <c r="TBP197" s="653"/>
      <c r="TBQ197" s="652"/>
      <c r="TBR197" s="653"/>
      <c r="TBS197" s="653"/>
      <c r="TBT197" s="653"/>
      <c r="TBU197" s="652"/>
      <c r="TBV197" s="653"/>
      <c r="TBW197" s="653"/>
      <c r="TBX197" s="653"/>
      <c r="TBY197" s="652"/>
      <c r="TBZ197" s="653"/>
      <c r="TCA197" s="653"/>
      <c r="TCB197" s="653"/>
      <c r="TCC197" s="652"/>
      <c r="TCD197" s="653"/>
      <c r="TCE197" s="653"/>
      <c r="TCF197" s="653"/>
      <c r="TCG197" s="652"/>
      <c r="TCH197" s="653"/>
      <c r="TCI197" s="653"/>
      <c r="TCJ197" s="653"/>
      <c r="TCK197" s="652"/>
      <c r="TCL197" s="653"/>
      <c r="TCM197" s="653"/>
      <c r="TCN197" s="653"/>
      <c r="TCO197" s="652"/>
      <c r="TCP197" s="653"/>
      <c r="TCQ197" s="653"/>
      <c r="TCR197" s="653"/>
      <c r="TCS197" s="652"/>
      <c r="TCT197" s="653"/>
      <c r="TCU197" s="653"/>
      <c r="TCV197" s="653"/>
      <c r="TCW197" s="652"/>
      <c r="TCX197" s="653"/>
      <c r="TCY197" s="653"/>
      <c r="TCZ197" s="653"/>
      <c r="TDA197" s="652"/>
      <c r="TDB197" s="653"/>
      <c r="TDC197" s="653"/>
      <c r="TDD197" s="653"/>
      <c r="TDE197" s="652"/>
      <c r="TDF197" s="653"/>
      <c r="TDG197" s="653"/>
      <c r="TDH197" s="653"/>
      <c r="TDI197" s="652"/>
      <c r="TDJ197" s="653"/>
      <c r="TDK197" s="653"/>
      <c r="TDL197" s="653"/>
      <c r="TDM197" s="652"/>
      <c r="TDN197" s="653"/>
      <c r="TDO197" s="653"/>
      <c r="TDP197" s="653"/>
      <c r="TDQ197" s="652"/>
      <c r="TDR197" s="653"/>
      <c r="TDS197" s="653"/>
      <c r="TDT197" s="653"/>
      <c r="TDU197" s="652"/>
      <c r="TDV197" s="653"/>
      <c r="TDW197" s="653"/>
      <c r="TDX197" s="653"/>
      <c r="TDY197" s="652"/>
      <c r="TDZ197" s="653"/>
      <c r="TEA197" s="653"/>
      <c r="TEB197" s="653"/>
      <c r="TEC197" s="652"/>
      <c r="TED197" s="653"/>
      <c r="TEE197" s="653"/>
      <c r="TEF197" s="653"/>
      <c r="TEG197" s="652"/>
      <c r="TEH197" s="653"/>
      <c r="TEI197" s="653"/>
      <c r="TEJ197" s="653"/>
      <c r="TEK197" s="652"/>
      <c r="TEL197" s="653"/>
      <c r="TEM197" s="653"/>
      <c r="TEN197" s="653"/>
      <c r="TEO197" s="652"/>
      <c r="TEP197" s="653"/>
      <c r="TEQ197" s="653"/>
      <c r="TER197" s="653"/>
      <c r="TES197" s="652"/>
      <c r="TET197" s="653"/>
      <c r="TEU197" s="653"/>
      <c r="TEV197" s="653"/>
      <c r="TEW197" s="652"/>
      <c r="TEX197" s="653"/>
      <c r="TEY197" s="653"/>
      <c r="TEZ197" s="653"/>
      <c r="TFA197" s="652"/>
      <c r="TFB197" s="653"/>
      <c r="TFC197" s="653"/>
      <c r="TFD197" s="653"/>
      <c r="TFE197" s="652"/>
      <c r="TFF197" s="653"/>
      <c r="TFG197" s="653"/>
      <c r="TFH197" s="653"/>
      <c r="TFI197" s="652"/>
      <c r="TFJ197" s="653"/>
      <c r="TFK197" s="653"/>
      <c r="TFL197" s="653"/>
      <c r="TFM197" s="652"/>
      <c r="TFN197" s="653"/>
      <c r="TFO197" s="653"/>
      <c r="TFP197" s="653"/>
      <c r="TFQ197" s="652"/>
      <c r="TFR197" s="653"/>
      <c r="TFS197" s="653"/>
      <c r="TFT197" s="653"/>
      <c r="TFU197" s="652"/>
      <c r="TFV197" s="653"/>
      <c r="TFW197" s="653"/>
      <c r="TFX197" s="653"/>
      <c r="TFY197" s="652"/>
      <c r="TFZ197" s="653"/>
      <c r="TGA197" s="653"/>
      <c r="TGB197" s="653"/>
      <c r="TGC197" s="652"/>
      <c r="TGD197" s="653"/>
      <c r="TGE197" s="653"/>
      <c r="TGF197" s="653"/>
      <c r="TGG197" s="652"/>
      <c r="TGH197" s="653"/>
      <c r="TGI197" s="653"/>
      <c r="TGJ197" s="653"/>
      <c r="TGK197" s="652"/>
      <c r="TGL197" s="653"/>
      <c r="TGM197" s="653"/>
      <c r="TGN197" s="653"/>
      <c r="TGO197" s="652"/>
      <c r="TGP197" s="653"/>
      <c r="TGQ197" s="653"/>
      <c r="TGR197" s="653"/>
      <c r="TGS197" s="652"/>
      <c r="TGT197" s="653"/>
      <c r="TGU197" s="653"/>
      <c r="TGV197" s="653"/>
      <c r="TGW197" s="652"/>
      <c r="TGX197" s="653"/>
      <c r="TGY197" s="653"/>
      <c r="TGZ197" s="653"/>
      <c r="THA197" s="652"/>
      <c r="THB197" s="653"/>
      <c r="THC197" s="653"/>
      <c r="THD197" s="653"/>
      <c r="THE197" s="652"/>
      <c r="THF197" s="653"/>
      <c r="THG197" s="653"/>
      <c r="THH197" s="653"/>
      <c r="THI197" s="652"/>
      <c r="THJ197" s="653"/>
      <c r="THK197" s="653"/>
      <c r="THL197" s="653"/>
      <c r="THM197" s="652"/>
      <c r="THN197" s="653"/>
      <c r="THO197" s="653"/>
      <c r="THP197" s="653"/>
      <c r="THQ197" s="652"/>
      <c r="THR197" s="653"/>
      <c r="THS197" s="653"/>
      <c r="THT197" s="653"/>
      <c r="THU197" s="652"/>
      <c r="THV197" s="653"/>
      <c r="THW197" s="653"/>
      <c r="THX197" s="653"/>
      <c r="THY197" s="652"/>
      <c r="THZ197" s="653"/>
      <c r="TIA197" s="653"/>
      <c r="TIB197" s="653"/>
      <c r="TIC197" s="652"/>
      <c r="TID197" s="653"/>
      <c r="TIE197" s="653"/>
      <c r="TIF197" s="653"/>
      <c r="TIG197" s="652"/>
      <c r="TIH197" s="653"/>
      <c r="TII197" s="653"/>
      <c r="TIJ197" s="653"/>
      <c r="TIK197" s="652"/>
      <c r="TIL197" s="653"/>
      <c r="TIM197" s="653"/>
      <c r="TIN197" s="653"/>
      <c r="TIO197" s="652"/>
      <c r="TIP197" s="653"/>
      <c r="TIQ197" s="653"/>
      <c r="TIR197" s="653"/>
      <c r="TIS197" s="652"/>
      <c r="TIT197" s="653"/>
      <c r="TIU197" s="653"/>
      <c r="TIV197" s="653"/>
      <c r="TIW197" s="652"/>
      <c r="TIX197" s="653"/>
      <c r="TIY197" s="653"/>
      <c r="TIZ197" s="653"/>
      <c r="TJA197" s="652"/>
      <c r="TJB197" s="653"/>
      <c r="TJC197" s="653"/>
      <c r="TJD197" s="653"/>
      <c r="TJE197" s="652"/>
      <c r="TJF197" s="653"/>
      <c r="TJG197" s="653"/>
      <c r="TJH197" s="653"/>
      <c r="TJI197" s="652"/>
      <c r="TJJ197" s="653"/>
      <c r="TJK197" s="653"/>
      <c r="TJL197" s="653"/>
      <c r="TJM197" s="652"/>
      <c r="TJN197" s="653"/>
      <c r="TJO197" s="653"/>
      <c r="TJP197" s="653"/>
      <c r="TJQ197" s="652"/>
      <c r="TJR197" s="653"/>
      <c r="TJS197" s="653"/>
      <c r="TJT197" s="653"/>
      <c r="TJU197" s="652"/>
      <c r="TJV197" s="653"/>
      <c r="TJW197" s="653"/>
      <c r="TJX197" s="653"/>
      <c r="TJY197" s="652"/>
      <c r="TJZ197" s="653"/>
      <c r="TKA197" s="653"/>
      <c r="TKB197" s="653"/>
      <c r="TKC197" s="652"/>
      <c r="TKD197" s="653"/>
      <c r="TKE197" s="653"/>
      <c r="TKF197" s="653"/>
      <c r="TKG197" s="652"/>
      <c r="TKH197" s="653"/>
      <c r="TKI197" s="653"/>
      <c r="TKJ197" s="653"/>
      <c r="TKK197" s="652"/>
      <c r="TKL197" s="653"/>
      <c r="TKM197" s="653"/>
      <c r="TKN197" s="653"/>
      <c r="TKO197" s="652"/>
      <c r="TKP197" s="653"/>
      <c r="TKQ197" s="653"/>
      <c r="TKR197" s="653"/>
      <c r="TKS197" s="652"/>
      <c r="TKT197" s="653"/>
      <c r="TKU197" s="653"/>
      <c r="TKV197" s="653"/>
      <c r="TKW197" s="652"/>
      <c r="TKX197" s="653"/>
      <c r="TKY197" s="653"/>
      <c r="TKZ197" s="653"/>
      <c r="TLA197" s="652"/>
      <c r="TLB197" s="653"/>
      <c r="TLC197" s="653"/>
      <c r="TLD197" s="653"/>
      <c r="TLE197" s="652"/>
      <c r="TLF197" s="653"/>
      <c r="TLG197" s="653"/>
      <c r="TLH197" s="653"/>
      <c r="TLI197" s="652"/>
      <c r="TLJ197" s="653"/>
      <c r="TLK197" s="653"/>
      <c r="TLL197" s="653"/>
      <c r="TLM197" s="652"/>
      <c r="TLN197" s="653"/>
      <c r="TLO197" s="653"/>
      <c r="TLP197" s="653"/>
      <c r="TLQ197" s="652"/>
      <c r="TLR197" s="653"/>
      <c r="TLS197" s="653"/>
      <c r="TLT197" s="653"/>
      <c r="TLU197" s="652"/>
      <c r="TLV197" s="653"/>
      <c r="TLW197" s="653"/>
      <c r="TLX197" s="653"/>
      <c r="TLY197" s="652"/>
      <c r="TLZ197" s="653"/>
      <c r="TMA197" s="653"/>
      <c r="TMB197" s="653"/>
      <c r="TMC197" s="652"/>
      <c r="TMD197" s="653"/>
      <c r="TME197" s="653"/>
      <c r="TMF197" s="653"/>
      <c r="TMG197" s="652"/>
      <c r="TMH197" s="653"/>
      <c r="TMI197" s="653"/>
      <c r="TMJ197" s="653"/>
      <c r="TMK197" s="652"/>
      <c r="TML197" s="653"/>
      <c r="TMM197" s="653"/>
      <c r="TMN197" s="653"/>
      <c r="TMO197" s="652"/>
      <c r="TMP197" s="653"/>
      <c r="TMQ197" s="653"/>
      <c r="TMR197" s="653"/>
      <c r="TMS197" s="652"/>
      <c r="TMT197" s="653"/>
      <c r="TMU197" s="653"/>
      <c r="TMV197" s="653"/>
      <c r="TMW197" s="652"/>
      <c r="TMX197" s="653"/>
      <c r="TMY197" s="653"/>
      <c r="TMZ197" s="653"/>
      <c r="TNA197" s="652"/>
      <c r="TNB197" s="653"/>
      <c r="TNC197" s="653"/>
      <c r="TND197" s="653"/>
      <c r="TNE197" s="652"/>
      <c r="TNF197" s="653"/>
      <c r="TNG197" s="653"/>
      <c r="TNH197" s="653"/>
      <c r="TNI197" s="652"/>
      <c r="TNJ197" s="653"/>
      <c r="TNK197" s="653"/>
      <c r="TNL197" s="653"/>
      <c r="TNM197" s="652"/>
      <c r="TNN197" s="653"/>
      <c r="TNO197" s="653"/>
      <c r="TNP197" s="653"/>
      <c r="TNQ197" s="652"/>
      <c r="TNR197" s="653"/>
      <c r="TNS197" s="653"/>
      <c r="TNT197" s="653"/>
      <c r="TNU197" s="652"/>
      <c r="TNV197" s="653"/>
      <c r="TNW197" s="653"/>
      <c r="TNX197" s="653"/>
      <c r="TNY197" s="652"/>
      <c r="TNZ197" s="653"/>
      <c r="TOA197" s="653"/>
      <c r="TOB197" s="653"/>
      <c r="TOC197" s="652"/>
      <c r="TOD197" s="653"/>
      <c r="TOE197" s="653"/>
      <c r="TOF197" s="653"/>
      <c r="TOG197" s="652"/>
      <c r="TOH197" s="653"/>
      <c r="TOI197" s="653"/>
      <c r="TOJ197" s="653"/>
      <c r="TOK197" s="652"/>
      <c r="TOL197" s="653"/>
      <c r="TOM197" s="653"/>
      <c r="TON197" s="653"/>
      <c r="TOO197" s="652"/>
      <c r="TOP197" s="653"/>
      <c r="TOQ197" s="653"/>
      <c r="TOR197" s="653"/>
      <c r="TOS197" s="652"/>
      <c r="TOT197" s="653"/>
      <c r="TOU197" s="653"/>
      <c r="TOV197" s="653"/>
      <c r="TOW197" s="652"/>
      <c r="TOX197" s="653"/>
      <c r="TOY197" s="653"/>
      <c r="TOZ197" s="653"/>
      <c r="TPA197" s="652"/>
      <c r="TPB197" s="653"/>
      <c r="TPC197" s="653"/>
      <c r="TPD197" s="653"/>
      <c r="TPE197" s="652"/>
      <c r="TPF197" s="653"/>
      <c r="TPG197" s="653"/>
      <c r="TPH197" s="653"/>
      <c r="TPI197" s="652"/>
      <c r="TPJ197" s="653"/>
      <c r="TPK197" s="653"/>
      <c r="TPL197" s="653"/>
      <c r="TPM197" s="652"/>
      <c r="TPN197" s="653"/>
      <c r="TPO197" s="653"/>
      <c r="TPP197" s="653"/>
      <c r="TPQ197" s="652"/>
      <c r="TPR197" s="653"/>
      <c r="TPS197" s="653"/>
      <c r="TPT197" s="653"/>
      <c r="TPU197" s="652"/>
      <c r="TPV197" s="653"/>
      <c r="TPW197" s="653"/>
      <c r="TPX197" s="653"/>
      <c r="TPY197" s="652"/>
      <c r="TPZ197" s="653"/>
      <c r="TQA197" s="653"/>
      <c r="TQB197" s="653"/>
      <c r="TQC197" s="652"/>
      <c r="TQD197" s="653"/>
      <c r="TQE197" s="653"/>
      <c r="TQF197" s="653"/>
      <c r="TQG197" s="652"/>
      <c r="TQH197" s="653"/>
      <c r="TQI197" s="653"/>
      <c r="TQJ197" s="653"/>
      <c r="TQK197" s="652"/>
      <c r="TQL197" s="653"/>
      <c r="TQM197" s="653"/>
      <c r="TQN197" s="653"/>
      <c r="TQO197" s="652"/>
      <c r="TQP197" s="653"/>
      <c r="TQQ197" s="653"/>
      <c r="TQR197" s="653"/>
      <c r="TQS197" s="652"/>
      <c r="TQT197" s="653"/>
      <c r="TQU197" s="653"/>
      <c r="TQV197" s="653"/>
      <c r="TQW197" s="652"/>
      <c r="TQX197" s="653"/>
      <c r="TQY197" s="653"/>
      <c r="TQZ197" s="653"/>
      <c r="TRA197" s="652"/>
      <c r="TRB197" s="653"/>
      <c r="TRC197" s="653"/>
      <c r="TRD197" s="653"/>
      <c r="TRE197" s="652"/>
      <c r="TRF197" s="653"/>
      <c r="TRG197" s="653"/>
      <c r="TRH197" s="653"/>
      <c r="TRI197" s="652"/>
      <c r="TRJ197" s="653"/>
      <c r="TRK197" s="653"/>
      <c r="TRL197" s="653"/>
      <c r="TRM197" s="652"/>
      <c r="TRN197" s="653"/>
      <c r="TRO197" s="653"/>
      <c r="TRP197" s="653"/>
      <c r="TRQ197" s="652"/>
      <c r="TRR197" s="653"/>
      <c r="TRS197" s="653"/>
      <c r="TRT197" s="653"/>
      <c r="TRU197" s="652"/>
      <c r="TRV197" s="653"/>
      <c r="TRW197" s="653"/>
      <c r="TRX197" s="653"/>
      <c r="TRY197" s="652"/>
      <c r="TRZ197" s="653"/>
      <c r="TSA197" s="653"/>
      <c r="TSB197" s="653"/>
      <c r="TSC197" s="652"/>
      <c r="TSD197" s="653"/>
      <c r="TSE197" s="653"/>
      <c r="TSF197" s="653"/>
      <c r="TSG197" s="652"/>
      <c r="TSH197" s="653"/>
      <c r="TSI197" s="653"/>
      <c r="TSJ197" s="653"/>
      <c r="TSK197" s="652"/>
      <c r="TSL197" s="653"/>
      <c r="TSM197" s="653"/>
      <c r="TSN197" s="653"/>
      <c r="TSO197" s="652"/>
      <c r="TSP197" s="653"/>
      <c r="TSQ197" s="653"/>
      <c r="TSR197" s="653"/>
      <c r="TSS197" s="652"/>
      <c r="TST197" s="653"/>
      <c r="TSU197" s="653"/>
      <c r="TSV197" s="653"/>
      <c r="TSW197" s="652"/>
      <c r="TSX197" s="653"/>
      <c r="TSY197" s="653"/>
      <c r="TSZ197" s="653"/>
      <c r="TTA197" s="652"/>
      <c r="TTB197" s="653"/>
      <c r="TTC197" s="653"/>
      <c r="TTD197" s="653"/>
      <c r="TTE197" s="652"/>
      <c r="TTF197" s="653"/>
      <c r="TTG197" s="653"/>
      <c r="TTH197" s="653"/>
      <c r="TTI197" s="652"/>
      <c r="TTJ197" s="653"/>
      <c r="TTK197" s="653"/>
      <c r="TTL197" s="653"/>
      <c r="TTM197" s="652"/>
      <c r="TTN197" s="653"/>
      <c r="TTO197" s="653"/>
      <c r="TTP197" s="653"/>
      <c r="TTQ197" s="652"/>
      <c r="TTR197" s="653"/>
      <c r="TTS197" s="653"/>
      <c r="TTT197" s="653"/>
      <c r="TTU197" s="652"/>
      <c r="TTV197" s="653"/>
      <c r="TTW197" s="653"/>
      <c r="TTX197" s="653"/>
      <c r="TTY197" s="652"/>
      <c r="TTZ197" s="653"/>
      <c r="TUA197" s="653"/>
      <c r="TUB197" s="653"/>
      <c r="TUC197" s="652"/>
      <c r="TUD197" s="653"/>
      <c r="TUE197" s="653"/>
      <c r="TUF197" s="653"/>
      <c r="TUG197" s="652"/>
      <c r="TUH197" s="653"/>
      <c r="TUI197" s="653"/>
      <c r="TUJ197" s="653"/>
      <c r="TUK197" s="652"/>
      <c r="TUL197" s="653"/>
      <c r="TUM197" s="653"/>
      <c r="TUN197" s="653"/>
      <c r="TUO197" s="652"/>
      <c r="TUP197" s="653"/>
      <c r="TUQ197" s="653"/>
      <c r="TUR197" s="653"/>
      <c r="TUS197" s="652"/>
      <c r="TUT197" s="653"/>
      <c r="TUU197" s="653"/>
      <c r="TUV197" s="653"/>
      <c r="TUW197" s="652"/>
      <c r="TUX197" s="653"/>
      <c r="TUY197" s="653"/>
      <c r="TUZ197" s="653"/>
      <c r="TVA197" s="652"/>
      <c r="TVB197" s="653"/>
      <c r="TVC197" s="653"/>
      <c r="TVD197" s="653"/>
      <c r="TVE197" s="652"/>
      <c r="TVF197" s="653"/>
      <c r="TVG197" s="653"/>
      <c r="TVH197" s="653"/>
      <c r="TVI197" s="652"/>
      <c r="TVJ197" s="653"/>
      <c r="TVK197" s="653"/>
      <c r="TVL197" s="653"/>
      <c r="TVM197" s="652"/>
      <c r="TVN197" s="653"/>
      <c r="TVO197" s="653"/>
      <c r="TVP197" s="653"/>
      <c r="TVQ197" s="652"/>
      <c r="TVR197" s="653"/>
      <c r="TVS197" s="653"/>
      <c r="TVT197" s="653"/>
      <c r="TVU197" s="652"/>
      <c r="TVV197" s="653"/>
      <c r="TVW197" s="653"/>
      <c r="TVX197" s="653"/>
      <c r="TVY197" s="652"/>
      <c r="TVZ197" s="653"/>
      <c r="TWA197" s="653"/>
      <c r="TWB197" s="653"/>
      <c r="TWC197" s="652"/>
      <c r="TWD197" s="653"/>
      <c r="TWE197" s="653"/>
      <c r="TWF197" s="653"/>
      <c r="TWG197" s="652"/>
      <c r="TWH197" s="653"/>
      <c r="TWI197" s="653"/>
      <c r="TWJ197" s="653"/>
      <c r="TWK197" s="652"/>
      <c r="TWL197" s="653"/>
      <c r="TWM197" s="653"/>
      <c r="TWN197" s="653"/>
      <c r="TWO197" s="652"/>
      <c r="TWP197" s="653"/>
      <c r="TWQ197" s="653"/>
      <c r="TWR197" s="653"/>
      <c r="TWS197" s="652"/>
      <c r="TWT197" s="653"/>
      <c r="TWU197" s="653"/>
      <c r="TWV197" s="653"/>
      <c r="TWW197" s="652"/>
      <c r="TWX197" s="653"/>
      <c r="TWY197" s="653"/>
      <c r="TWZ197" s="653"/>
      <c r="TXA197" s="652"/>
      <c r="TXB197" s="653"/>
      <c r="TXC197" s="653"/>
      <c r="TXD197" s="653"/>
      <c r="TXE197" s="652"/>
      <c r="TXF197" s="653"/>
      <c r="TXG197" s="653"/>
      <c r="TXH197" s="653"/>
      <c r="TXI197" s="652"/>
      <c r="TXJ197" s="653"/>
      <c r="TXK197" s="653"/>
      <c r="TXL197" s="653"/>
      <c r="TXM197" s="652"/>
      <c r="TXN197" s="653"/>
      <c r="TXO197" s="653"/>
      <c r="TXP197" s="653"/>
      <c r="TXQ197" s="652"/>
      <c r="TXR197" s="653"/>
      <c r="TXS197" s="653"/>
      <c r="TXT197" s="653"/>
      <c r="TXU197" s="652"/>
      <c r="TXV197" s="653"/>
      <c r="TXW197" s="653"/>
      <c r="TXX197" s="653"/>
      <c r="TXY197" s="652"/>
      <c r="TXZ197" s="653"/>
      <c r="TYA197" s="653"/>
      <c r="TYB197" s="653"/>
      <c r="TYC197" s="652"/>
      <c r="TYD197" s="653"/>
      <c r="TYE197" s="653"/>
      <c r="TYF197" s="653"/>
      <c r="TYG197" s="652"/>
      <c r="TYH197" s="653"/>
      <c r="TYI197" s="653"/>
      <c r="TYJ197" s="653"/>
      <c r="TYK197" s="652"/>
      <c r="TYL197" s="653"/>
      <c r="TYM197" s="653"/>
      <c r="TYN197" s="653"/>
      <c r="TYO197" s="652"/>
      <c r="TYP197" s="653"/>
      <c r="TYQ197" s="653"/>
      <c r="TYR197" s="653"/>
      <c r="TYS197" s="652"/>
      <c r="TYT197" s="653"/>
      <c r="TYU197" s="653"/>
      <c r="TYV197" s="653"/>
      <c r="TYW197" s="652"/>
      <c r="TYX197" s="653"/>
      <c r="TYY197" s="653"/>
      <c r="TYZ197" s="653"/>
      <c r="TZA197" s="652"/>
      <c r="TZB197" s="653"/>
      <c r="TZC197" s="653"/>
      <c r="TZD197" s="653"/>
      <c r="TZE197" s="652"/>
      <c r="TZF197" s="653"/>
      <c r="TZG197" s="653"/>
      <c r="TZH197" s="653"/>
      <c r="TZI197" s="652"/>
      <c r="TZJ197" s="653"/>
      <c r="TZK197" s="653"/>
      <c r="TZL197" s="653"/>
      <c r="TZM197" s="652"/>
      <c r="TZN197" s="653"/>
      <c r="TZO197" s="653"/>
      <c r="TZP197" s="653"/>
      <c r="TZQ197" s="652"/>
      <c r="TZR197" s="653"/>
      <c r="TZS197" s="653"/>
      <c r="TZT197" s="653"/>
      <c r="TZU197" s="652"/>
      <c r="TZV197" s="653"/>
      <c r="TZW197" s="653"/>
      <c r="TZX197" s="653"/>
      <c r="TZY197" s="652"/>
      <c r="TZZ197" s="653"/>
      <c r="UAA197" s="653"/>
      <c r="UAB197" s="653"/>
      <c r="UAC197" s="652"/>
      <c r="UAD197" s="653"/>
      <c r="UAE197" s="653"/>
      <c r="UAF197" s="653"/>
      <c r="UAG197" s="652"/>
      <c r="UAH197" s="653"/>
      <c r="UAI197" s="653"/>
      <c r="UAJ197" s="653"/>
      <c r="UAK197" s="652"/>
      <c r="UAL197" s="653"/>
      <c r="UAM197" s="653"/>
      <c r="UAN197" s="653"/>
      <c r="UAO197" s="652"/>
      <c r="UAP197" s="653"/>
      <c r="UAQ197" s="653"/>
      <c r="UAR197" s="653"/>
      <c r="UAS197" s="652"/>
      <c r="UAT197" s="653"/>
      <c r="UAU197" s="653"/>
      <c r="UAV197" s="653"/>
      <c r="UAW197" s="652"/>
      <c r="UAX197" s="653"/>
      <c r="UAY197" s="653"/>
      <c r="UAZ197" s="653"/>
      <c r="UBA197" s="652"/>
      <c r="UBB197" s="653"/>
      <c r="UBC197" s="653"/>
      <c r="UBD197" s="653"/>
      <c r="UBE197" s="652"/>
      <c r="UBF197" s="653"/>
      <c r="UBG197" s="653"/>
      <c r="UBH197" s="653"/>
      <c r="UBI197" s="652"/>
      <c r="UBJ197" s="653"/>
      <c r="UBK197" s="653"/>
      <c r="UBL197" s="653"/>
      <c r="UBM197" s="652"/>
      <c r="UBN197" s="653"/>
      <c r="UBO197" s="653"/>
      <c r="UBP197" s="653"/>
      <c r="UBQ197" s="652"/>
      <c r="UBR197" s="653"/>
      <c r="UBS197" s="653"/>
      <c r="UBT197" s="653"/>
      <c r="UBU197" s="652"/>
      <c r="UBV197" s="653"/>
      <c r="UBW197" s="653"/>
      <c r="UBX197" s="653"/>
      <c r="UBY197" s="652"/>
      <c r="UBZ197" s="653"/>
      <c r="UCA197" s="653"/>
      <c r="UCB197" s="653"/>
      <c r="UCC197" s="652"/>
      <c r="UCD197" s="653"/>
      <c r="UCE197" s="653"/>
      <c r="UCF197" s="653"/>
      <c r="UCG197" s="652"/>
      <c r="UCH197" s="653"/>
      <c r="UCI197" s="653"/>
      <c r="UCJ197" s="653"/>
      <c r="UCK197" s="652"/>
      <c r="UCL197" s="653"/>
      <c r="UCM197" s="653"/>
      <c r="UCN197" s="653"/>
      <c r="UCO197" s="652"/>
      <c r="UCP197" s="653"/>
      <c r="UCQ197" s="653"/>
      <c r="UCR197" s="653"/>
      <c r="UCS197" s="652"/>
      <c r="UCT197" s="653"/>
      <c r="UCU197" s="653"/>
      <c r="UCV197" s="653"/>
      <c r="UCW197" s="652"/>
      <c r="UCX197" s="653"/>
      <c r="UCY197" s="653"/>
      <c r="UCZ197" s="653"/>
      <c r="UDA197" s="652"/>
      <c r="UDB197" s="653"/>
      <c r="UDC197" s="653"/>
      <c r="UDD197" s="653"/>
      <c r="UDE197" s="652"/>
      <c r="UDF197" s="653"/>
      <c r="UDG197" s="653"/>
      <c r="UDH197" s="653"/>
      <c r="UDI197" s="652"/>
      <c r="UDJ197" s="653"/>
      <c r="UDK197" s="653"/>
      <c r="UDL197" s="653"/>
      <c r="UDM197" s="652"/>
      <c r="UDN197" s="653"/>
      <c r="UDO197" s="653"/>
      <c r="UDP197" s="653"/>
      <c r="UDQ197" s="652"/>
      <c r="UDR197" s="653"/>
      <c r="UDS197" s="653"/>
      <c r="UDT197" s="653"/>
      <c r="UDU197" s="652"/>
      <c r="UDV197" s="653"/>
      <c r="UDW197" s="653"/>
      <c r="UDX197" s="653"/>
      <c r="UDY197" s="652"/>
      <c r="UDZ197" s="653"/>
      <c r="UEA197" s="653"/>
      <c r="UEB197" s="653"/>
      <c r="UEC197" s="652"/>
      <c r="UED197" s="653"/>
      <c r="UEE197" s="653"/>
      <c r="UEF197" s="653"/>
      <c r="UEG197" s="652"/>
      <c r="UEH197" s="653"/>
      <c r="UEI197" s="653"/>
      <c r="UEJ197" s="653"/>
      <c r="UEK197" s="652"/>
      <c r="UEL197" s="653"/>
      <c r="UEM197" s="653"/>
      <c r="UEN197" s="653"/>
      <c r="UEO197" s="652"/>
      <c r="UEP197" s="653"/>
      <c r="UEQ197" s="653"/>
      <c r="UER197" s="653"/>
      <c r="UES197" s="652"/>
      <c r="UET197" s="653"/>
      <c r="UEU197" s="653"/>
      <c r="UEV197" s="653"/>
      <c r="UEW197" s="652"/>
      <c r="UEX197" s="653"/>
      <c r="UEY197" s="653"/>
      <c r="UEZ197" s="653"/>
      <c r="UFA197" s="652"/>
      <c r="UFB197" s="653"/>
      <c r="UFC197" s="653"/>
      <c r="UFD197" s="653"/>
      <c r="UFE197" s="652"/>
      <c r="UFF197" s="653"/>
      <c r="UFG197" s="653"/>
      <c r="UFH197" s="653"/>
      <c r="UFI197" s="652"/>
      <c r="UFJ197" s="653"/>
      <c r="UFK197" s="653"/>
      <c r="UFL197" s="653"/>
      <c r="UFM197" s="652"/>
      <c r="UFN197" s="653"/>
      <c r="UFO197" s="653"/>
      <c r="UFP197" s="653"/>
      <c r="UFQ197" s="652"/>
      <c r="UFR197" s="653"/>
      <c r="UFS197" s="653"/>
      <c r="UFT197" s="653"/>
      <c r="UFU197" s="652"/>
      <c r="UFV197" s="653"/>
      <c r="UFW197" s="653"/>
      <c r="UFX197" s="653"/>
      <c r="UFY197" s="652"/>
      <c r="UFZ197" s="653"/>
      <c r="UGA197" s="653"/>
      <c r="UGB197" s="653"/>
      <c r="UGC197" s="652"/>
      <c r="UGD197" s="653"/>
      <c r="UGE197" s="653"/>
      <c r="UGF197" s="653"/>
      <c r="UGG197" s="652"/>
      <c r="UGH197" s="653"/>
      <c r="UGI197" s="653"/>
      <c r="UGJ197" s="653"/>
      <c r="UGK197" s="652"/>
      <c r="UGL197" s="653"/>
      <c r="UGM197" s="653"/>
      <c r="UGN197" s="653"/>
      <c r="UGO197" s="652"/>
      <c r="UGP197" s="653"/>
      <c r="UGQ197" s="653"/>
      <c r="UGR197" s="653"/>
      <c r="UGS197" s="652"/>
      <c r="UGT197" s="653"/>
      <c r="UGU197" s="653"/>
      <c r="UGV197" s="653"/>
      <c r="UGW197" s="652"/>
      <c r="UGX197" s="653"/>
      <c r="UGY197" s="653"/>
      <c r="UGZ197" s="653"/>
      <c r="UHA197" s="652"/>
      <c r="UHB197" s="653"/>
      <c r="UHC197" s="653"/>
      <c r="UHD197" s="653"/>
      <c r="UHE197" s="652"/>
      <c r="UHF197" s="653"/>
      <c r="UHG197" s="653"/>
      <c r="UHH197" s="653"/>
      <c r="UHI197" s="652"/>
      <c r="UHJ197" s="653"/>
      <c r="UHK197" s="653"/>
      <c r="UHL197" s="653"/>
      <c r="UHM197" s="652"/>
      <c r="UHN197" s="653"/>
      <c r="UHO197" s="653"/>
      <c r="UHP197" s="653"/>
      <c r="UHQ197" s="652"/>
      <c r="UHR197" s="653"/>
      <c r="UHS197" s="653"/>
      <c r="UHT197" s="653"/>
      <c r="UHU197" s="652"/>
      <c r="UHV197" s="653"/>
      <c r="UHW197" s="653"/>
      <c r="UHX197" s="653"/>
      <c r="UHY197" s="652"/>
      <c r="UHZ197" s="653"/>
      <c r="UIA197" s="653"/>
      <c r="UIB197" s="653"/>
      <c r="UIC197" s="652"/>
      <c r="UID197" s="653"/>
      <c r="UIE197" s="653"/>
      <c r="UIF197" s="653"/>
      <c r="UIG197" s="652"/>
      <c r="UIH197" s="653"/>
      <c r="UII197" s="653"/>
      <c r="UIJ197" s="653"/>
      <c r="UIK197" s="652"/>
      <c r="UIL197" s="653"/>
      <c r="UIM197" s="653"/>
      <c r="UIN197" s="653"/>
      <c r="UIO197" s="652"/>
      <c r="UIP197" s="653"/>
      <c r="UIQ197" s="653"/>
      <c r="UIR197" s="653"/>
      <c r="UIS197" s="652"/>
      <c r="UIT197" s="653"/>
      <c r="UIU197" s="653"/>
      <c r="UIV197" s="653"/>
      <c r="UIW197" s="652"/>
      <c r="UIX197" s="653"/>
      <c r="UIY197" s="653"/>
      <c r="UIZ197" s="653"/>
      <c r="UJA197" s="652"/>
      <c r="UJB197" s="653"/>
      <c r="UJC197" s="653"/>
      <c r="UJD197" s="653"/>
      <c r="UJE197" s="652"/>
      <c r="UJF197" s="653"/>
      <c r="UJG197" s="653"/>
      <c r="UJH197" s="653"/>
      <c r="UJI197" s="652"/>
      <c r="UJJ197" s="653"/>
      <c r="UJK197" s="653"/>
      <c r="UJL197" s="653"/>
      <c r="UJM197" s="652"/>
      <c r="UJN197" s="653"/>
      <c r="UJO197" s="653"/>
      <c r="UJP197" s="653"/>
      <c r="UJQ197" s="652"/>
      <c r="UJR197" s="653"/>
      <c r="UJS197" s="653"/>
      <c r="UJT197" s="653"/>
      <c r="UJU197" s="652"/>
      <c r="UJV197" s="653"/>
      <c r="UJW197" s="653"/>
      <c r="UJX197" s="653"/>
      <c r="UJY197" s="652"/>
      <c r="UJZ197" s="653"/>
      <c r="UKA197" s="653"/>
      <c r="UKB197" s="653"/>
      <c r="UKC197" s="652"/>
      <c r="UKD197" s="653"/>
      <c r="UKE197" s="653"/>
      <c r="UKF197" s="653"/>
      <c r="UKG197" s="652"/>
      <c r="UKH197" s="653"/>
      <c r="UKI197" s="653"/>
      <c r="UKJ197" s="653"/>
      <c r="UKK197" s="652"/>
      <c r="UKL197" s="653"/>
      <c r="UKM197" s="653"/>
      <c r="UKN197" s="653"/>
      <c r="UKO197" s="652"/>
      <c r="UKP197" s="653"/>
      <c r="UKQ197" s="653"/>
      <c r="UKR197" s="653"/>
      <c r="UKS197" s="652"/>
      <c r="UKT197" s="653"/>
      <c r="UKU197" s="653"/>
      <c r="UKV197" s="653"/>
      <c r="UKW197" s="652"/>
      <c r="UKX197" s="653"/>
      <c r="UKY197" s="653"/>
      <c r="UKZ197" s="653"/>
      <c r="ULA197" s="652"/>
      <c r="ULB197" s="653"/>
      <c r="ULC197" s="653"/>
      <c r="ULD197" s="653"/>
      <c r="ULE197" s="652"/>
      <c r="ULF197" s="653"/>
      <c r="ULG197" s="653"/>
      <c r="ULH197" s="653"/>
      <c r="ULI197" s="652"/>
      <c r="ULJ197" s="653"/>
      <c r="ULK197" s="653"/>
      <c r="ULL197" s="653"/>
      <c r="ULM197" s="652"/>
      <c r="ULN197" s="653"/>
      <c r="ULO197" s="653"/>
      <c r="ULP197" s="653"/>
      <c r="ULQ197" s="652"/>
      <c r="ULR197" s="653"/>
      <c r="ULS197" s="653"/>
      <c r="ULT197" s="653"/>
      <c r="ULU197" s="652"/>
      <c r="ULV197" s="653"/>
      <c r="ULW197" s="653"/>
      <c r="ULX197" s="653"/>
      <c r="ULY197" s="652"/>
      <c r="ULZ197" s="653"/>
      <c r="UMA197" s="653"/>
      <c r="UMB197" s="653"/>
      <c r="UMC197" s="652"/>
      <c r="UMD197" s="653"/>
      <c r="UME197" s="653"/>
      <c r="UMF197" s="653"/>
      <c r="UMG197" s="652"/>
      <c r="UMH197" s="653"/>
      <c r="UMI197" s="653"/>
      <c r="UMJ197" s="653"/>
      <c r="UMK197" s="652"/>
      <c r="UML197" s="653"/>
      <c r="UMM197" s="653"/>
      <c r="UMN197" s="653"/>
      <c r="UMO197" s="652"/>
      <c r="UMP197" s="653"/>
      <c r="UMQ197" s="653"/>
      <c r="UMR197" s="653"/>
      <c r="UMS197" s="652"/>
      <c r="UMT197" s="653"/>
      <c r="UMU197" s="653"/>
      <c r="UMV197" s="653"/>
      <c r="UMW197" s="652"/>
      <c r="UMX197" s="653"/>
      <c r="UMY197" s="653"/>
      <c r="UMZ197" s="653"/>
      <c r="UNA197" s="652"/>
      <c r="UNB197" s="653"/>
      <c r="UNC197" s="653"/>
      <c r="UND197" s="653"/>
      <c r="UNE197" s="652"/>
      <c r="UNF197" s="653"/>
      <c r="UNG197" s="653"/>
      <c r="UNH197" s="653"/>
      <c r="UNI197" s="652"/>
      <c r="UNJ197" s="653"/>
      <c r="UNK197" s="653"/>
      <c r="UNL197" s="653"/>
      <c r="UNM197" s="652"/>
      <c r="UNN197" s="653"/>
      <c r="UNO197" s="653"/>
      <c r="UNP197" s="653"/>
      <c r="UNQ197" s="652"/>
      <c r="UNR197" s="653"/>
      <c r="UNS197" s="653"/>
      <c r="UNT197" s="653"/>
      <c r="UNU197" s="652"/>
      <c r="UNV197" s="653"/>
      <c r="UNW197" s="653"/>
      <c r="UNX197" s="653"/>
      <c r="UNY197" s="652"/>
      <c r="UNZ197" s="653"/>
      <c r="UOA197" s="653"/>
      <c r="UOB197" s="653"/>
      <c r="UOC197" s="652"/>
      <c r="UOD197" s="653"/>
      <c r="UOE197" s="653"/>
      <c r="UOF197" s="653"/>
      <c r="UOG197" s="652"/>
      <c r="UOH197" s="653"/>
      <c r="UOI197" s="653"/>
      <c r="UOJ197" s="653"/>
      <c r="UOK197" s="652"/>
      <c r="UOL197" s="653"/>
      <c r="UOM197" s="653"/>
      <c r="UON197" s="653"/>
      <c r="UOO197" s="652"/>
      <c r="UOP197" s="653"/>
      <c r="UOQ197" s="653"/>
      <c r="UOR197" s="653"/>
      <c r="UOS197" s="652"/>
      <c r="UOT197" s="653"/>
      <c r="UOU197" s="653"/>
      <c r="UOV197" s="653"/>
      <c r="UOW197" s="652"/>
      <c r="UOX197" s="653"/>
      <c r="UOY197" s="653"/>
      <c r="UOZ197" s="653"/>
      <c r="UPA197" s="652"/>
      <c r="UPB197" s="653"/>
      <c r="UPC197" s="653"/>
      <c r="UPD197" s="653"/>
      <c r="UPE197" s="652"/>
      <c r="UPF197" s="653"/>
      <c r="UPG197" s="653"/>
      <c r="UPH197" s="653"/>
      <c r="UPI197" s="652"/>
      <c r="UPJ197" s="653"/>
      <c r="UPK197" s="653"/>
      <c r="UPL197" s="653"/>
      <c r="UPM197" s="652"/>
      <c r="UPN197" s="653"/>
      <c r="UPO197" s="653"/>
      <c r="UPP197" s="653"/>
      <c r="UPQ197" s="652"/>
      <c r="UPR197" s="653"/>
      <c r="UPS197" s="653"/>
      <c r="UPT197" s="653"/>
      <c r="UPU197" s="652"/>
      <c r="UPV197" s="653"/>
      <c r="UPW197" s="653"/>
      <c r="UPX197" s="653"/>
      <c r="UPY197" s="652"/>
      <c r="UPZ197" s="653"/>
      <c r="UQA197" s="653"/>
      <c r="UQB197" s="653"/>
      <c r="UQC197" s="652"/>
      <c r="UQD197" s="653"/>
      <c r="UQE197" s="653"/>
      <c r="UQF197" s="653"/>
      <c r="UQG197" s="652"/>
      <c r="UQH197" s="653"/>
      <c r="UQI197" s="653"/>
      <c r="UQJ197" s="653"/>
      <c r="UQK197" s="652"/>
      <c r="UQL197" s="653"/>
      <c r="UQM197" s="653"/>
      <c r="UQN197" s="653"/>
      <c r="UQO197" s="652"/>
      <c r="UQP197" s="653"/>
      <c r="UQQ197" s="653"/>
      <c r="UQR197" s="653"/>
      <c r="UQS197" s="652"/>
      <c r="UQT197" s="653"/>
      <c r="UQU197" s="653"/>
      <c r="UQV197" s="653"/>
      <c r="UQW197" s="652"/>
      <c r="UQX197" s="653"/>
      <c r="UQY197" s="653"/>
      <c r="UQZ197" s="653"/>
      <c r="URA197" s="652"/>
      <c r="URB197" s="653"/>
      <c r="URC197" s="653"/>
      <c r="URD197" s="653"/>
      <c r="URE197" s="652"/>
      <c r="URF197" s="653"/>
      <c r="URG197" s="653"/>
      <c r="URH197" s="653"/>
      <c r="URI197" s="652"/>
      <c r="URJ197" s="653"/>
      <c r="URK197" s="653"/>
      <c r="URL197" s="653"/>
      <c r="URM197" s="652"/>
      <c r="URN197" s="653"/>
      <c r="URO197" s="653"/>
      <c r="URP197" s="653"/>
      <c r="URQ197" s="652"/>
      <c r="URR197" s="653"/>
      <c r="URS197" s="653"/>
      <c r="URT197" s="653"/>
      <c r="URU197" s="652"/>
      <c r="URV197" s="653"/>
      <c r="URW197" s="653"/>
      <c r="URX197" s="653"/>
      <c r="URY197" s="652"/>
      <c r="URZ197" s="653"/>
      <c r="USA197" s="653"/>
      <c r="USB197" s="653"/>
      <c r="USC197" s="652"/>
      <c r="USD197" s="653"/>
      <c r="USE197" s="653"/>
      <c r="USF197" s="653"/>
      <c r="USG197" s="652"/>
      <c r="USH197" s="653"/>
      <c r="USI197" s="653"/>
      <c r="USJ197" s="653"/>
      <c r="USK197" s="652"/>
      <c r="USL197" s="653"/>
      <c r="USM197" s="653"/>
      <c r="USN197" s="653"/>
      <c r="USO197" s="652"/>
      <c r="USP197" s="653"/>
      <c r="USQ197" s="653"/>
      <c r="USR197" s="653"/>
      <c r="USS197" s="652"/>
      <c r="UST197" s="653"/>
      <c r="USU197" s="653"/>
      <c r="USV197" s="653"/>
      <c r="USW197" s="652"/>
      <c r="USX197" s="653"/>
      <c r="USY197" s="653"/>
      <c r="USZ197" s="653"/>
      <c r="UTA197" s="652"/>
      <c r="UTB197" s="653"/>
      <c r="UTC197" s="653"/>
      <c r="UTD197" s="653"/>
      <c r="UTE197" s="652"/>
      <c r="UTF197" s="653"/>
      <c r="UTG197" s="653"/>
      <c r="UTH197" s="653"/>
      <c r="UTI197" s="652"/>
      <c r="UTJ197" s="653"/>
      <c r="UTK197" s="653"/>
      <c r="UTL197" s="653"/>
      <c r="UTM197" s="652"/>
      <c r="UTN197" s="653"/>
      <c r="UTO197" s="653"/>
      <c r="UTP197" s="653"/>
      <c r="UTQ197" s="652"/>
      <c r="UTR197" s="653"/>
      <c r="UTS197" s="653"/>
      <c r="UTT197" s="653"/>
      <c r="UTU197" s="652"/>
      <c r="UTV197" s="653"/>
      <c r="UTW197" s="653"/>
      <c r="UTX197" s="653"/>
      <c r="UTY197" s="652"/>
      <c r="UTZ197" s="653"/>
      <c r="UUA197" s="653"/>
      <c r="UUB197" s="653"/>
      <c r="UUC197" s="652"/>
      <c r="UUD197" s="653"/>
      <c r="UUE197" s="653"/>
      <c r="UUF197" s="653"/>
      <c r="UUG197" s="652"/>
      <c r="UUH197" s="653"/>
      <c r="UUI197" s="653"/>
      <c r="UUJ197" s="653"/>
      <c r="UUK197" s="652"/>
      <c r="UUL197" s="653"/>
      <c r="UUM197" s="653"/>
      <c r="UUN197" s="653"/>
      <c r="UUO197" s="652"/>
      <c r="UUP197" s="653"/>
      <c r="UUQ197" s="653"/>
      <c r="UUR197" s="653"/>
      <c r="UUS197" s="652"/>
      <c r="UUT197" s="653"/>
      <c r="UUU197" s="653"/>
      <c r="UUV197" s="653"/>
      <c r="UUW197" s="652"/>
      <c r="UUX197" s="653"/>
      <c r="UUY197" s="653"/>
      <c r="UUZ197" s="653"/>
      <c r="UVA197" s="652"/>
      <c r="UVB197" s="653"/>
      <c r="UVC197" s="653"/>
      <c r="UVD197" s="653"/>
      <c r="UVE197" s="652"/>
      <c r="UVF197" s="653"/>
      <c r="UVG197" s="653"/>
      <c r="UVH197" s="653"/>
      <c r="UVI197" s="652"/>
      <c r="UVJ197" s="653"/>
      <c r="UVK197" s="653"/>
      <c r="UVL197" s="653"/>
      <c r="UVM197" s="652"/>
      <c r="UVN197" s="653"/>
      <c r="UVO197" s="653"/>
      <c r="UVP197" s="653"/>
      <c r="UVQ197" s="652"/>
      <c r="UVR197" s="653"/>
      <c r="UVS197" s="653"/>
      <c r="UVT197" s="653"/>
      <c r="UVU197" s="652"/>
      <c r="UVV197" s="653"/>
      <c r="UVW197" s="653"/>
      <c r="UVX197" s="653"/>
      <c r="UVY197" s="652"/>
      <c r="UVZ197" s="653"/>
      <c r="UWA197" s="653"/>
      <c r="UWB197" s="653"/>
      <c r="UWC197" s="652"/>
      <c r="UWD197" s="653"/>
      <c r="UWE197" s="653"/>
      <c r="UWF197" s="653"/>
      <c r="UWG197" s="652"/>
      <c r="UWH197" s="653"/>
      <c r="UWI197" s="653"/>
      <c r="UWJ197" s="653"/>
      <c r="UWK197" s="652"/>
      <c r="UWL197" s="653"/>
      <c r="UWM197" s="653"/>
      <c r="UWN197" s="653"/>
      <c r="UWO197" s="652"/>
      <c r="UWP197" s="653"/>
      <c r="UWQ197" s="653"/>
      <c r="UWR197" s="653"/>
      <c r="UWS197" s="652"/>
      <c r="UWT197" s="653"/>
      <c r="UWU197" s="653"/>
      <c r="UWV197" s="653"/>
      <c r="UWW197" s="652"/>
      <c r="UWX197" s="653"/>
      <c r="UWY197" s="653"/>
      <c r="UWZ197" s="653"/>
      <c r="UXA197" s="652"/>
      <c r="UXB197" s="653"/>
      <c r="UXC197" s="653"/>
      <c r="UXD197" s="653"/>
      <c r="UXE197" s="652"/>
      <c r="UXF197" s="653"/>
      <c r="UXG197" s="653"/>
      <c r="UXH197" s="653"/>
      <c r="UXI197" s="652"/>
      <c r="UXJ197" s="653"/>
      <c r="UXK197" s="653"/>
      <c r="UXL197" s="653"/>
      <c r="UXM197" s="652"/>
      <c r="UXN197" s="653"/>
      <c r="UXO197" s="653"/>
      <c r="UXP197" s="653"/>
      <c r="UXQ197" s="652"/>
      <c r="UXR197" s="653"/>
      <c r="UXS197" s="653"/>
      <c r="UXT197" s="653"/>
      <c r="UXU197" s="652"/>
      <c r="UXV197" s="653"/>
      <c r="UXW197" s="653"/>
      <c r="UXX197" s="653"/>
      <c r="UXY197" s="652"/>
      <c r="UXZ197" s="653"/>
      <c r="UYA197" s="653"/>
      <c r="UYB197" s="653"/>
      <c r="UYC197" s="652"/>
      <c r="UYD197" s="653"/>
      <c r="UYE197" s="653"/>
      <c r="UYF197" s="653"/>
      <c r="UYG197" s="652"/>
      <c r="UYH197" s="653"/>
      <c r="UYI197" s="653"/>
      <c r="UYJ197" s="653"/>
      <c r="UYK197" s="652"/>
      <c r="UYL197" s="653"/>
      <c r="UYM197" s="653"/>
      <c r="UYN197" s="653"/>
      <c r="UYO197" s="652"/>
      <c r="UYP197" s="653"/>
      <c r="UYQ197" s="653"/>
      <c r="UYR197" s="653"/>
      <c r="UYS197" s="652"/>
      <c r="UYT197" s="653"/>
      <c r="UYU197" s="653"/>
      <c r="UYV197" s="653"/>
      <c r="UYW197" s="652"/>
      <c r="UYX197" s="653"/>
      <c r="UYY197" s="653"/>
      <c r="UYZ197" s="653"/>
      <c r="UZA197" s="652"/>
      <c r="UZB197" s="653"/>
      <c r="UZC197" s="653"/>
      <c r="UZD197" s="653"/>
      <c r="UZE197" s="652"/>
      <c r="UZF197" s="653"/>
      <c r="UZG197" s="653"/>
      <c r="UZH197" s="653"/>
      <c r="UZI197" s="652"/>
      <c r="UZJ197" s="653"/>
      <c r="UZK197" s="653"/>
      <c r="UZL197" s="653"/>
      <c r="UZM197" s="652"/>
      <c r="UZN197" s="653"/>
      <c r="UZO197" s="653"/>
      <c r="UZP197" s="653"/>
      <c r="UZQ197" s="652"/>
      <c r="UZR197" s="653"/>
      <c r="UZS197" s="653"/>
      <c r="UZT197" s="653"/>
      <c r="UZU197" s="652"/>
      <c r="UZV197" s="653"/>
      <c r="UZW197" s="653"/>
      <c r="UZX197" s="653"/>
      <c r="UZY197" s="652"/>
      <c r="UZZ197" s="653"/>
      <c r="VAA197" s="653"/>
      <c r="VAB197" s="653"/>
      <c r="VAC197" s="652"/>
      <c r="VAD197" s="653"/>
      <c r="VAE197" s="653"/>
      <c r="VAF197" s="653"/>
      <c r="VAG197" s="652"/>
      <c r="VAH197" s="653"/>
      <c r="VAI197" s="653"/>
      <c r="VAJ197" s="653"/>
      <c r="VAK197" s="652"/>
      <c r="VAL197" s="653"/>
      <c r="VAM197" s="653"/>
      <c r="VAN197" s="653"/>
      <c r="VAO197" s="652"/>
      <c r="VAP197" s="653"/>
      <c r="VAQ197" s="653"/>
      <c r="VAR197" s="653"/>
      <c r="VAS197" s="652"/>
      <c r="VAT197" s="653"/>
      <c r="VAU197" s="653"/>
      <c r="VAV197" s="653"/>
      <c r="VAW197" s="652"/>
      <c r="VAX197" s="653"/>
      <c r="VAY197" s="653"/>
      <c r="VAZ197" s="653"/>
      <c r="VBA197" s="652"/>
      <c r="VBB197" s="653"/>
      <c r="VBC197" s="653"/>
      <c r="VBD197" s="653"/>
      <c r="VBE197" s="652"/>
      <c r="VBF197" s="653"/>
      <c r="VBG197" s="653"/>
      <c r="VBH197" s="653"/>
      <c r="VBI197" s="652"/>
      <c r="VBJ197" s="653"/>
      <c r="VBK197" s="653"/>
      <c r="VBL197" s="653"/>
      <c r="VBM197" s="652"/>
      <c r="VBN197" s="653"/>
      <c r="VBO197" s="653"/>
      <c r="VBP197" s="653"/>
      <c r="VBQ197" s="652"/>
      <c r="VBR197" s="653"/>
      <c r="VBS197" s="653"/>
      <c r="VBT197" s="653"/>
      <c r="VBU197" s="652"/>
      <c r="VBV197" s="653"/>
      <c r="VBW197" s="653"/>
      <c r="VBX197" s="653"/>
      <c r="VBY197" s="652"/>
      <c r="VBZ197" s="653"/>
      <c r="VCA197" s="653"/>
      <c r="VCB197" s="653"/>
      <c r="VCC197" s="652"/>
      <c r="VCD197" s="653"/>
      <c r="VCE197" s="653"/>
      <c r="VCF197" s="653"/>
      <c r="VCG197" s="652"/>
      <c r="VCH197" s="653"/>
      <c r="VCI197" s="653"/>
      <c r="VCJ197" s="653"/>
      <c r="VCK197" s="652"/>
      <c r="VCL197" s="653"/>
      <c r="VCM197" s="653"/>
      <c r="VCN197" s="653"/>
      <c r="VCO197" s="652"/>
      <c r="VCP197" s="653"/>
      <c r="VCQ197" s="653"/>
      <c r="VCR197" s="653"/>
      <c r="VCS197" s="652"/>
      <c r="VCT197" s="653"/>
      <c r="VCU197" s="653"/>
      <c r="VCV197" s="653"/>
      <c r="VCW197" s="652"/>
      <c r="VCX197" s="653"/>
      <c r="VCY197" s="653"/>
      <c r="VCZ197" s="653"/>
      <c r="VDA197" s="652"/>
      <c r="VDB197" s="653"/>
      <c r="VDC197" s="653"/>
      <c r="VDD197" s="653"/>
      <c r="VDE197" s="652"/>
      <c r="VDF197" s="653"/>
      <c r="VDG197" s="653"/>
      <c r="VDH197" s="653"/>
      <c r="VDI197" s="652"/>
      <c r="VDJ197" s="653"/>
      <c r="VDK197" s="653"/>
      <c r="VDL197" s="653"/>
      <c r="VDM197" s="652"/>
      <c r="VDN197" s="653"/>
      <c r="VDO197" s="653"/>
      <c r="VDP197" s="653"/>
      <c r="VDQ197" s="652"/>
      <c r="VDR197" s="653"/>
      <c r="VDS197" s="653"/>
      <c r="VDT197" s="653"/>
      <c r="VDU197" s="652"/>
      <c r="VDV197" s="653"/>
      <c r="VDW197" s="653"/>
      <c r="VDX197" s="653"/>
      <c r="VDY197" s="652"/>
      <c r="VDZ197" s="653"/>
      <c r="VEA197" s="653"/>
      <c r="VEB197" s="653"/>
      <c r="VEC197" s="652"/>
      <c r="VED197" s="653"/>
      <c r="VEE197" s="653"/>
      <c r="VEF197" s="653"/>
      <c r="VEG197" s="652"/>
      <c r="VEH197" s="653"/>
      <c r="VEI197" s="653"/>
      <c r="VEJ197" s="653"/>
      <c r="VEK197" s="652"/>
      <c r="VEL197" s="653"/>
      <c r="VEM197" s="653"/>
      <c r="VEN197" s="653"/>
      <c r="VEO197" s="652"/>
      <c r="VEP197" s="653"/>
      <c r="VEQ197" s="653"/>
      <c r="VER197" s="653"/>
      <c r="VES197" s="652"/>
      <c r="VET197" s="653"/>
      <c r="VEU197" s="653"/>
      <c r="VEV197" s="653"/>
      <c r="VEW197" s="652"/>
      <c r="VEX197" s="653"/>
      <c r="VEY197" s="653"/>
      <c r="VEZ197" s="653"/>
      <c r="VFA197" s="652"/>
      <c r="VFB197" s="653"/>
      <c r="VFC197" s="653"/>
      <c r="VFD197" s="653"/>
      <c r="VFE197" s="652"/>
      <c r="VFF197" s="653"/>
      <c r="VFG197" s="653"/>
      <c r="VFH197" s="653"/>
      <c r="VFI197" s="652"/>
      <c r="VFJ197" s="653"/>
      <c r="VFK197" s="653"/>
      <c r="VFL197" s="653"/>
      <c r="VFM197" s="652"/>
      <c r="VFN197" s="653"/>
      <c r="VFO197" s="653"/>
      <c r="VFP197" s="653"/>
      <c r="VFQ197" s="652"/>
      <c r="VFR197" s="653"/>
      <c r="VFS197" s="653"/>
      <c r="VFT197" s="653"/>
      <c r="VFU197" s="652"/>
      <c r="VFV197" s="653"/>
      <c r="VFW197" s="653"/>
      <c r="VFX197" s="653"/>
      <c r="VFY197" s="652"/>
      <c r="VFZ197" s="653"/>
      <c r="VGA197" s="653"/>
      <c r="VGB197" s="653"/>
      <c r="VGC197" s="652"/>
      <c r="VGD197" s="653"/>
      <c r="VGE197" s="653"/>
      <c r="VGF197" s="653"/>
      <c r="VGG197" s="652"/>
      <c r="VGH197" s="653"/>
      <c r="VGI197" s="653"/>
      <c r="VGJ197" s="653"/>
      <c r="VGK197" s="652"/>
      <c r="VGL197" s="653"/>
      <c r="VGM197" s="653"/>
      <c r="VGN197" s="653"/>
      <c r="VGO197" s="652"/>
      <c r="VGP197" s="653"/>
      <c r="VGQ197" s="653"/>
      <c r="VGR197" s="653"/>
      <c r="VGS197" s="652"/>
      <c r="VGT197" s="653"/>
      <c r="VGU197" s="653"/>
      <c r="VGV197" s="653"/>
      <c r="VGW197" s="652"/>
      <c r="VGX197" s="653"/>
      <c r="VGY197" s="653"/>
      <c r="VGZ197" s="653"/>
      <c r="VHA197" s="652"/>
      <c r="VHB197" s="653"/>
      <c r="VHC197" s="653"/>
      <c r="VHD197" s="653"/>
      <c r="VHE197" s="652"/>
      <c r="VHF197" s="653"/>
      <c r="VHG197" s="653"/>
      <c r="VHH197" s="653"/>
      <c r="VHI197" s="652"/>
      <c r="VHJ197" s="653"/>
      <c r="VHK197" s="653"/>
      <c r="VHL197" s="653"/>
      <c r="VHM197" s="652"/>
      <c r="VHN197" s="653"/>
      <c r="VHO197" s="653"/>
      <c r="VHP197" s="653"/>
      <c r="VHQ197" s="652"/>
      <c r="VHR197" s="653"/>
      <c r="VHS197" s="653"/>
      <c r="VHT197" s="653"/>
      <c r="VHU197" s="652"/>
      <c r="VHV197" s="653"/>
      <c r="VHW197" s="653"/>
      <c r="VHX197" s="653"/>
      <c r="VHY197" s="652"/>
      <c r="VHZ197" s="653"/>
      <c r="VIA197" s="653"/>
      <c r="VIB197" s="653"/>
      <c r="VIC197" s="652"/>
      <c r="VID197" s="653"/>
      <c r="VIE197" s="653"/>
      <c r="VIF197" s="653"/>
      <c r="VIG197" s="652"/>
      <c r="VIH197" s="653"/>
      <c r="VII197" s="653"/>
      <c r="VIJ197" s="653"/>
      <c r="VIK197" s="652"/>
      <c r="VIL197" s="653"/>
      <c r="VIM197" s="653"/>
      <c r="VIN197" s="653"/>
      <c r="VIO197" s="652"/>
      <c r="VIP197" s="653"/>
      <c r="VIQ197" s="653"/>
      <c r="VIR197" s="653"/>
      <c r="VIS197" s="652"/>
      <c r="VIT197" s="653"/>
      <c r="VIU197" s="653"/>
      <c r="VIV197" s="653"/>
      <c r="VIW197" s="652"/>
      <c r="VIX197" s="653"/>
      <c r="VIY197" s="653"/>
      <c r="VIZ197" s="653"/>
      <c r="VJA197" s="652"/>
      <c r="VJB197" s="653"/>
      <c r="VJC197" s="653"/>
      <c r="VJD197" s="653"/>
      <c r="VJE197" s="652"/>
      <c r="VJF197" s="653"/>
      <c r="VJG197" s="653"/>
      <c r="VJH197" s="653"/>
      <c r="VJI197" s="652"/>
      <c r="VJJ197" s="653"/>
      <c r="VJK197" s="653"/>
      <c r="VJL197" s="653"/>
      <c r="VJM197" s="652"/>
      <c r="VJN197" s="653"/>
      <c r="VJO197" s="653"/>
      <c r="VJP197" s="653"/>
      <c r="VJQ197" s="652"/>
      <c r="VJR197" s="653"/>
      <c r="VJS197" s="653"/>
      <c r="VJT197" s="653"/>
      <c r="VJU197" s="652"/>
      <c r="VJV197" s="653"/>
      <c r="VJW197" s="653"/>
      <c r="VJX197" s="653"/>
      <c r="VJY197" s="652"/>
      <c r="VJZ197" s="653"/>
      <c r="VKA197" s="653"/>
      <c r="VKB197" s="653"/>
      <c r="VKC197" s="652"/>
      <c r="VKD197" s="653"/>
      <c r="VKE197" s="653"/>
      <c r="VKF197" s="653"/>
      <c r="VKG197" s="652"/>
      <c r="VKH197" s="653"/>
      <c r="VKI197" s="653"/>
      <c r="VKJ197" s="653"/>
      <c r="VKK197" s="652"/>
      <c r="VKL197" s="653"/>
      <c r="VKM197" s="653"/>
      <c r="VKN197" s="653"/>
      <c r="VKO197" s="652"/>
      <c r="VKP197" s="653"/>
      <c r="VKQ197" s="653"/>
      <c r="VKR197" s="653"/>
      <c r="VKS197" s="652"/>
      <c r="VKT197" s="653"/>
      <c r="VKU197" s="653"/>
      <c r="VKV197" s="653"/>
      <c r="VKW197" s="652"/>
      <c r="VKX197" s="653"/>
      <c r="VKY197" s="653"/>
      <c r="VKZ197" s="653"/>
      <c r="VLA197" s="652"/>
      <c r="VLB197" s="653"/>
      <c r="VLC197" s="653"/>
      <c r="VLD197" s="653"/>
      <c r="VLE197" s="652"/>
      <c r="VLF197" s="653"/>
      <c r="VLG197" s="653"/>
      <c r="VLH197" s="653"/>
      <c r="VLI197" s="652"/>
      <c r="VLJ197" s="653"/>
      <c r="VLK197" s="653"/>
      <c r="VLL197" s="653"/>
      <c r="VLM197" s="652"/>
      <c r="VLN197" s="653"/>
      <c r="VLO197" s="653"/>
      <c r="VLP197" s="653"/>
      <c r="VLQ197" s="652"/>
      <c r="VLR197" s="653"/>
      <c r="VLS197" s="653"/>
      <c r="VLT197" s="653"/>
      <c r="VLU197" s="652"/>
      <c r="VLV197" s="653"/>
      <c r="VLW197" s="653"/>
      <c r="VLX197" s="653"/>
      <c r="VLY197" s="652"/>
      <c r="VLZ197" s="653"/>
      <c r="VMA197" s="653"/>
      <c r="VMB197" s="653"/>
      <c r="VMC197" s="652"/>
      <c r="VMD197" s="653"/>
      <c r="VME197" s="653"/>
      <c r="VMF197" s="653"/>
      <c r="VMG197" s="652"/>
      <c r="VMH197" s="653"/>
      <c r="VMI197" s="653"/>
      <c r="VMJ197" s="653"/>
      <c r="VMK197" s="652"/>
      <c r="VML197" s="653"/>
      <c r="VMM197" s="653"/>
      <c r="VMN197" s="653"/>
      <c r="VMO197" s="652"/>
      <c r="VMP197" s="653"/>
      <c r="VMQ197" s="653"/>
      <c r="VMR197" s="653"/>
      <c r="VMS197" s="652"/>
      <c r="VMT197" s="653"/>
      <c r="VMU197" s="653"/>
      <c r="VMV197" s="653"/>
      <c r="VMW197" s="652"/>
      <c r="VMX197" s="653"/>
      <c r="VMY197" s="653"/>
      <c r="VMZ197" s="653"/>
      <c r="VNA197" s="652"/>
      <c r="VNB197" s="653"/>
      <c r="VNC197" s="653"/>
      <c r="VND197" s="653"/>
      <c r="VNE197" s="652"/>
      <c r="VNF197" s="653"/>
      <c r="VNG197" s="653"/>
      <c r="VNH197" s="653"/>
      <c r="VNI197" s="652"/>
      <c r="VNJ197" s="653"/>
      <c r="VNK197" s="653"/>
      <c r="VNL197" s="653"/>
      <c r="VNM197" s="652"/>
      <c r="VNN197" s="653"/>
      <c r="VNO197" s="653"/>
      <c r="VNP197" s="653"/>
      <c r="VNQ197" s="652"/>
      <c r="VNR197" s="653"/>
      <c r="VNS197" s="653"/>
      <c r="VNT197" s="653"/>
      <c r="VNU197" s="652"/>
      <c r="VNV197" s="653"/>
      <c r="VNW197" s="653"/>
      <c r="VNX197" s="653"/>
      <c r="VNY197" s="652"/>
      <c r="VNZ197" s="653"/>
      <c r="VOA197" s="653"/>
      <c r="VOB197" s="653"/>
      <c r="VOC197" s="652"/>
      <c r="VOD197" s="653"/>
      <c r="VOE197" s="653"/>
      <c r="VOF197" s="653"/>
      <c r="VOG197" s="652"/>
      <c r="VOH197" s="653"/>
      <c r="VOI197" s="653"/>
      <c r="VOJ197" s="653"/>
      <c r="VOK197" s="652"/>
      <c r="VOL197" s="653"/>
      <c r="VOM197" s="653"/>
      <c r="VON197" s="653"/>
      <c r="VOO197" s="652"/>
      <c r="VOP197" s="653"/>
      <c r="VOQ197" s="653"/>
      <c r="VOR197" s="653"/>
      <c r="VOS197" s="652"/>
      <c r="VOT197" s="653"/>
      <c r="VOU197" s="653"/>
      <c r="VOV197" s="653"/>
      <c r="VOW197" s="652"/>
      <c r="VOX197" s="653"/>
      <c r="VOY197" s="653"/>
      <c r="VOZ197" s="653"/>
      <c r="VPA197" s="652"/>
      <c r="VPB197" s="653"/>
      <c r="VPC197" s="653"/>
      <c r="VPD197" s="653"/>
      <c r="VPE197" s="652"/>
      <c r="VPF197" s="653"/>
      <c r="VPG197" s="653"/>
      <c r="VPH197" s="653"/>
      <c r="VPI197" s="652"/>
      <c r="VPJ197" s="653"/>
      <c r="VPK197" s="653"/>
      <c r="VPL197" s="653"/>
      <c r="VPM197" s="652"/>
      <c r="VPN197" s="653"/>
      <c r="VPO197" s="653"/>
      <c r="VPP197" s="653"/>
      <c r="VPQ197" s="652"/>
      <c r="VPR197" s="653"/>
      <c r="VPS197" s="653"/>
      <c r="VPT197" s="653"/>
      <c r="VPU197" s="652"/>
      <c r="VPV197" s="653"/>
      <c r="VPW197" s="653"/>
      <c r="VPX197" s="653"/>
      <c r="VPY197" s="652"/>
      <c r="VPZ197" s="653"/>
      <c r="VQA197" s="653"/>
      <c r="VQB197" s="653"/>
      <c r="VQC197" s="652"/>
      <c r="VQD197" s="653"/>
      <c r="VQE197" s="653"/>
      <c r="VQF197" s="653"/>
      <c r="VQG197" s="652"/>
      <c r="VQH197" s="653"/>
      <c r="VQI197" s="653"/>
      <c r="VQJ197" s="653"/>
      <c r="VQK197" s="652"/>
      <c r="VQL197" s="653"/>
      <c r="VQM197" s="653"/>
      <c r="VQN197" s="653"/>
      <c r="VQO197" s="652"/>
      <c r="VQP197" s="653"/>
      <c r="VQQ197" s="653"/>
      <c r="VQR197" s="653"/>
      <c r="VQS197" s="652"/>
      <c r="VQT197" s="653"/>
      <c r="VQU197" s="653"/>
      <c r="VQV197" s="653"/>
      <c r="VQW197" s="652"/>
      <c r="VQX197" s="653"/>
      <c r="VQY197" s="653"/>
      <c r="VQZ197" s="653"/>
      <c r="VRA197" s="652"/>
      <c r="VRB197" s="653"/>
      <c r="VRC197" s="653"/>
      <c r="VRD197" s="653"/>
      <c r="VRE197" s="652"/>
      <c r="VRF197" s="653"/>
      <c r="VRG197" s="653"/>
      <c r="VRH197" s="653"/>
      <c r="VRI197" s="652"/>
      <c r="VRJ197" s="653"/>
      <c r="VRK197" s="653"/>
      <c r="VRL197" s="653"/>
      <c r="VRM197" s="652"/>
      <c r="VRN197" s="653"/>
      <c r="VRO197" s="653"/>
      <c r="VRP197" s="653"/>
      <c r="VRQ197" s="652"/>
      <c r="VRR197" s="653"/>
      <c r="VRS197" s="653"/>
      <c r="VRT197" s="653"/>
      <c r="VRU197" s="652"/>
      <c r="VRV197" s="653"/>
      <c r="VRW197" s="653"/>
      <c r="VRX197" s="653"/>
      <c r="VRY197" s="652"/>
      <c r="VRZ197" s="653"/>
      <c r="VSA197" s="653"/>
      <c r="VSB197" s="653"/>
      <c r="VSC197" s="652"/>
      <c r="VSD197" s="653"/>
      <c r="VSE197" s="653"/>
      <c r="VSF197" s="653"/>
      <c r="VSG197" s="652"/>
      <c r="VSH197" s="653"/>
      <c r="VSI197" s="653"/>
      <c r="VSJ197" s="653"/>
      <c r="VSK197" s="652"/>
      <c r="VSL197" s="653"/>
      <c r="VSM197" s="653"/>
      <c r="VSN197" s="653"/>
      <c r="VSO197" s="652"/>
      <c r="VSP197" s="653"/>
      <c r="VSQ197" s="653"/>
      <c r="VSR197" s="653"/>
      <c r="VSS197" s="652"/>
      <c r="VST197" s="653"/>
      <c r="VSU197" s="653"/>
      <c r="VSV197" s="653"/>
      <c r="VSW197" s="652"/>
      <c r="VSX197" s="653"/>
      <c r="VSY197" s="653"/>
      <c r="VSZ197" s="653"/>
      <c r="VTA197" s="652"/>
      <c r="VTB197" s="653"/>
      <c r="VTC197" s="653"/>
      <c r="VTD197" s="653"/>
      <c r="VTE197" s="652"/>
      <c r="VTF197" s="653"/>
      <c r="VTG197" s="653"/>
      <c r="VTH197" s="653"/>
      <c r="VTI197" s="652"/>
      <c r="VTJ197" s="653"/>
      <c r="VTK197" s="653"/>
      <c r="VTL197" s="653"/>
      <c r="VTM197" s="652"/>
      <c r="VTN197" s="653"/>
      <c r="VTO197" s="653"/>
      <c r="VTP197" s="653"/>
      <c r="VTQ197" s="652"/>
      <c r="VTR197" s="653"/>
      <c r="VTS197" s="653"/>
      <c r="VTT197" s="653"/>
      <c r="VTU197" s="652"/>
      <c r="VTV197" s="653"/>
      <c r="VTW197" s="653"/>
      <c r="VTX197" s="653"/>
      <c r="VTY197" s="652"/>
      <c r="VTZ197" s="653"/>
      <c r="VUA197" s="653"/>
      <c r="VUB197" s="653"/>
      <c r="VUC197" s="652"/>
      <c r="VUD197" s="653"/>
      <c r="VUE197" s="653"/>
      <c r="VUF197" s="653"/>
      <c r="VUG197" s="652"/>
      <c r="VUH197" s="653"/>
      <c r="VUI197" s="653"/>
      <c r="VUJ197" s="653"/>
      <c r="VUK197" s="652"/>
      <c r="VUL197" s="653"/>
      <c r="VUM197" s="653"/>
      <c r="VUN197" s="653"/>
      <c r="VUO197" s="652"/>
      <c r="VUP197" s="653"/>
      <c r="VUQ197" s="653"/>
      <c r="VUR197" s="653"/>
      <c r="VUS197" s="652"/>
      <c r="VUT197" s="653"/>
      <c r="VUU197" s="653"/>
      <c r="VUV197" s="653"/>
      <c r="VUW197" s="652"/>
      <c r="VUX197" s="653"/>
      <c r="VUY197" s="653"/>
      <c r="VUZ197" s="653"/>
      <c r="VVA197" s="652"/>
      <c r="VVB197" s="653"/>
      <c r="VVC197" s="653"/>
      <c r="VVD197" s="653"/>
      <c r="VVE197" s="652"/>
      <c r="VVF197" s="653"/>
      <c r="VVG197" s="653"/>
      <c r="VVH197" s="653"/>
      <c r="VVI197" s="652"/>
      <c r="VVJ197" s="653"/>
      <c r="VVK197" s="653"/>
      <c r="VVL197" s="653"/>
      <c r="VVM197" s="652"/>
      <c r="VVN197" s="653"/>
      <c r="VVO197" s="653"/>
      <c r="VVP197" s="653"/>
      <c r="VVQ197" s="652"/>
      <c r="VVR197" s="653"/>
      <c r="VVS197" s="653"/>
      <c r="VVT197" s="653"/>
      <c r="VVU197" s="652"/>
      <c r="VVV197" s="653"/>
      <c r="VVW197" s="653"/>
      <c r="VVX197" s="653"/>
      <c r="VVY197" s="652"/>
      <c r="VVZ197" s="653"/>
      <c r="VWA197" s="653"/>
      <c r="VWB197" s="653"/>
      <c r="VWC197" s="652"/>
      <c r="VWD197" s="653"/>
      <c r="VWE197" s="653"/>
      <c r="VWF197" s="653"/>
      <c r="VWG197" s="652"/>
      <c r="VWH197" s="653"/>
      <c r="VWI197" s="653"/>
      <c r="VWJ197" s="653"/>
      <c r="VWK197" s="652"/>
      <c r="VWL197" s="653"/>
      <c r="VWM197" s="653"/>
      <c r="VWN197" s="653"/>
      <c r="VWO197" s="652"/>
      <c r="VWP197" s="653"/>
      <c r="VWQ197" s="653"/>
      <c r="VWR197" s="653"/>
      <c r="VWS197" s="652"/>
      <c r="VWT197" s="653"/>
      <c r="VWU197" s="653"/>
      <c r="VWV197" s="653"/>
      <c r="VWW197" s="652"/>
      <c r="VWX197" s="653"/>
      <c r="VWY197" s="653"/>
      <c r="VWZ197" s="653"/>
      <c r="VXA197" s="652"/>
      <c r="VXB197" s="653"/>
      <c r="VXC197" s="653"/>
      <c r="VXD197" s="653"/>
      <c r="VXE197" s="652"/>
      <c r="VXF197" s="653"/>
      <c r="VXG197" s="653"/>
      <c r="VXH197" s="653"/>
      <c r="VXI197" s="652"/>
      <c r="VXJ197" s="653"/>
      <c r="VXK197" s="653"/>
      <c r="VXL197" s="653"/>
      <c r="VXM197" s="652"/>
      <c r="VXN197" s="653"/>
      <c r="VXO197" s="653"/>
      <c r="VXP197" s="653"/>
      <c r="VXQ197" s="652"/>
      <c r="VXR197" s="653"/>
      <c r="VXS197" s="653"/>
      <c r="VXT197" s="653"/>
      <c r="VXU197" s="652"/>
      <c r="VXV197" s="653"/>
      <c r="VXW197" s="653"/>
      <c r="VXX197" s="653"/>
      <c r="VXY197" s="652"/>
      <c r="VXZ197" s="653"/>
      <c r="VYA197" s="653"/>
      <c r="VYB197" s="653"/>
      <c r="VYC197" s="652"/>
      <c r="VYD197" s="653"/>
      <c r="VYE197" s="653"/>
      <c r="VYF197" s="653"/>
      <c r="VYG197" s="652"/>
      <c r="VYH197" s="653"/>
      <c r="VYI197" s="653"/>
      <c r="VYJ197" s="653"/>
      <c r="VYK197" s="652"/>
      <c r="VYL197" s="653"/>
      <c r="VYM197" s="653"/>
      <c r="VYN197" s="653"/>
      <c r="VYO197" s="652"/>
      <c r="VYP197" s="653"/>
      <c r="VYQ197" s="653"/>
      <c r="VYR197" s="653"/>
      <c r="VYS197" s="652"/>
      <c r="VYT197" s="653"/>
      <c r="VYU197" s="653"/>
      <c r="VYV197" s="653"/>
      <c r="VYW197" s="652"/>
      <c r="VYX197" s="653"/>
      <c r="VYY197" s="653"/>
      <c r="VYZ197" s="653"/>
      <c r="VZA197" s="652"/>
      <c r="VZB197" s="653"/>
      <c r="VZC197" s="653"/>
      <c r="VZD197" s="653"/>
      <c r="VZE197" s="652"/>
      <c r="VZF197" s="653"/>
      <c r="VZG197" s="653"/>
      <c r="VZH197" s="653"/>
      <c r="VZI197" s="652"/>
      <c r="VZJ197" s="653"/>
      <c r="VZK197" s="653"/>
      <c r="VZL197" s="653"/>
      <c r="VZM197" s="652"/>
      <c r="VZN197" s="653"/>
      <c r="VZO197" s="653"/>
      <c r="VZP197" s="653"/>
      <c r="VZQ197" s="652"/>
      <c r="VZR197" s="653"/>
      <c r="VZS197" s="653"/>
      <c r="VZT197" s="653"/>
      <c r="VZU197" s="652"/>
      <c r="VZV197" s="653"/>
      <c r="VZW197" s="653"/>
      <c r="VZX197" s="653"/>
      <c r="VZY197" s="652"/>
      <c r="VZZ197" s="653"/>
      <c r="WAA197" s="653"/>
      <c r="WAB197" s="653"/>
      <c r="WAC197" s="652"/>
      <c r="WAD197" s="653"/>
      <c r="WAE197" s="653"/>
      <c r="WAF197" s="653"/>
      <c r="WAG197" s="652"/>
      <c r="WAH197" s="653"/>
      <c r="WAI197" s="653"/>
      <c r="WAJ197" s="653"/>
      <c r="WAK197" s="652"/>
      <c r="WAL197" s="653"/>
      <c r="WAM197" s="653"/>
      <c r="WAN197" s="653"/>
      <c r="WAO197" s="652"/>
      <c r="WAP197" s="653"/>
      <c r="WAQ197" s="653"/>
      <c r="WAR197" s="653"/>
      <c r="WAS197" s="652"/>
      <c r="WAT197" s="653"/>
      <c r="WAU197" s="653"/>
      <c r="WAV197" s="653"/>
      <c r="WAW197" s="652"/>
      <c r="WAX197" s="653"/>
      <c r="WAY197" s="653"/>
      <c r="WAZ197" s="653"/>
      <c r="WBA197" s="652"/>
      <c r="WBB197" s="653"/>
      <c r="WBC197" s="653"/>
      <c r="WBD197" s="653"/>
      <c r="WBE197" s="652"/>
      <c r="WBF197" s="653"/>
      <c r="WBG197" s="653"/>
      <c r="WBH197" s="653"/>
      <c r="WBI197" s="652"/>
      <c r="WBJ197" s="653"/>
      <c r="WBK197" s="653"/>
      <c r="WBL197" s="653"/>
      <c r="WBM197" s="652"/>
      <c r="WBN197" s="653"/>
      <c r="WBO197" s="653"/>
      <c r="WBP197" s="653"/>
      <c r="WBQ197" s="652"/>
      <c r="WBR197" s="653"/>
      <c r="WBS197" s="653"/>
      <c r="WBT197" s="653"/>
      <c r="WBU197" s="652"/>
      <c r="WBV197" s="653"/>
      <c r="WBW197" s="653"/>
      <c r="WBX197" s="653"/>
      <c r="WBY197" s="652"/>
      <c r="WBZ197" s="653"/>
      <c r="WCA197" s="653"/>
      <c r="WCB197" s="653"/>
      <c r="WCC197" s="652"/>
      <c r="WCD197" s="653"/>
      <c r="WCE197" s="653"/>
      <c r="WCF197" s="653"/>
      <c r="WCG197" s="652"/>
      <c r="WCH197" s="653"/>
      <c r="WCI197" s="653"/>
      <c r="WCJ197" s="653"/>
      <c r="WCK197" s="652"/>
      <c r="WCL197" s="653"/>
      <c r="WCM197" s="653"/>
      <c r="WCN197" s="653"/>
      <c r="WCO197" s="652"/>
      <c r="WCP197" s="653"/>
      <c r="WCQ197" s="653"/>
      <c r="WCR197" s="653"/>
      <c r="WCS197" s="652"/>
      <c r="WCT197" s="653"/>
      <c r="WCU197" s="653"/>
      <c r="WCV197" s="653"/>
      <c r="WCW197" s="652"/>
      <c r="WCX197" s="653"/>
      <c r="WCY197" s="653"/>
      <c r="WCZ197" s="653"/>
      <c r="WDA197" s="652"/>
      <c r="WDB197" s="653"/>
      <c r="WDC197" s="653"/>
      <c r="WDD197" s="653"/>
      <c r="WDE197" s="652"/>
      <c r="WDF197" s="653"/>
      <c r="WDG197" s="653"/>
      <c r="WDH197" s="653"/>
      <c r="WDI197" s="652"/>
      <c r="WDJ197" s="653"/>
      <c r="WDK197" s="653"/>
      <c r="WDL197" s="653"/>
      <c r="WDM197" s="652"/>
      <c r="WDN197" s="653"/>
      <c r="WDO197" s="653"/>
      <c r="WDP197" s="653"/>
      <c r="WDQ197" s="652"/>
      <c r="WDR197" s="653"/>
      <c r="WDS197" s="653"/>
      <c r="WDT197" s="653"/>
      <c r="WDU197" s="652"/>
      <c r="WDV197" s="653"/>
      <c r="WDW197" s="653"/>
      <c r="WDX197" s="653"/>
      <c r="WDY197" s="652"/>
      <c r="WDZ197" s="653"/>
      <c r="WEA197" s="653"/>
      <c r="WEB197" s="653"/>
      <c r="WEC197" s="652"/>
      <c r="WED197" s="653"/>
      <c r="WEE197" s="653"/>
      <c r="WEF197" s="653"/>
      <c r="WEG197" s="652"/>
      <c r="WEH197" s="653"/>
      <c r="WEI197" s="653"/>
      <c r="WEJ197" s="653"/>
      <c r="WEK197" s="652"/>
      <c r="WEL197" s="653"/>
      <c r="WEM197" s="653"/>
      <c r="WEN197" s="653"/>
      <c r="WEO197" s="652"/>
      <c r="WEP197" s="653"/>
      <c r="WEQ197" s="653"/>
      <c r="WER197" s="653"/>
      <c r="WES197" s="652"/>
      <c r="WET197" s="653"/>
      <c r="WEU197" s="653"/>
      <c r="WEV197" s="653"/>
      <c r="WEW197" s="652"/>
      <c r="WEX197" s="653"/>
      <c r="WEY197" s="653"/>
      <c r="WEZ197" s="653"/>
      <c r="WFA197" s="652"/>
      <c r="WFB197" s="653"/>
      <c r="WFC197" s="653"/>
      <c r="WFD197" s="653"/>
      <c r="WFE197" s="652"/>
      <c r="WFF197" s="653"/>
      <c r="WFG197" s="653"/>
      <c r="WFH197" s="653"/>
      <c r="WFI197" s="652"/>
      <c r="WFJ197" s="653"/>
      <c r="WFK197" s="653"/>
      <c r="WFL197" s="653"/>
      <c r="WFM197" s="652"/>
      <c r="WFN197" s="653"/>
      <c r="WFO197" s="653"/>
      <c r="WFP197" s="653"/>
      <c r="WFQ197" s="652"/>
      <c r="WFR197" s="653"/>
      <c r="WFS197" s="653"/>
      <c r="WFT197" s="653"/>
      <c r="WFU197" s="652"/>
      <c r="WFV197" s="653"/>
      <c r="WFW197" s="653"/>
      <c r="WFX197" s="653"/>
      <c r="WFY197" s="652"/>
      <c r="WFZ197" s="653"/>
      <c r="WGA197" s="653"/>
      <c r="WGB197" s="653"/>
      <c r="WGC197" s="652"/>
      <c r="WGD197" s="653"/>
      <c r="WGE197" s="653"/>
      <c r="WGF197" s="653"/>
      <c r="WGG197" s="652"/>
      <c r="WGH197" s="653"/>
      <c r="WGI197" s="653"/>
      <c r="WGJ197" s="653"/>
      <c r="WGK197" s="652"/>
      <c r="WGL197" s="653"/>
      <c r="WGM197" s="653"/>
      <c r="WGN197" s="653"/>
      <c r="WGO197" s="652"/>
      <c r="WGP197" s="653"/>
      <c r="WGQ197" s="653"/>
      <c r="WGR197" s="653"/>
      <c r="WGS197" s="652"/>
      <c r="WGT197" s="653"/>
      <c r="WGU197" s="653"/>
      <c r="WGV197" s="653"/>
      <c r="WGW197" s="652"/>
      <c r="WGX197" s="653"/>
      <c r="WGY197" s="653"/>
      <c r="WGZ197" s="653"/>
      <c r="WHA197" s="652"/>
      <c r="WHB197" s="653"/>
      <c r="WHC197" s="653"/>
      <c r="WHD197" s="653"/>
      <c r="WHE197" s="652"/>
      <c r="WHF197" s="653"/>
      <c r="WHG197" s="653"/>
      <c r="WHH197" s="653"/>
      <c r="WHI197" s="652"/>
      <c r="WHJ197" s="653"/>
      <c r="WHK197" s="653"/>
      <c r="WHL197" s="653"/>
      <c r="WHM197" s="652"/>
      <c r="WHN197" s="653"/>
      <c r="WHO197" s="653"/>
      <c r="WHP197" s="653"/>
      <c r="WHQ197" s="652"/>
      <c r="WHR197" s="653"/>
      <c r="WHS197" s="653"/>
      <c r="WHT197" s="653"/>
      <c r="WHU197" s="652"/>
      <c r="WHV197" s="653"/>
      <c r="WHW197" s="653"/>
      <c r="WHX197" s="653"/>
      <c r="WHY197" s="652"/>
      <c r="WHZ197" s="653"/>
      <c r="WIA197" s="653"/>
      <c r="WIB197" s="653"/>
      <c r="WIC197" s="652"/>
      <c r="WID197" s="653"/>
      <c r="WIE197" s="653"/>
      <c r="WIF197" s="653"/>
      <c r="WIG197" s="652"/>
      <c r="WIH197" s="653"/>
      <c r="WII197" s="653"/>
      <c r="WIJ197" s="653"/>
      <c r="WIK197" s="652"/>
      <c r="WIL197" s="653"/>
      <c r="WIM197" s="653"/>
      <c r="WIN197" s="653"/>
      <c r="WIO197" s="652"/>
      <c r="WIP197" s="653"/>
      <c r="WIQ197" s="653"/>
      <c r="WIR197" s="653"/>
      <c r="WIS197" s="652"/>
      <c r="WIT197" s="653"/>
      <c r="WIU197" s="653"/>
      <c r="WIV197" s="653"/>
      <c r="WIW197" s="652"/>
      <c r="WIX197" s="653"/>
      <c r="WIY197" s="653"/>
      <c r="WIZ197" s="653"/>
      <c r="WJA197" s="652"/>
      <c r="WJB197" s="653"/>
      <c r="WJC197" s="653"/>
      <c r="WJD197" s="653"/>
      <c r="WJE197" s="652"/>
      <c r="WJF197" s="653"/>
      <c r="WJG197" s="653"/>
      <c r="WJH197" s="653"/>
      <c r="WJI197" s="652"/>
      <c r="WJJ197" s="653"/>
      <c r="WJK197" s="653"/>
      <c r="WJL197" s="653"/>
      <c r="WJM197" s="652"/>
      <c r="WJN197" s="653"/>
      <c r="WJO197" s="653"/>
      <c r="WJP197" s="653"/>
      <c r="WJQ197" s="652"/>
      <c r="WJR197" s="653"/>
      <c r="WJS197" s="653"/>
      <c r="WJT197" s="653"/>
      <c r="WJU197" s="652"/>
      <c r="WJV197" s="653"/>
      <c r="WJW197" s="653"/>
      <c r="WJX197" s="653"/>
      <c r="WJY197" s="652"/>
      <c r="WJZ197" s="653"/>
      <c r="WKA197" s="653"/>
      <c r="WKB197" s="653"/>
      <c r="WKC197" s="652"/>
      <c r="WKD197" s="653"/>
      <c r="WKE197" s="653"/>
      <c r="WKF197" s="653"/>
      <c r="WKG197" s="652"/>
      <c r="WKH197" s="653"/>
      <c r="WKI197" s="653"/>
      <c r="WKJ197" s="653"/>
      <c r="WKK197" s="652"/>
      <c r="WKL197" s="653"/>
      <c r="WKM197" s="653"/>
      <c r="WKN197" s="653"/>
      <c r="WKO197" s="652"/>
      <c r="WKP197" s="653"/>
      <c r="WKQ197" s="653"/>
      <c r="WKR197" s="653"/>
      <c r="WKS197" s="652"/>
      <c r="WKT197" s="653"/>
      <c r="WKU197" s="653"/>
      <c r="WKV197" s="653"/>
      <c r="WKW197" s="652"/>
      <c r="WKX197" s="653"/>
      <c r="WKY197" s="653"/>
      <c r="WKZ197" s="653"/>
      <c r="WLA197" s="652"/>
      <c r="WLB197" s="653"/>
      <c r="WLC197" s="653"/>
      <c r="WLD197" s="653"/>
      <c r="WLE197" s="652"/>
      <c r="WLF197" s="653"/>
      <c r="WLG197" s="653"/>
      <c r="WLH197" s="653"/>
      <c r="WLI197" s="652"/>
      <c r="WLJ197" s="653"/>
      <c r="WLK197" s="653"/>
      <c r="WLL197" s="653"/>
      <c r="WLM197" s="652"/>
      <c r="WLN197" s="653"/>
      <c r="WLO197" s="653"/>
      <c r="WLP197" s="653"/>
      <c r="WLQ197" s="652"/>
      <c r="WLR197" s="653"/>
      <c r="WLS197" s="653"/>
      <c r="WLT197" s="653"/>
      <c r="WLU197" s="652"/>
      <c r="WLV197" s="653"/>
      <c r="WLW197" s="653"/>
      <c r="WLX197" s="653"/>
      <c r="WLY197" s="652"/>
      <c r="WLZ197" s="653"/>
      <c r="WMA197" s="653"/>
      <c r="WMB197" s="653"/>
      <c r="WMC197" s="652"/>
      <c r="WMD197" s="653"/>
      <c r="WME197" s="653"/>
      <c r="WMF197" s="653"/>
      <c r="WMG197" s="652"/>
      <c r="WMH197" s="653"/>
      <c r="WMI197" s="653"/>
      <c r="WMJ197" s="653"/>
      <c r="WMK197" s="652"/>
      <c r="WML197" s="653"/>
      <c r="WMM197" s="653"/>
      <c r="WMN197" s="653"/>
      <c r="WMO197" s="652"/>
      <c r="WMP197" s="653"/>
      <c r="WMQ197" s="653"/>
      <c r="WMR197" s="653"/>
      <c r="WMS197" s="652"/>
      <c r="WMT197" s="653"/>
      <c r="WMU197" s="653"/>
      <c r="WMV197" s="653"/>
      <c r="WMW197" s="652"/>
      <c r="WMX197" s="653"/>
      <c r="WMY197" s="653"/>
      <c r="WMZ197" s="653"/>
      <c r="WNA197" s="652"/>
      <c r="WNB197" s="653"/>
      <c r="WNC197" s="653"/>
      <c r="WND197" s="653"/>
      <c r="WNE197" s="652"/>
      <c r="WNF197" s="653"/>
      <c r="WNG197" s="653"/>
      <c r="WNH197" s="653"/>
      <c r="WNI197" s="652"/>
      <c r="WNJ197" s="653"/>
      <c r="WNK197" s="653"/>
      <c r="WNL197" s="653"/>
      <c r="WNM197" s="652"/>
      <c r="WNN197" s="653"/>
      <c r="WNO197" s="653"/>
      <c r="WNP197" s="653"/>
      <c r="WNQ197" s="652"/>
      <c r="WNR197" s="653"/>
      <c r="WNS197" s="653"/>
      <c r="WNT197" s="653"/>
      <c r="WNU197" s="652"/>
      <c r="WNV197" s="653"/>
      <c r="WNW197" s="653"/>
      <c r="WNX197" s="653"/>
      <c r="WNY197" s="652"/>
      <c r="WNZ197" s="653"/>
      <c r="WOA197" s="653"/>
      <c r="WOB197" s="653"/>
      <c r="WOC197" s="652"/>
      <c r="WOD197" s="653"/>
      <c r="WOE197" s="653"/>
      <c r="WOF197" s="653"/>
      <c r="WOG197" s="652"/>
      <c r="WOH197" s="653"/>
      <c r="WOI197" s="653"/>
      <c r="WOJ197" s="653"/>
      <c r="WOK197" s="652"/>
      <c r="WOL197" s="653"/>
      <c r="WOM197" s="653"/>
      <c r="WON197" s="653"/>
      <c r="WOO197" s="652"/>
      <c r="WOP197" s="653"/>
      <c r="WOQ197" s="653"/>
      <c r="WOR197" s="653"/>
      <c r="WOS197" s="652"/>
      <c r="WOT197" s="653"/>
      <c r="WOU197" s="653"/>
      <c r="WOV197" s="653"/>
      <c r="WOW197" s="652"/>
      <c r="WOX197" s="653"/>
      <c r="WOY197" s="653"/>
      <c r="WOZ197" s="653"/>
      <c r="WPA197" s="652"/>
      <c r="WPB197" s="653"/>
      <c r="WPC197" s="653"/>
      <c r="WPD197" s="653"/>
      <c r="WPE197" s="652"/>
      <c r="WPF197" s="653"/>
      <c r="WPG197" s="653"/>
      <c r="WPH197" s="653"/>
      <c r="WPI197" s="652"/>
      <c r="WPJ197" s="653"/>
      <c r="WPK197" s="653"/>
      <c r="WPL197" s="653"/>
      <c r="WPM197" s="652"/>
      <c r="WPN197" s="653"/>
      <c r="WPO197" s="653"/>
      <c r="WPP197" s="653"/>
      <c r="WPQ197" s="652"/>
      <c r="WPR197" s="653"/>
      <c r="WPS197" s="653"/>
      <c r="WPT197" s="653"/>
      <c r="WPU197" s="652"/>
      <c r="WPV197" s="653"/>
      <c r="WPW197" s="653"/>
      <c r="WPX197" s="653"/>
      <c r="WPY197" s="652"/>
      <c r="WPZ197" s="653"/>
      <c r="WQA197" s="653"/>
      <c r="WQB197" s="653"/>
      <c r="WQC197" s="652"/>
      <c r="WQD197" s="653"/>
      <c r="WQE197" s="653"/>
      <c r="WQF197" s="653"/>
      <c r="WQG197" s="652"/>
      <c r="WQH197" s="653"/>
      <c r="WQI197" s="653"/>
      <c r="WQJ197" s="653"/>
      <c r="WQK197" s="652"/>
      <c r="WQL197" s="653"/>
      <c r="WQM197" s="653"/>
      <c r="WQN197" s="653"/>
      <c r="WQO197" s="652"/>
      <c r="WQP197" s="653"/>
      <c r="WQQ197" s="653"/>
      <c r="WQR197" s="653"/>
      <c r="WQS197" s="652"/>
      <c r="WQT197" s="653"/>
      <c r="WQU197" s="653"/>
      <c r="WQV197" s="653"/>
      <c r="WQW197" s="652"/>
      <c r="WQX197" s="653"/>
      <c r="WQY197" s="653"/>
      <c r="WQZ197" s="653"/>
      <c r="WRA197" s="652"/>
      <c r="WRB197" s="653"/>
      <c r="WRC197" s="653"/>
      <c r="WRD197" s="653"/>
      <c r="WRE197" s="652"/>
      <c r="WRF197" s="653"/>
      <c r="WRG197" s="653"/>
      <c r="WRH197" s="653"/>
      <c r="WRI197" s="652"/>
      <c r="WRJ197" s="653"/>
      <c r="WRK197" s="653"/>
      <c r="WRL197" s="653"/>
      <c r="WRM197" s="652"/>
      <c r="WRN197" s="653"/>
      <c r="WRO197" s="653"/>
      <c r="WRP197" s="653"/>
      <c r="WRQ197" s="652"/>
      <c r="WRR197" s="653"/>
      <c r="WRS197" s="653"/>
      <c r="WRT197" s="653"/>
      <c r="WRU197" s="652"/>
      <c r="WRV197" s="653"/>
      <c r="WRW197" s="653"/>
      <c r="WRX197" s="653"/>
      <c r="WRY197" s="652"/>
      <c r="WRZ197" s="653"/>
      <c r="WSA197" s="653"/>
      <c r="WSB197" s="653"/>
      <c r="WSC197" s="652"/>
      <c r="WSD197" s="653"/>
      <c r="WSE197" s="653"/>
      <c r="WSF197" s="653"/>
      <c r="WSG197" s="652"/>
      <c r="WSH197" s="653"/>
      <c r="WSI197" s="653"/>
      <c r="WSJ197" s="653"/>
      <c r="WSK197" s="652"/>
      <c r="WSL197" s="653"/>
      <c r="WSM197" s="653"/>
      <c r="WSN197" s="653"/>
      <c r="WSO197" s="652"/>
      <c r="WSP197" s="653"/>
      <c r="WSQ197" s="653"/>
      <c r="WSR197" s="653"/>
      <c r="WSS197" s="652"/>
      <c r="WST197" s="653"/>
      <c r="WSU197" s="653"/>
      <c r="WSV197" s="653"/>
      <c r="WSW197" s="652"/>
      <c r="WSX197" s="653"/>
      <c r="WSY197" s="653"/>
      <c r="WSZ197" s="653"/>
      <c r="WTA197" s="652"/>
      <c r="WTB197" s="653"/>
      <c r="WTC197" s="653"/>
      <c r="WTD197" s="653"/>
      <c r="WTE197" s="652"/>
      <c r="WTF197" s="653"/>
      <c r="WTG197" s="653"/>
      <c r="WTH197" s="653"/>
      <c r="WTI197" s="652"/>
      <c r="WTJ197" s="653"/>
      <c r="WTK197" s="653"/>
      <c r="WTL197" s="653"/>
      <c r="WTM197" s="652"/>
      <c r="WTN197" s="653"/>
      <c r="WTO197" s="653"/>
      <c r="WTP197" s="653"/>
      <c r="WTQ197" s="652"/>
      <c r="WTR197" s="653"/>
      <c r="WTS197" s="653"/>
      <c r="WTT197" s="653"/>
      <c r="WTU197" s="652"/>
      <c r="WTV197" s="653"/>
      <c r="WTW197" s="653"/>
      <c r="WTX197" s="653"/>
      <c r="WTY197" s="652"/>
      <c r="WTZ197" s="653"/>
      <c r="WUA197" s="653"/>
      <c r="WUB197" s="653"/>
      <c r="WUC197" s="652"/>
      <c r="WUD197" s="653"/>
      <c r="WUE197" s="653"/>
      <c r="WUF197" s="653"/>
      <c r="WUG197" s="652"/>
      <c r="WUH197" s="653"/>
      <c r="WUI197" s="653"/>
      <c r="WUJ197" s="653"/>
      <c r="WUK197" s="652"/>
      <c r="WUL197" s="653"/>
      <c r="WUM197" s="653"/>
      <c r="WUN197" s="653"/>
      <c r="WUO197" s="652"/>
      <c r="WUP197" s="653"/>
      <c r="WUQ197" s="653"/>
      <c r="WUR197" s="653"/>
      <c r="WUS197" s="652"/>
      <c r="WUT197" s="653"/>
      <c r="WUU197" s="653"/>
      <c r="WUV197" s="653"/>
      <c r="WUW197" s="652"/>
      <c r="WUX197" s="653"/>
      <c r="WUY197" s="653"/>
      <c r="WUZ197" s="653"/>
      <c r="WVA197" s="652"/>
      <c r="WVB197" s="653"/>
      <c r="WVC197" s="653"/>
      <c r="WVD197" s="653"/>
      <c r="WVE197" s="652"/>
      <c r="WVF197" s="653"/>
      <c r="WVG197" s="653"/>
      <c r="WVH197" s="653"/>
      <c r="WVI197" s="652"/>
      <c r="WVJ197" s="653"/>
      <c r="WVK197" s="653"/>
      <c r="WVL197" s="653"/>
      <c r="WVM197" s="652"/>
      <c r="WVN197" s="653"/>
      <c r="WVO197" s="653"/>
      <c r="WVP197" s="653"/>
      <c r="WVQ197" s="652"/>
      <c r="WVR197" s="653"/>
      <c r="WVS197" s="653"/>
      <c r="WVT197" s="653"/>
      <c r="WVU197" s="652"/>
      <c r="WVV197" s="653"/>
      <c r="WVW197" s="653"/>
      <c r="WVX197" s="653"/>
      <c r="WVY197" s="652"/>
      <c r="WVZ197" s="653"/>
      <c r="WWA197" s="653"/>
      <c r="WWB197" s="653"/>
      <c r="WWC197" s="652"/>
      <c r="WWD197" s="653"/>
      <c r="WWE197" s="653"/>
      <c r="WWF197" s="653"/>
      <c r="WWG197" s="652"/>
      <c r="WWH197" s="653"/>
      <c r="WWI197" s="653"/>
      <c r="WWJ197" s="653"/>
      <c r="WWK197" s="652"/>
      <c r="WWL197" s="653"/>
      <c r="WWM197" s="653"/>
      <c r="WWN197" s="653"/>
      <c r="WWO197" s="652"/>
      <c r="WWP197" s="653"/>
      <c r="WWQ197" s="653"/>
      <c r="WWR197" s="653"/>
      <c r="WWS197" s="652"/>
      <c r="WWT197" s="653"/>
      <c r="WWU197" s="653"/>
      <c r="WWV197" s="653"/>
      <c r="WWW197" s="652"/>
      <c r="WWX197" s="653"/>
      <c r="WWY197" s="653"/>
      <c r="WWZ197" s="653"/>
      <c r="WXA197" s="652"/>
      <c r="WXB197" s="653"/>
      <c r="WXC197" s="653"/>
      <c r="WXD197" s="653"/>
      <c r="WXE197" s="652"/>
      <c r="WXF197" s="653"/>
      <c r="WXG197" s="653"/>
      <c r="WXH197" s="653"/>
      <c r="WXI197" s="652"/>
      <c r="WXJ197" s="653"/>
      <c r="WXK197" s="653"/>
      <c r="WXL197" s="653"/>
      <c r="WXM197" s="652"/>
      <c r="WXN197" s="653"/>
      <c r="WXO197" s="653"/>
      <c r="WXP197" s="653"/>
      <c r="WXQ197" s="652"/>
      <c r="WXR197" s="653"/>
      <c r="WXS197" s="653"/>
      <c r="WXT197" s="653"/>
      <c r="WXU197" s="652"/>
      <c r="WXV197" s="653"/>
      <c r="WXW197" s="653"/>
      <c r="WXX197" s="653"/>
      <c r="WXY197" s="652"/>
      <c r="WXZ197" s="653"/>
      <c r="WYA197" s="653"/>
      <c r="WYB197" s="653"/>
      <c r="WYC197" s="652"/>
      <c r="WYD197" s="653"/>
      <c r="WYE197" s="653"/>
      <c r="WYF197" s="653"/>
      <c r="WYG197" s="652"/>
      <c r="WYH197" s="653"/>
      <c r="WYI197" s="653"/>
      <c r="WYJ197" s="653"/>
      <c r="WYK197" s="652"/>
      <c r="WYL197" s="653"/>
      <c r="WYM197" s="653"/>
      <c r="WYN197" s="653"/>
      <c r="WYO197" s="652"/>
      <c r="WYP197" s="653"/>
      <c r="WYQ197" s="653"/>
      <c r="WYR197" s="653"/>
      <c r="WYS197" s="652"/>
      <c r="WYT197" s="653"/>
      <c r="WYU197" s="653"/>
      <c r="WYV197" s="653"/>
      <c r="WYW197" s="652"/>
      <c r="WYX197" s="653"/>
      <c r="WYY197" s="653"/>
      <c r="WYZ197" s="653"/>
      <c r="WZA197" s="652"/>
      <c r="WZB197" s="653"/>
      <c r="WZC197" s="653"/>
      <c r="WZD197" s="653"/>
      <c r="WZE197" s="652"/>
      <c r="WZF197" s="653"/>
      <c r="WZG197" s="653"/>
      <c r="WZH197" s="653"/>
      <c r="WZI197" s="652"/>
      <c r="WZJ197" s="653"/>
      <c r="WZK197" s="653"/>
      <c r="WZL197" s="653"/>
      <c r="WZM197" s="652"/>
      <c r="WZN197" s="653"/>
      <c r="WZO197" s="653"/>
      <c r="WZP197" s="653"/>
      <c r="WZQ197" s="652"/>
      <c r="WZR197" s="653"/>
      <c r="WZS197" s="653"/>
      <c r="WZT197" s="653"/>
      <c r="WZU197" s="652"/>
      <c r="WZV197" s="653"/>
      <c r="WZW197" s="653"/>
      <c r="WZX197" s="653"/>
      <c r="WZY197" s="652"/>
      <c r="WZZ197" s="653"/>
      <c r="XAA197" s="653"/>
      <c r="XAB197" s="653"/>
      <c r="XAC197" s="652"/>
      <c r="XAD197" s="653"/>
      <c r="XAE197" s="653"/>
      <c r="XAF197" s="653"/>
      <c r="XAG197" s="652"/>
      <c r="XAH197" s="653"/>
      <c r="XAI197" s="653"/>
      <c r="XAJ197" s="653"/>
      <c r="XAK197" s="652"/>
      <c r="XAL197" s="653"/>
      <c r="XAM197" s="653"/>
      <c r="XAN197" s="653"/>
      <c r="XAO197" s="652"/>
      <c r="XAP197" s="653"/>
      <c r="XAQ197" s="653"/>
      <c r="XAR197" s="653"/>
      <c r="XAS197" s="652"/>
      <c r="XAT197" s="653"/>
      <c r="XAU197" s="653"/>
      <c r="XAV197" s="653"/>
      <c r="XAW197" s="652"/>
      <c r="XAX197" s="653"/>
      <c r="XAY197" s="653"/>
      <c r="XAZ197" s="653"/>
      <c r="XBA197" s="652"/>
      <c r="XBB197" s="653"/>
      <c r="XBC197" s="653"/>
      <c r="XBD197" s="653"/>
      <c r="XBE197" s="652"/>
      <c r="XBF197" s="653"/>
      <c r="XBG197" s="653"/>
      <c r="XBH197" s="653"/>
      <c r="XBI197" s="652"/>
      <c r="XBJ197" s="653"/>
      <c r="XBK197" s="653"/>
      <c r="XBL197" s="653"/>
      <c r="XBM197" s="652"/>
      <c r="XBN197" s="653"/>
      <c r="XBO197" s="653"/>
      <c r="XBP197" s="653"/>
      <c r="XBQ197" s="652"/>
      <c r="XBR197" s="653"/>
      <c r="XBS197" s="653"/>
      <c r="XBT197" s="653"/>
      <c r="XBU197" s="652"/>
      <c r="XBV197" s="653"/>
      <c r="XBW197" s="653"/>
      <c r="XBX197" s="653"/>
      <c r="XBY197" s="652"/>
      <c r="XBZ197" s="653"/>
      <c r="XCA197" s="653"/>
      <c r="XCB197" s="653"/>
      <c r="XCC197" s="652"/>
      <c r="XCD197" s="653"/>
      <c r="XCE197" s="653"/>
      <c r="XCF197" s="653"/>
      <c r="XCG197" s="652"/>
      <c r="XCH197" s="653"/>
      <c r="XCI197" s="653"/>
      <c r="XCJ197" s="653"/>
      <c r="XCK197" s="652"/>
      <c r="XCL197" s="653"/>
      <c r="XCM197" s="653"/>
      <c r="XCN197" s="653"/>
      <c r="XCO197" s="652"/>
      <c r="XCP197" s="653"/>
      <c r="XCQ197" s="653"/>
      <c r="XCR197" s="653"/>
      <c r="XCS197" s="652"/>
      <c r="XCT197" s="653"/>
      <c r="XCU197" s="653"/>
      <c r="XCV197" s="653"/>
      <c r="XCW197" s="652"/>
      <c r="XCX197" s="653"/>
      <c r="XCY197" s="653"/>
      <c r="XCZ197" s="653"/>
      <c r="XDA197" s="652"/>
      <c r="XDB197" s="653"/>
      <c r="XDC197" s="653"/>
      <c r="XDD197" s="653"/>
      <c r="XDE197" s="652"/>
      <c r="XDF197" s="653"/>
      <c r="XDG197" s="653"/>
      <c r="XDH197" s="653"/>
      <c r="XDI197" s="652"/>
      <c r="XDJ197" s="653"/>
      <c r="XDK197" s="653"/>
      <c r="XDL197" s="653"/>
      <c r="XDM197" s="652"/>
      <c r="XDN197" s="653"/>
      <c r="XDO197" s="653"/>
      <c r="XDP197" s="653"/>
      <c r="XDQ197" s="652"/>
      <c r="XDR197" s="653"/>
      <c r="XDS197" s="653"/>
      <c r="XDT197" s="653"/>
      <c r="XDU197" s="652"/>
      <c r="XDV197" s="653"/>
      <c r="XDW197" s="653"/>
      <c r="XDX197" s="653"/>
      <c r="XDY197" s="652"/>
      <c r="XDZ197" s="653"/>
      <c r="XEA197" s="653"/>
      <c r="XEB197" s="653"/>
      <c r="XEC197" s="652"/>
      <c r="XED197" s="653"/>
      <c r="XEE197" s="653"/>
      <c r="XEF197" s="653"/>
      <c r="XEG197" s="652"/>
      <c r="XEH197" s="653"/>
      <c r="XEI197" s="653"/>
      <c r="XEJ197" s="653"/>
      <c r="XEK197" s="652"/>
      <c r="XEL197" s="653"/>
      <c r="XEM197" s="653"/>
      <c r="XEN197" s="653"/>
      <c r="XEO197" s="652"/>
      <c r="XEP197" s="653"/>
      <c r="XEQ197" s="653"/>
      <c r="XER197" s="653"/>
      <c r="XES197" s="652"/>
      <c r="XET197" s="653"/>
      <c r="XEU197" s="653"/>
      <c r="XEV197" s="653"/>
      <c r="XEW197" s="652"/>
      <c r="XEX197" s="653"/>
      <c r="XEY197" s="653"/>
      <c r="XEZ197" s="653"/>
      <c r="XFA197" s="652"/>
      <c r="XFB197" s="653"/>
      <c r="XFC197" s="653"/>
      <c r="XFD197" s="653"/>
    </row>
    <row r="198" spans="1:16384" s="420" customFormat="1" x14ac:dyDescent="0.2">
      <c r="A198" s="428"/>
      <c r="B198" s="652">
        <v>42802</v>
      </c>
      <c r="C198" s="653"/>
      <c r="D198" s="653"/>
      <c r="E198" s="653"/>
      <c r="F198" s="428"/>
      <c r="G198" s="652">
        <v>42914</v>
      </c>
      <c r="H198" s="653"/>
      <c r="I198" s="653"/>
      <c r="J198" s="653"/>
      <c r="K198" s="428"/>
      <c r="L198" s="428"/>
      <c r="M198" s="428"/>
      <c r="N198" s="428"/>
      <c r="O198" s="428"/>
      <c r="P198" s="428"/>
      <c r="Q198" s="428"/>
      <c r="R198" s="428"/>
      <c r="S198" s="428"/>
      <c r="T198" s="428"/>
      <c r="U198" s="428"/>
      <c r="W198" s="331" t="s">
        <v>379</v>
      </c>
      <c r="AC198" s="428"/>
      <c r="AD198" s="428"/>
      <c r="AE198" s="428"/>
      <c r="AF198" s="428"/>
      <c r="AG198" s="428"/>
      <c r="AH198" s="428"/>
      <c r="AI198" s="428"/>
      <c r="AJ198" s="428"/>
      <c r="AK198" s="428"/>
      <c r="AL198" s="428"/>
      <c r="AM198" s="428"/>
      <c r="AN198" s="428"/>
      <c r="AO198" s="428"/>
      <c r="AP198" s="428"/>
      <c r="AQ198" s="428"/>
      <c r="AR198" s="428"/>
      <c r="AS198" s="428"/>
      <c r="AT198" s="428"/>
      <c r="AU198" s="428"/>
      <c r="AV198" s="428"/>
      <c r="AW198" s="428"/>
      <c r="AX198" s="428"/>
      <c r="AY198" s="428"/>
      <c r="AZ198" s="428"/>
      <c r="BA198" s="428"/>
      <c r="BB198" s="428"/>
      <c r="BC198" s="428"/>
      <c r="BD198" s="428"/>
      <c r="BE198" s="428"/>
      <c r="BF198" s="428"/>
      <c r="BG198" s="428"/>
      <c r="BH198" s="428"/>
      <c r="BI198" s="428"/>
      <c r="BJ198" s="428"/>
      <c r="BK198" s="428"/>
      <c r="BL198" s="428"/>
      <c r="BM198" s="428"/>
      <c r="BN198" s="428"/>
      <c r="BO198" s="428"/>
      <c r="BP198" s="428"/>
      <c r="BQ198" s="428"/>
      <c r="BR198" s="428"/>
      <c r="BS198" s="428"/>
      <c r="BT198" s="428"/>
      <c r="BU198" s="428"/>
      <c r="BV198" s="428"/>
      <c r="BW198" s="428"/>
      <c r="BX198" s="428"/>
      <c r="BY198" s="428"/>
      <c r="BZ198" s="428"/>
      <c r="CA198" s="428"/>
      <c r="CB198" s="428"/>
      <c r="CC198" s="428"/>
      <c r="CD198" s="428"/>
      <c r="CE198" s="428"/>
      <c r="CF198" s="428"/>
      <c r="CG198" s="428"/>
      <c r="CH198" s="428"/>
      <c r="CI198" s="428"/>
      <c r="CJ198" s="428"/>
      <c r="CK198" s="428"/>
      <c r="CL198" s="428"/>
      <c r="CM198" s="428"/>
      <c r="CN198" s="428"/>
      <c r="CO198" s="428"/>
      <c r="CP198" s="428"/>
      <c r="CQ198" s="428"/>
      <c r="CR198" s="428"/>
      <c r="CS198" s="428"/>
      <c r="CT198" s="428"/>
      <c r="CU198" s="428"/>
      <c r="CV198" s="428"/>
      <c r="CW198" s="428"/>
      <c r="CX198" s="428"/>
      <c r="CY198" s="428"/>
      <c r="CZ198" s="428"/>
      <c r="DA198" s="428"/>
      <c r="DB198" s="428"/>
      <c r="DC198" s="428"/>
      <c r="DD198" s="428"/>
      <c r="DE198" s="428"/>
      <c r="DF198" s="428"/>
      <c r="DG198" s="428"/>
      <c r="DH198" s="428"/>
      <c r="DI198" s="428"/>
      <c r="DJ198" s="428"/>
      <c r="DK198" s="428"/>
      <c r="DL198" s="428"/>
      <c r="DM198" s="428"/>
      <c r="DN198" s="428"/>
      <c r="DO198" s="428"/>
      <c r="DP198" s="428"/>
      <c r="DQ198" s="428"/>
      <c r="DR198" s="428"/>
      <c r="DS198" s="428"/>
      <c r="DT198" s="428"/>
      <c r="DU198" s="428"/>
      <c r="DV198" s="428"/>
      <c r="DW198" s="428"/>
      <c r="DX198" s="428"/>
      <c r="DY198" s="428"/>
      <c r="DZ198" s="428"/>
      <c r="EA198" s="428"/>
      <c r="EB198" s="428"/>
      <c r="EC198" s="428"/>
      <c r="ED198" s="428"/>
      <c r="EE198" s="428"/>
      <c r="EF198" s="428"/>
      <c r="EG198" s="428"/>
      <c r="EH198" s="428"/>
      <c r="EI198" s="428"/>
      <c r="EJ198" s="428"/>
      <c r="EK198" s="428"/>
      <c r="EL198" s="428"/>
      <c r="EM198" s="428"/>
      <c r="EN198" s="428"/>
      <c r="EO198" s="428"/>
      <c r="EP198" s="428"/>
      <c r="EQ198" s="428"/>
      <c r="ER198" s="428"/>
      <c r="ES198" s="428"/>
      <c r="ET198" s="428"/>
      <c r="EU198" s="428"/>
      <c r="EV198" s="428"/>
      <c r="EW198" s="428"/>
      <c r="EX198" s="428"/>
      <c r="EY198" s="428"/>
      <c r="EZ198" s="428"/>
      <c r="FA198" s="428"/>
      <c r="FB198" s="428"/>
      <c r="FC198" s="428"/>
      <c r="FD198" s="428"/>
      <c r="FE198" s="428"/>
      <c r="FF198" s="428"/>
      <c r="FG198" s="428"/>
      <c r="FH198" s="428"/>
      <c r="FI198" s="428"/>
      <c r="FJ198" s="428"/>
      <c r="FK198" s="428"/>
      <c r="FL198" s="428"/>
      <c r="FM198" s="428"/>
      <c r="FN198" s="428"/>
      <c r="FO198" s="428"/>
      <c r="FP198" s="428"/>
      <c r="FQ198" s="428"/>
      <c r="FR198" s="428"/>
      <c r="FS198" s="428"/>
      <c r="FT198" s="428"/>
      <c r="FU198" s="428"/>
      <c r="FV198" s="428"/>
      <c r="FW198" s="428"/>
      <c r="FX198" s="428"/>
      <c r="FY198" s="428"/>
      <c r="FZ198" s="428"/>
      <c r="GA198" s="428"/>
      <c r="GB198" s="428"/>
      <c r="GC198" s="428"/>
      <c r="GD198" s="428"/>
      <c r="GE198" s="428"/>
      <c r="GF198" s="428"/>
      <c r="GG198" s="428"/>
      <c r="GH198" s="428"/>
      <c r="GI198" s="428"/>
      <c r="GJ198" s="428"/>
      <c r="GK198" s="428"/>
      <c r="GL198" s="428"/>
      <c r="GM198" s="428"/>
      <c r="GN198" s="428"/>
      <c r="GO198" s="428"/>
      <c r="GP198" s="428"/>
      <c r="GQ198" s="428"/>
      <c r="GR198" s="428"/>
      <c r="GS198" s="428"/>
      <c r="GT198" s="428"/>
      <c r="GU198" s="428"/>
      <c r="GV198" s="428"/>
      <c r="GW198" s="428"/>
      <c r="GX198" s="428"/>
      <c r="GY198" s="428"/>
      <c r="GZ198" s="428"/>
      <c r="HA198" s="428"/>
      <c r="HB198" s="428"/>
      <c r="HC198" s="428"/>
      <c r="HD198" s="428"/>
      <c r="HE198" s="428"/>
      <c r="HF198" s="428"/>
      <c r="HG198" s="428"/>
      <c r="HH198" s="428"/>
      <c r="HI198" s="428"/>
      <c r="HJ198" s="428"/>
      <c r="HK198" s="428"/>
      <c r="HL198" s="428"/>
      <c r="HM198" s="428"/>
      <c r="HN198" s="428"/>
      <c r="HO198" s="428"/>
      <c r="HP198" s="428"/>
      <c r="HQ198" s="428"/>
      <c r="HR198" s="428"/>
      <c r="HS198" s="428"/>
      <c r="HT198" s="428"/>
      <c r="HU198" s="428"/>
      <c r="HV198" s="428"/>
      <c r="HW198" s="428"/>
      <c r="HX198" s="428"/>
      <c r="HY198" s="428"/>
      <c r="HZ198" s="428"/>
      <c r="IA198" s="428"/>
      <c r="IB198" s="428"/>
      <c r="IC198" s="428"/>
      <c r="ID198" s="428"/>
      <c r="IE198" s="428"/>
      <c r="IF198" s="428"/>
      <c r="IG198" s="428"/>
      <c r="IH198" s="428"/>
      <c r="II198" s="428"/>
      <c r="IJ198" s="428"/>
      <c r="IK198" s="428"/>
      <c r="IL198" s="428"/>
      <c r="IM198" s="428"/>
      <c r="IN198" s="428"/>
      <c r="IO198" s="428"/>
      <c r="IP198" s="428"/>
      <c r="IQ198" s="428"/>
      <c r="IR198" s="428"/>
      <c r="IS198" s="428"/>
      <c r="IT198" s="428"/>
      <c r="IU198" s="428"/>
      <c r="IV198" s="428"/>
      <c r="IW198" s="428"/>
      <c r="IX198" s="428"/>
      <c r="IY198" s="428"/>
      <c r="IZ198" s="428"/>
      <c r="JA198" s="428"/>
      <c r="JB198" s="428"/>
      <c r="JC198" s="428"/>
      <c r="JD198" s="428"/>
      <c r="JE198" s="428"/>
      <c r="JF198" s="428"/>
      <c r="JG198" s="428"/>
      <c r="JH198" s="428"/>
      <c r="JI198" s="428"/>
      <c r="JJ198" s="428"/>
      <c r="JK198" s="428"/>
      <c r="JL198" s="428"/>
      <c r="JM198" s="428"/>
      <c r="JN198" s="428"/>
      <c r="JO198" s="428"/>
      <c r="JP198" s="428"/>
      <c r="JQ198" s="428"/>
      <c r="JR198" s="428"/>
      <c r="JS198" s="428"/>
      <c r="JT198" s="428"/>
      <c r="JU198" s="428"/>
      <c r="JV198" s="428"/>
      <c r="JW198" s="428"/>
      <c r="JX198" s="428"/>
      <c r="JY198" s="428"/>
      <c r="JZ198" s="428"/>
      <c r="KA198" s="428"/>
      <c r="KB198" s="428"/>
      <c r="KC198" s="428"/>
      <c r="KD198" s="428"/>
      <c r="KE198" s="428"/>
      <c r="KF198" s="428"/>
      <c r="KG198" s="428"/>
      <c r="KH198" s="428"/>
      <c r="KI198" s="428"/>
      <c r="KJ198" s="428"/>
      <c r="KK198" s="428"/>
      <c r="KL198" s="428"/>
      <c r="KM198" s="428"/>
      <c r="KN198" s="428"/>
      <c r="KO198" s="428"/>
      <c r="KP198" s="428"/>
      <c r="KQ198" s="428"/>
      <c r="KR198" s="428"/>
      <c r="KS198" s="428"/>
      <c r="KT198" s="428"/>
      <c r="KU198" s="428"/>
      <c r="KV198" s="428"/>
      <c r="KW198" s="428"/>
      <c r="KX198" s="428"/>
      <c r="KY198" s="428"/>
      <c r="KZ198" s="428"/>
      <c r="LA198" s="428"/>
      <c r="LB198" s="428"/>
      <c r="LC198" s="428"/>
      <c r="LD198" s="428"/>
      <c r="LE198" s="428"/>
      <c r="LF198" s="428"/>
      <c r="LG198" s="428"/>
      <c r="LH198" s="428"/>
      <c r="LI198" s="428"/>
      <c r="LJ198" s="428"/>
      <c r="LK198" s="428"/>
      <c r="LL198" s="428"/>
      <c r="LM198" s="428"/>
      <c r="LN198" s="428"/>
      <c r="LO198" s="428"/>
      <c r="LP198" s="428"/>
      <c r="LQ198" s="428"/>
      <c r="LR198" s="428"/>
      <c r="LS198" s="428"/>
      <c r="LT198" s="428"/>
      <c r="LU198" s="428"/>
      <c r="LV198" s="428"/>
      <c r="LW198" s="428"/>
      <c r="LX198" s="428"/>
      <c r="LY198" s="428"/>
      <c r="LZ198" s="428"/>
      <c r="MA198" s="428"/>
      <c r="MB198" s="428"/>
      <c r="MC198" s="428"/>
      <c r="MD198" s="428"/>
      <c r="ME198" s="428"/>
      <c r="MF198" s="428"/>
      <c r="MG198" s="428"/>
      <c r="MH198" s="428"/>
      <c r="MI198" s="428"/>
      <c r="MJ198" s="428"/>
      <c r="MK198" s="428"/>
      <c r="ML198" s="428"/>
      <c r="MM198" s="428"/>
      <c r="MN198" s="428"/>
      <c r="MO198" s="428"/>
      <c r="MP198" s="428"/>
      <c r="MQ198" s="428"/>
      <c r="MR198" s="428"/>
      <c r="MS198" s="428"/>
      <c r="MT198" s="428"/>
      <c r="MU198" s="428"/>
      <c r="MV198" s="428"/>
      <c r="MW198" s="428"/>
      <c r="MX198" s="428"/>
      <c r="MY198" s="428"/>
      <c r="MZ198" s="428"/>
      <c r="NA198" s="428"/>
      <c r="NB198" s="428"/>
      <c r="NC198" s="428"/>
      <c r="ND198" s="428"/>
      <c r="NE198" s="428"/>
      <c r="NF198" s="428"/>
      <c r="NG198" s="428"/>
      <c r="NH198" s="428"/>
      <c r="NI198" s="428"/>
      <c r="NJ198" s="428"/>
      <c r="NK198" s="428"/>
      <c r="NL198" s="428"/>
      <c r="NM198" s="428"/>
      <c r="NN198" s="428"/>
      <c r="NO198" s="428"/>
      <c r="NP198" s="428"/>
      <c r="NQ198" s="428"/>
      <c r="NR198" s="428"/>
      <c r="NS198" s="428"/>
      <c r="NT198" s="428"/>
      <c r="NU198" s="428"/>
      <c r="NV198" s="428"/>
      <c r="NW198" s="428"/>
      <c r="NX198" s="428"/>
      <c r="NY198" s="428"/>
      <c r="NZ198" s="428"/>
      <c r="OA198" s="428"/>
      <c r="OB198" s="428"/>
      <c r="OC198" s="428"/>
      <c r="OD198" s="428"/>
      <c r="OE198" s="428"/>
      <c r="OF198" s="428"/>
      <c r="OG198" s="428"/>
      <c r="OH198" s="428"/>
      <c r="OI198" s="428"/>
      <c r="OJ198" s="428"/>
      <c r="OK198" s="428"/>
      <c r="OL198" s="428"/>
      <c r="OM198" s="428"/>
      <c r="ON198" s="428"/>
      <c r="OO198" s="428"/>
      <c r="OP198" s="428"/>
      <c r="OQ198" s="428"/>
      <c r="OR198" s="428"/>
      <c r="OS198" s="428"/>
      <c r="OT198" s="428"/>
      <c r="OU198" s="428"/>
      <c r="OV198" s="428"/>
      <c r="OW198" s="428"/>
      <c r="OX198" s="428"/>
      <c r="OY198" s="428"/>
      <c r="OZ198" s="428"/>
      <c r="PA198" s="428"/>
      <c r="PB198" s="428"/>
      <c r="PC198" s="428"/>
      <c r="PD198" s="428"/>
      <c r="PE198" s="428"/>
      <c r="PF198" s="428"/>
      <c r="PG198" s="428"/>
      <c r="PH198" s="428"/>
      <c r="PI198" s="428"/>
      <c r="PJ198" s="428"/>
      <c r="PK198" s="428"/>
      <c r="PL198" s="428"/>
      <c r="PM198" s="428"/>
      <c r="PN198" s="428"/>
      <c r="PO198" s="428"/>
      <c r="PP198" s="428"/>
      <c r="PQ198" s="428"/>
      <c r="PR198" s="428"/>
      <c r="PS198" s="428"/>
      <c r="PT198" s="428"/>
      <c r="PU198" s="428"/>
      <c r="PV198" s="428"/>
      <c r="PW198" s="428"/>
      <c r="PX198" s="428"/>
      <c r="PY198" s="428"/>
      <c r="PZ198" s="428"/>
      <c r="QA198" s="428"/>
      <c r="QB198" s="428"/>
      <c r="QC198" s="428"/>
      <c r="QD198" s="428"/>
      <c r="QE198" s="428"/>
      <c r="QF198" s="428"/>
      <c r="QG198" s="428"/>
      <c r="QH198" s="428"/>
      <c r="QI198" s="428"/>
      <c r="QJ198" s="428"/>
      <c r="QK198" s="428"/>
      <c r="QL198" s="428"/>
      <c r="QM198" s="428"/>
      <c r="QN198" s="428"/>
      <c r="QO198" s="428"/>
      <c r="QP198" s="428"/>
      <c r="QQ198" s="428"/>
      <c r="QR198" s="428"/>
      <c r="QS198" s="428"/>
      <c r="QT198" s="428"/>
      <c r="QU198" s="428"/>
      <c r="QV198" s="428"/>
      <c r="QW198" s="428"/>
      <c r="QX198" s="428"/>
      <c r="QY198" s="428"/>
      <c r="QZ198" s="428"/>
      <c r="RA198" s="428"/>
      <c r="RB198" s="428"/>
      <c r="RC198" s="428"/>
      <c r="RD198" s="428"/>
      <c r="RE198" s="428"/>
      <c r="RF198" s="428"/>
      <c r="RG198" s="428"/>
      <c r="RH198" s="428"/>
      <c r="RI198" s="428"/>
      <c r="RJ198" s="428"/>
      <c r="RK198" s="428"/>
      <c r="RL198" s="428"/>
      <c r="RM198" s="428"/>
      <c r="RN198" s="428"/>
      <c r="RO198" s="428"/>
      <c r="RP198" s="428"/>
      <c r="RQ198" s="428"/>
      <c r="RR198" s="428"/>
      <c r="RS198" s="428"/>
      <c r="RT198" s="428"/>
      <c r="RU198" s="428"/>
      <c r="RV198" s="428"/>
      <c r="RW198" s="428"/>
      <c r="RX198" s="428"/>
      <c r="RY198" s="428"/>
      <c r="RZ198" s="428"/>
      <c r="SA198" s="428"/>
      <c r="SB198" s="428"/>
      <c r="SC198" s="428"/>
      <c r="SD198" s="428"/>
      <c r="SE198" s="428"/>
      <c r="SF198" s="428"/>
      <c r="SG198" s="428"/>
      <c r="SH198" s="428"/>
      <c r="SI198" s="428"/>
      <c r="SJ198" s="428"/>
      <c r="SK198" s="428"/>
      <c r="SL198" s="428"/>
      <c r="SM198" s="428"/>
      <c r="SN198" s="428"/>
      <c r="SO198" s="428"/>
      <c r="SP198" s="428"/>
      <c r="SQ198" s="428"/>
      <c r="SR198" s="428"/>
      <c r="SS198" s="428"/>
      <c r="ST198" s="428"/>
      <c r="SU198" s="428"/>
      <c r="SV198" s="428"/>
      <c r="SW198" s="428"/>
      <c r="SX198" s="428"/>
      <c r="SY198" s="428"/>
      <c r="SZ198" s="428"/>
      <c r="TA198" s="428"/>
      <c r="TB198" s="428"/>
      <c r="TC198" s="428"/>
      <c r="TD198" s="428"/>
      <c r="TE198" s="428"/>
      <c r="TF198" s="428"/>
      <c r="TG198" s="428"/>
      <c r="TH198" s="428"/>
      <c r="TI198" s="428"/>
      <c r="TJ198" s="428"/>
      <c r="TK198" s="428"/>
      <c r="TL198" s="428"/>
      <c r="TM198" s="428"/>
      <c r="TN198" s="428"/>
      <c r="TO198" s="428"/>
      <c r="TP198" s="428"/>
      <c r="TQ198" s="428"/>
      <c r="TR198" s="428"/>
      <c r="TS198" s="428"/>
      <c r="TT198" s="428"/>
      <c r="TU198" s="428"/>
      <c r="TV198" s="428"/>
      <c r="TW198" s="428"/>
      <c r="TX198" s="428"/>
      <c r="TY198" s="428"/>
      <c r="TZ198" s="428"/>
      <c r="UA198" s="428"/>
      <c r="UB198" s="428"/>
      <c r="UC198" s="428"/>
      <c r="UD198" s="428"/>
      <c r="UE198" s="428"/>
      <c r="UF198" s="428"/>
      <c r="UG198" s="428"/>
      <c r="UH198" s="428"/>
      <c r="UI198" s="428"/>
      <c r="UJ198" s="428"/>
      <c r="UK198" s="428"/>
      <c r="UL198" s="428"/>
      <c r="UM198" s="428"/>
      <c r="UN198" s="428"/>
      <c r="UO198" s="428"/>
      <c r="UP198" s="428"/>
      <c r="UQ198" s="428"/>
      <c r="UR198" s="428"/>
      <c r="US198" s="428"/>
      <c r="UT198" s="428"/>
      <c r="UU198" s="428"/>
      <c r="UV198" s="428"/>
      <c r="UW198" s="428"/>
      <c r="UX198" s="428"/>
      <c r="UY198" s="428"/>
      <c r="UZ198" s="428"/>
      <c r="VA198" s="428"/>
      <c r="VB198" s="428"/>
      <c r="VC198" s="428"/>
      <c r="VD198" s="428"/>
      <c r="VE198" s="428"/>
      <c r="VF198" s="428"/>
      <c r="VG198" s="428"/>
      <c r="VH198" s="428"/>
      <c r="VI198" s="428"/>
      <c r="VJ198" s="428"/>
      <c r="VK198" s="428"/>
      <c r="VL198" s="428"/>
      <c r="VM198" s="428"/>
      <c r="VN198" s="428"/>
      <c r="VO198" s="428"/>
      <c r="VP198" s="428"/>
      <c r="VQ198" s="428"/>
      <c r="VR198" s="428"/>
      <c r="VS198" s="428"/>
      <c r="VT198" s="428"/>
      <c r="VU198" s="428"/>
      <c r="VV198" s="428"/>
      <c r="VW198" s="428"/>
      <c r="VX198" s="428"/>
      <c r="VY198" s="428"/>
      <c r="VZ198" s="428"/>
      <c r="WA198" s="428"/>
      <c r="WB198" s="428"/>
      <c r="WC198" s="428"/>
      <c r="WD198" s="428"/>
      <c r="WE198" s="428"/>
      <c r="WF198" s="428"/>
      <c r="WG198" s="428"/>
      <c r="WH198" s="428"/>
      <c r="WI198" s="428"/>
      <c r="WJ198" s="428"/>
      <c r="WK198" s="428"/>
      <c r="WL198" s="428"/>
      <c r="WM198" s="428"/>
      <c r="WN198" s="428"/>
      <c r="WO198" s="428"/>
      <c r="WP198" s="428"/>
      <c r="WQ198" s="428"/>
      <c r="WR198" s="428"/>
      <c r="WS198" s="428"/>
      <c r="WT198" s="428"/>
      <c r="WU198" s="428"/>
      <c r="WV198" s="428"/>
      <c r="WW198" s="428"/>
      <c r="WX198" s="428"/>
      <c r="WY198" s="428"/>
      <c r="WZ198" s="428"/>
      <c r="XA198" s="428"/>
      <c r="XB198" s="428"/>
      <c r="XC198" s="428"/>
      <c r="XD198" s="428"/>
      <c r="XE198" s="428"/>
      <c r="XF198" s="428"/>
      <c r="XG198" s="428"/>
      <c r="XH198" s="428"/>
      <c r="XI198" s="428"/>
      <c r="XJ198" s="428"/>
      <c r="XK198" s="428"/>
      <c r="XL198" s="428"/>
      <c r="XM198" s="428"/>
      <c r="XN198" s="428"/>
      <c r="XO198" s="428"/>
      <c r="XP198" s="428"/>
      <c r="XQ198" s="428"/>
      <c r="XR198" s="428"/>
      <c r="XS198" s="428"/>
      <c r="XT198" s="428"/>
      <c r="XU198" s="428"/>
      <c r="XV198" s="428"/>
      <c r="XW198" s="428"/>
      <c r="XX198" s="428"/>
      <c r="XY198" s="428"/>
      <c r="XZ198" s="428"/>
      <c r="YA198" s="428"/>
      <c r="YB198" s="428"/>
      <c r="YC198" s="428"/>
      <c r="YD198" s="428"/>
      <c r="YE198" s="428"/>
      <c r="YF198" s="428"/>
      <c r="YG198" s="428"/>
      <c r="YH198" s="428"/>
      <c r="YI198" s="428"/>
      <c r="YJ198" s="428"/>
      <c r="YK198" s="428"/>
      <c r="YL198" s="428"/>
      <c r="YM198" s="428"/>
      <c r="YN198" s="428"/>
      <c r="YO198" s="428"/>
      <c r="YP198" s="428"/>
      <c r="YQ198" s="428"/>
      <c r="YR198" s="428"/>
      <c r="YS198" s="428"/>
      <c r="YT198" s="428"/>
      <c r="YU198" s="428"/>
      <c r="YV198" s="428"/>
      <c r="YW198" s="428"/>
      <c r="YX198" s="428"/>
      <c r="YY198" s="428"/>
      <c r="YZ198" s="428"/>
      <c r="ZA198" s="428"/>
      <c r="ZB198" s="428"/>
      <c r="ZC198" s="428"/>
      <c r="ZD198" s="428"/>
      <c r="ZE198" s="428"/>
      <c r="ZF198" s="428"/>
      <c r="ZG198" s="428"/>
      <c r="ZH198" s="428"/>
      <c r="ZI198" s="428"/>
      <c r="ZJ198" s="428"/>
      <c r="ZK198" s="428"/>
      <c r="ZL198" s="428"/>
      <c r="ZM198" s="428"/>
      <c r="ZN198" s="428"/>
      <c r="ZO198" s="428"/>
      <c r="ZP198" s="428"/>
      <c r="ZQ198" s="428"/>
      <c r="ZR198" s="428"/>
      <c r="ZS198" s="428"/>
      <c r="ZT198" s="428"/>
      <c r="ZU198" s="428"/>
      <c r="ZV198" s="428"/>
      <c r="ZW198" s="428"/>
      <c r="ZX198" s="428"/>
      <c r="ZY198" s="428"/>
      <c r="ZZ198" s="428"/>
      <c r="AAA198" s="428"/>
      <c r="AAB198" s="428"/>
      <c r="AAC198" s="428"/>
      <c r="AAD198" s="428"/>
      <c r="AAE198" s="428"/>
      <c r="AAF198" s="428"/>
      <c r="AAG198" s="428"/>
      <c r="AAH198" s="428"/>
      <c r="AAI198" s="428"/>
      <c r="AAJ198" s="428"/>
      <c r="AAK198" s="428"/>
      <c r="AAL198" s="428"/>
      <c r="AAM198" s="428"/>
      <c r="AAN198" s="428"/>
      <c r="AAO198" s="428"/>
      <c r="AAP198" s="428"/>
      <c r="AAQ198" s="428"/>
      <c r="AAR198" s="428"/>
      <c r="AAS198" s="428"/>
      <c r="AAT198" s="428"/>
      <c r="AAU198" s="428"/>
      <c r="AAV198" s="428"/>
      <c r="AAW198" s="428"/>
      <c r="AAX198" s="428"/>
      <c r="AAY198" s="428"/>
      <c r="AAZ198" s="428"/>
      <c r="ABA198" s="428"/>
      <c r="ABB198" s="428"/>
      <c r="ABC198" s="428"/>
      <c r="ABD198" s="428"/>
      <c r="ABE198" s="428"/>
      <c r="ABF198" s="428"/>
      <c r="ABG198" s="428"/>
      <c r="ABH198" s="428"/>
      <c r="ABI198" s="428"/>
      <c r="ABJ198" s="428"/>
      <c r="ABK198" s="428"/>
      <c r="ABL198" s="428"/>
      <c r="ABM198" s="428"/>
      <c r="ABN198" s="428"/>
      <c r="ABO198" s="428"/>
      <c r="ABP198" s="428"/>
      <c r="ABQ198" s="428"/>
      <c r="ABR198" s="428"/>
      <c r="ABS198" s="428"/>
      <c r="ABT198" s="428"/>
      <c r="ABU198" s="428"/>
      <c r="ABV198" s="428"/>
      <c r="ABW198" s="428"/>
      <c r="ABX198" s="428"/>
      <c r="ABY198" s="428"/>
      <c r="ABZ198" s="428"/>
      <c r="ACA198" s="428"/>
      <c r="ACB198" s="428"/>
      <c r="ACC198" s="428"/>
      <c r="ACD198" s="428"/>
      <c r="ACE198" s="428"/>
      <c r="ACF198" s="428"/>
      <c r="ACG198" s="428"/>
      <c r="ACH198" s="428"/>
      <c r="ACI198" s="428"/>
      <c r="ACJ198" s="428"/>
      <c r="ACK198" s="428"/>
      <c r="ACL198" s="428"/>
      <c r="ACM198" s="428"/>
      <c r="ACN198" s="428"/>
      <c r="ACO198" s="428"/>
      <c r="ACP198" s="428"/>
      <c r="ACQ198" s="428"/>
      <c r="ACR198" s="428"/>
      <c r="ACS198" s="428"/>
      <c r="ACT198" s="428"/>
      <c r="ACU198" s="428"/>
      <c r="ACV198" s="428"/>
      <c r="ACW198" s="428"/>
      <c r="ACX198" s="428"/>
      <c r="ACY198" s="428"/>
      <c r="ACZ198" s="428"/>
      <c r="ADA198" s="428"/>
      <c r="ADB198" s="428"/>
      <c r="ADC198" s="428"/>
      <c r="ADD198" s="428"/>
      <c r="ADE198" s="428"/>
      <c r="ADF198" s="428"/>
      <c r="ADG198" s="428"/>
      <c r="ADH198" s="428"/>
      <c r="ADI198" s="428"/>
      <c r="ADJ198" s="428"/>
      <c r="ADK198" s="428"/>
      <c r="ADL198" s="428"/>
      <c r="ADM198" s="428"/>
      <c r="ADN198" s="428"/>
      <c r="ADO198" s="428"/>
      <c r="ADP198" s="428"/>
      <c r="ADQ198" s="428"/>
      <c r="ADR198" s="428"/>
      <c r="ADS198" s="428"/>
      <c r="ADT198" s="428"/>
      <c r="ADU198" s="428"/>
      <c r="ADV198" s="428"/>
      <c r="ADW198" s="428"/>
      <c r="ADX198" s="428"/>
      <c r="ADY198" s="428"/>
      <c r="ADZ198" s="428"/>
      <c r="AEA198" s="428"/>
      <c r="AEB198" s="428"/>
      <c r="AEC198" s="428"/>
      <c r="AED198" s="428"/>
      <c r="AEE198" s="428"/>
      <c r="AEF198" s="428"/>
      <c r="AEG198" s="428"/>
      <c r="AEH198" s="428"/>
      <c r="AEI198" s="428"/>
      <c r="AEJ198" s="428"/>
      <c r="AEK198" s="428"/>
      <c r="AEL198" s="428"/>
      <c r="AEM198" s="428"/>
      <c r="AEN198" s="428"/>
      <c r="AEO198" s="428"/>
      <c r="AEP198" s="428"/>
      <c r="AEQ198" s="428"/>
      <c r="AER198" s="428"/>
      <c r="AES198" s="428"/>
      <c r="AET198" s="428"/>
      <c r="AEU198" s="428"/>
      <c r="AEV198" s="428"/>
      <c r="AEW198" s="428"/>
      <c r="AEX198" s="428"/>
      <c r="AEY198" s="428"/>
      <c r="AEZ198" s="428"/>
      <c r="AFA198" s="428"/>
      <c r="AFB198" s="428"/>
      <c r="AFC198" s="428"/>
      <c r="AFD198" s="428"/>
      <c r="AFE198" s="428"/>
      <c r="AFF198" s="428"/>
      <c r="AFG198" s="428"/>
      <c r="AFH198" s="428"/>
      <c r="AFI198" s="428"/>
      <c r="AFJ198" s="428"/>
      <c r="AFK198" s="428"/>
      <c r="AFL198" s="428"/>
      <c r="AFM198" s="428"/>
      <c r="AFN198" s="428"/>
      <c r="AFO198" s="428"/>
      <c r="AFP198" s="428"/>
      <c r="AFQ198" s="428"/>
      <c r="AFR198" s="428"/>
      <c r="AFS198" s="428"/>
      <c r="AFT198" s="428"/>
      <c r="AFU198" s="428"/>
      <c r="AFV198" s="428"/>
      <c r="AFW198" s="428"/>
      <c r="AFX198" s="428"/>
      <c r="AFY198" s="428"/>
      <c r="AFZ198" s="428"/>
      <c r="AGA198" s="428"/>
      <c r="AGB198" s="428"/>
      <c r="AGC198" s="428"/>
      <c r="AGD198" s="428"/>
      <c r="AGE198" s="428"/>
      <c r="AGF198" s="428"/>
      <c r="AGG198" s="428"/>
      <c r="AGH198" s="428"/>
      <c r="AGI198" s="428"/>
      <c r="AGJ198" s="428"/>
      <c r="AGK198" s="428"/>
      <c r="AGL198" s="428"/>
      <c r="AGM198" s="428"/>
      <c r="AGN198" s="428"/>
      <c r="AGO198" s="428"/>
      <c r="AGP198" s="428"/>
      <c r="AGQ198" s="428"/>
      <c r="AGR198" s="428"/>
      <c r="AGS198" s="428"/>
      <c r="AGT198" s="428"/>
      <c r="AGU198" s="428"/>
      <c r="AGV198" s="428"/>
      <c r="AGW198" s="428"/>
      <c r="AGX198" s="428"/>
      <c r="AGY198" s="428"/>
      <c r="AGZ198" s="428"/>
      <c r="AHA198" s="428"/>
      <c r="AHB198" s="428"/>
      <c r="AHC198" s="428"/>
      <c r="AHD198" s="428"/>
      <c r="AHE198" s="428"/>
      <c r="AHF198" s="428"/>
      <c r="AHG198" s="428"/>
      <c r="AHH198" s="428"/>
      <c r="AHI198" s="428"/>
      <c r="AHJ198" s="428"/>
      <c r="AHK198" s="428"/>
      <c r="AHL198" s="428"/>
      <c r="AHM198" s="428"/>
      <c r="AHN198" s="428"/>
      <c r="AHO198" s="428"/>
      <c r="AHP198" s="428"/>
      <c r="AHQ198" s="428"/>
      <c r="AHR198" s="428"/>
      <c r="AHS198" s="428"/>
      <c r="AHT198" s="428"/>
      <c r="AHU198" s="428"/>
      <c r="AHV198" s="428"/>
      <c r="AHW198" s="428"/>
      <c r="AHX198" s="428"/>
      <c r="AHY198" s="428"/>
      <c r="AHZ198" s="428"/>
      <c r="AIA198" s="428"/>
      <c r="AIB198" s="428"/>
      <c r="AIC198" s="428"/>
      <c r="AID198" s="428"/>
      <c r="AIE198" s="428"/>
      <c r="AIF198" s="428"/>
      <c r="AIG198" s="428"/>
      <c r="AIH198" s="428"/>
      <c r="AII198" s="428"/>
      <c r="AIJ198" s="428"/>
      <c r="AIK198" s="428"/>
      <c r="AIL198" s="428"/>
      <c r="AIM198" s="428"/>
      <c r="AIN198" s="428"/>
      <c r="AIO198" s="428"/>
      <c r="AIP198" s="428"/>
      <c r="AIQ198" s="428"/>
      <c r="AIR198" s="428"/>
      <c r="AIS198" s="428"/>
      <c r="AIT198" s="428"/>
      <c r="AIU198" s="428"/>
      <c r="AIV198" s="428"/>
      <c r="AIW198" s="428"/>
      <c r="AIX198" s="428"/>
      <c r="AIY198" s="428"/>
      <c r="AIZ198" s="428"/>
      <c r="AJA198" s="428"/>
      <c r="AJB198" s="428"/>
      <c r="AJC198" s="428"/>
      <c r="AJD198" s="428"/>
      <c r="AJE198" s="428"/>
      <c r="AJF198" s="428"/>
      <c r="AJG198" s="428"/>
      <c r="AJH198" s="428"/>
      <c r="AJI198" s="428"/>
      <c r="AJJ198" s="428"/>
      <c r="AJK198" s="428"/>
      <c r="AJL198" s="428"/>
      <c r="AJM198" s="428"/>
      <c r="AJN198" s="428"/>
      <c r="AJO198" s="428"/>
      <c r="AJP198" s="428"/>
      <c r="AJQ198" s="428"/>
      <c r="AJR198" s="428"/>
      <c r="AJS198" s="428"/>
      <c r="AJT198" s="428"/>
      <c r="AJU198" s="428"/>
      <c r="AJV198" s="428"/>
      <c r="AJW198" s="428"/>
      <c r="AJX198" s="428"/>
      <c r="AJY198" s="428"/>
      <c r="AJZ198" s="428"/>
      <c r="AKA198" s="428"/>
      <c r="AKB198" s="428"/>
      <c r="AKC198" s="428"/>
      <c r="AKD198" s="428"/>
      <c r="AKE198" s="428"/>
      <c r="AKF198" s="428"/>
      <c r="AKG198" s="428"/>
      <c r="AKH198" s="428"/>
      <c r="AKI198" s="428"/>
      <c r="AKJ198" s="428"/>
      <c r="AKK198" s="428"/>
      <c r="AKL198" s="428"/>
      <c r="AKM198" s="428"/>
      <c r="AKN198" s="428"/>
      <c r="AKO198" s="428"/>
      <c r="AKP198" s="428"/>
      <c r="AKQ198" s="428"/>
      <c r="AKR198" s="428"/>
      <c r="AKS198" s="428"/>
      <c r="AKT198" s="428"/>
      <c r="AKU198" s="428"/>
      <c r="AKV198" s="428"/>
      <c r="AKW198" s="428"/>
      <c r="AKX198" s="428"/>
      <c r="AKY198" s="428"/>
      <c r="AKZ198" s="428"/>
      <c r="ALA198" s="428"/>
      <c r="ALB198" s="428"/>
      <c r="ALC198" s="428"/>
      <c r="ALD198" s="428"/>
      <c r="ALE198" s="428"/>
      <c r="ALF198" s="428"/>
      <c r="ALG198" s="428"/>
      <c r="ALH198" s="428"/>
      <c r="ALI198" s="428"/>
      <c r="ALJ198" s="428"/>
      <c r="ALK198" s="428"/>
      <c r="ALL198" s="428"/>
      <c r="ALM198" s="428"/>
      <c r="ALN198" s="428"/>
      <c r="ALO198" s="428"/>
      <c r="ALP198" s="428"/>
      <c r="ALQ198" s="428"/>
      <c r="ALR198" s="428"/>
      <c r="ALS198" s="428"/>
      <c r="ALT198" s="428"/>
      <c r="ALU198" s="428"/>
      <c r="ALV198" s="428"/>
      <c r="ALW198" s="428"/>
      <c r="ALX198" s="428"/>
      <c r="ALY198" s="428"/>
      <c r="ALZ198" s="428"/>
      <c r="AMA198" s="428"/>
      <c r="AMB198" s="428"/>
      <c r="AMC198" s="428"/>
      <c r="AMD198" s="428"/>
      <c r="AME198" s="428"/>
      <c r="AMF198" s="428"/>
      <c r="AMG198" s="428"/>
      <c r="AMH198" s="428"/>
      <c r="AMI198" s="428"/>
      <c r="AMJ198" s="428"/>
      <c r="AMK198" s="428"/>
      <c r="AML198" s="428"/>
      <c r="AMM198" s="428"/>
      <c r="AMN198" s="428"/>
      <c r="AMO198" s="428"/>
      <c r="AMP198" s="428"/>
      <c r="AMQ198" s="428"/>
      <c r="AMR198" s="428"/>
      <c r="AMS198" s="428"/>
      <c r="AMT198" s="428"/>
      <c r="AMU198" s="428"/>
      <c r="AMV198" s="428"/>
      <c r="AMW198" s="428"/>
      <c r="AMX198" s="428"/>
      <c r="AMY198" s="428"/>
      <c r="AMZ198" s="428"/>
      <c r="ANA198" s="428"/>
      <c r="ANB198" s="428"/>
      <c r="ANC198" s="428"/>
      <c r="AND198" s="428"/>
      <c r="ANE198" s="428"/>
      <c r="ANF198" s="428"/>
      <c r="ANG198" s="428"/>
      <c r="ANH198" s="428"/>
      <c r="ANI198" s="428"/>
      <c r="ANJ198" s="428"/>
      <c r="ANK198" s="428"/>
      <c r="ANL198" s="428"/>
      <c r="ANM198" s="428"/>
      <c r="ANN198" s="428"/>
      <c r="ANO198" s="428"/>
      <c r="ANP198" s="428"/>
      <c r="ANQ198" s="428"/>
      <c r="ANR198" s="428"/>
      <c r="ANS198" s="428"/>
      <c r="ANT198" s="428"/>
      <c r="ANU198" s="428"/>
      <c r="ANV198" s="428"/>
      <c r="ANW198" s="428"/>
      <c r="ANX198" s="428"/>
      <c r="ANY198" s="428"/>
      <c r="ANZ198" s="428"/>
      <c r="AOA198" s="428"/>
      <c r="AOB198" s="428"/>
      <c r="AOC198" s="428"/>
      <c r="AOD198" s="428"/>
      <c r="AOE198" s="428"/>
      <c r="AOF198" s="428"/>
      <c r="AOG198" s="428"/>
      <c r="AOH198" s="428"/>
      <c r="AOI198" s="428"/>
      <c r="AOJ198" s="428"/>
      <c r="AOK198" s="428"/>
      <c r="AOL198" s="428"/>
      <c r="AOM198" s="428"/>
      <c r="AON198" s="428"/>
      <c r="AOO198" s="428"/>
      <c r="AOP198" s="428"/>
      <c r="AOQ198" s="428"/>
      <c r="AOR198" s="428"/>
      <c r="AOS198" s="428"/>
      <c r="AOT198" s="428"/>
      <c r="AOU198" s="428"/>
      <c r="AOV198" s="428"/>
      <c r="AOW198" s="428"/>
      <c r="AOX198" s="428"/>
      <c r="AOY198" s="428"/>
      <c r="AOZ198" s="428"/>
      <c r="APA198" s="428"/>
      <c r="APB198" s="428"/>
      <c r="APC198" s="428"/>
      <c r="APD198" s="428"/>
      <c r="APE198" s="428"/>
      <c r="APF198" s="428"/>
      <c r="APG198" s="428"/>
      <c r="APH198" s="428"/>
      <c r="API198" s="428"/>
      <c r="APJ198" s="428"/>
      <c r="APK198" s="428"/>
      <c r="APL198" s="428"/>
      <c r="APM198" s="428"/>
      <c r="APN198" s="428"/>
      <c r="APO198" s="428"/>
      <c r="APP198" s="428"/>
      <c r="APQ198" s="428"/>
      <c r="APR198" s="428"/>
      <c r="APS198" s="428"/>
      <c r="APT198" s="428"/>
      <c r="APU198" s="428"/>
      <c r="APV198" s="428"/>
      <c r="APW198" s="428"/>
      <c r="APX198" s="428"/>
      <c r="APY198" s="428"/>
      <c r="APZ198" s="428"/>
      <c r="AQA198" s="428"/>
      <c r="AQB198" s="428"/>
      <c r="AQC198" s="428"/>
      <c r="AQD198" s="428"/>
      <c r="AQE198" s="428"/>
      <c r="AQF198" s="428"/>
      <c r="AQG198" s="428"/>
      <c r="AQH198" s="428"/>
      <c r="AQI198" s="428"/>
      <c r="AQJ198" s="428"/>
      <c r="AQK198" s="428"/>
      <c r="AQL198" s="428"/>
      <c r="AQM198" s="428"/>
      <c r="AQN198" s="428"/>
      <c r="AQO198" s="428"/>
      <c r="AQP198" s="428"/>
      <c r="AQQ198" s="428"/>
      <c r="AQR198" s="428"/>
      <c r="AQS198" s="428"/>
      <c r="AQT198" s="428"/>
      <c r="AQU198" s="428"/>
      <c r="AQV198" s="428"/>
      <c r="AQW198" s="428"/>
      <c r="AQX198" s="428"/>
      <c r="AQY198" s="428"/>
      <c r="AQZ198" s="428"/>
      <c r="ARA198" s="428"/>
      <c r="ARB198" s="428"/>
      <c r="ARC198" s="428"/>
      <c r="ARD198" s="428"/>
      <c r="ARE198" s="428"/>
      <c r="ARF198" s="428"/>
      <c r="ARG198" s="428"/>
      <c r="ARH198" s="428"/>
      <c r="ARI198" s="428"/>
      <c r="ARJ198" s="428"/>
      <c r="ARK198" s="428"/>
      <c r="ARL198" s="428"/>
      <c r="ARM198" s="428"/>
      <c r="ARN198" s="428"/>
      <c r="ARO198" s="428"/>
      <c r="ARP198" s="428"/>
      <c r="ARQ198" s="428"/>
      <c r="ARR198" s="428"/>
      <c r="ARS198" s="428"/>
      <c r="ART198" s="428"/>
      <c r="ARU198" s="428"/>
      <c r="ARV198" s="428"/>
      <c r="ARW198" s="428"/>
      <c r="ARX198" s="428"/>
      <c r="ARY198" s="428"/>
      <c r="ARZ198" s="428"/>
      <c r="ASA198" s="428"/>
      <c r="ASB198" s="428"/>
      <c r="ASC198" s="428"/>
      <c r="ASD198" s="428"/>
      <c r="ASE198" s="428"/>
      <c r="ASF198" s="428"/>
      <c r="ASG198" s="428"/>
      <c r="ASH198" s="428"/>
      <c r="ASI198" s="428"/>
      <c r="ASJ198" s="428"/>
      <c r="ASK198" s="428"/>
      <c r="ASL198" s="428"/>
      <c r="ASM198" s="428"/>
      <c r="ASN198" s="428"/>
      <c r="ASO198" s="428"/>
      <c r="ASP198" s="428"/>
      <c r="ASQ198" s="428"/>
      <c r="ASR198" s="428"/>
      <c r="ASS198" s="428"/>
      <c r="AST198" s="428"/>
      <c r="ASU198" s="428"/>
      <c r="ASV198" s="428"/>
      <c r="ASW198" s="428"/>
      <c r="ASX198" s="428"/>
      <c r="ASY198" s="428"/>
      <c r="ASZ198" s="428"/>
      <c r="ATA198" s="428"/>
      <c r="ATB198" s="428"/>
      <c r="ATC198" s="428"/>
      <c r="ATD198" s="428"/>
      <c r="ATE198" s="428"/>
      <c r="ATF198" s="428"/>
      <c r="ATG198" s="428"/>
      <c r="ATH198" s="428"/>
      <c r="ATI198" s="428"/>
      <c r="ATJ198" s="428"/>
      <c r="ATK198" s="428"/>
      <c r="ATL198" s="428"/>
      <c r="ATM198" s="428"/>
      <c r="ATN198" s="428"/>
      <c r="ATO198" s="428"/>
      <c r="ATP198" s="428"/>
      <c r="ATQ198" s="428"/>
      <c r="ATR198" s="428"/>
      <c r="ATS198" s="428"/>
      <c r="ATT198" s="428"/>
      <c r="ATU198" s="428"/>
      <c r="ATV198" s="428"/>
      <c r="ATW198" s="428"/>
      <c r="ATX198" s="428"/>
      <c r="ATY198" s="428"/>
      <c r="ATZ198" s="428"/>
      <c r="AUA198" s="428"/>
      <c r="AUB198" s="428"/>
      <c r="AUC198" s="428"/>
      <c r="AUD198" s="428"/>
      <c r="AUE198" s="428"/>
      <c r="AUF198" s="428"/>
      <c r="AUG198" s="428"/>
      <c r="AUH198" s="428"/>
      <c r="AUI198" s="428"/>
      <c r="AUJ198" s="428"/>
      <c r="AUK198" s="428"/>
      <c r="AUL198" s="428"/>
      <c r="AUM198" s="428"/>
      <c r="AUN198" s="428"/>
      <c r="AUO198" s="428"/>
      <c r="AUP198" s="428"/>
      <c r="AUQ198" s="428"/>
      <c r="AUR198" s="428"/>
      <c r="AUS198" s="428"/>
      <c r="AUT198" s="428"/>
      <c r="AUU198" s="428"/>
      <c r="AUV198" s="428"/>
      <c r="AUW198" s="428"/>
      <c r="AUX198" s="428"/>
      <c r="AUY198" s="428"/>
      <c r="AUZ198" s="428"/>
      <c r="AVA198" s="428"/>
      <c r="AVB198" s="428"/>
      <c r="AVC198" s="428"/>
      <c r="AVD198" s="428"/>
      <c r="AVE198" s="428"/>
      <c r="AVF198" s="428"/>
      <c r="AVG198" s="428"/>
      <c r="AVH198" s="428"/>
      <c r="AVI198" s="428"/>
      <c r="AVJ198" s="428"/>
      <c r="AVK198" s="428"/>
      <c r="AVL198" s="428"/>
      <c r="AVM198" s="428"/>
      <c r="AVN198" s="428"/>
      <c r="AVO198" s="428"/>
      <c r="AVP198" s="428"/>
      <c r="AVQ198" s="428"/>
      <c r="AVR198" s="428"/>
      <c r="AVS198" s="428"/>
      <c r="AVT198" s="428"/>
      <c r="AVU198" s="428"/>
      <c r="AVV198" s="428"/>
      <c r="AVW198" s="428"/>
      <c r="AVX198" s="428"/>
      <c r="AVY198" s="428"/>
      <c r="AVZ198" s="428"/>
      <c r="AWA198" s="428"/>
      <c r="AWB198" s="428"/>
      <c r="AWC198" s="428"/>
      <c r="AWD198" s="428"/>
      <c r="AWE198" s="428"/>
      <c r="AWF198" s="428"/>
      <c r="AWG198" s="428"/>
      <c r="AWH198" s="428"/>
      <c r="AWI198" s="428"/>
      <c r="AWJ198" s="428"/>
      <c r="AWK198" s="428"/>
      <c r="AWL198" s="428"/>
      <c r="AWM198" s="428"/>
      <c r="AWN198" s="428"/>
      <c r="AWO198" s="428"/>
      <c r="AWP198" s="428"/>
      <c r="AWQ198" s="428"/>
      <c r="AWR198" s="428"/>
      <c r="AWS198" s="428"/>
      <c r="AWT198" s="428"/>
      <c r="AWU198" s="428"/>
      <c r="AWV198" s="428"/>
      <c r="AWW198" s="428"/>
      <c r="AWX198" s="428"/>
      <c r="AWY198" s="428"/>
      <c r="AWZ198" s="428"/>
      <c r="AXA198" s="428"/>
      <c r="AXB198" s="428"/>
      <c r="AXC198" s="428"/>
      <c r="AXD198" s="428"/>
      <c r="AXE198" s="428"/>
      <c r="AXF198" s="428"/>
      <c r="AXG198" s="428"/>
      <c r="AXH198" s="428"/>
      <c r="AXI198" s="428"/>
      <c r="AXJ198" s="428"/>
      <c r="AXK198" s="428"/>
      <c r="AXL198" s="428"/>
      <c r="AXM198" s="428"/>
      <c r="AXN198" s="428"/>
      <c r="AXO198" s="428"/>
      <c r="AXP198" s="428"/>
      <c r="AXQ198" s="428"/>
      <c r="AXR198" s="428"/>
      <c r="AXS198" s="428"/>
      <c r="AXT198" s="428"/>
      <c r="AXU198" s="428"/>
      <c r="AXV198" s="428"/>
      <c r="AXW198" s="428"/>
      <c r="AXX198" s="428"/>
      <c r="AXY198" s="428"/>
      <c r="AXZ198" s="428"/>
      <c r="AYA198" s="428"/>
      <c r="AYB198" s="428"/>
      <c r="AYC198" s="428"/>
      <c r="AYD198" s="428"/>
      <c r="AYE198" s="428"/>
      <c r="AYF198" s="428"/>
      <c r="AYG198" s="428"/>
      <c r="AYH198" s="428"/>
      <c r="AYI198" s="428"/>
      <c r="AYJ198" s="428"/>
      <c r="AYK198" s="428"/>
      <c r="AYL198" s="428"/>
      <c r="AYM198" s="428"/>
      <c r="AYN198" s="428"/>
      <c r="AYO198" s="428"/>
      <c r="AYP198" s="428"/>
      <c r="AYQ198" s="428"/>
      <c r="AYR198" s="428"/>
      <c r="AYS198" s="428"/>
      <c r="AYT198" s="428"/>
      <c r="AYU198" s="428"/>
      <c r="AYV198" s="428"/>
      <c r="AYW198" s="428"/>
      <c r="AYX198" s="428"/>
      <c r="AYY198" s="428"/>
      <c r="AYZ198" s="428"/>
      <c r="AZA198" s="428"/>
      <c r="AZB198" s="428"/>
      <c r="AZC198" s="428"/>
      <c r="AZD198" s="428"/>
      <c r="AZE198" s="428"/>
      <c r="AZF198" s="428"/>
      <c r="AZG198" s="428"/>
      <c r="AZH198" s="428"/>
      <c r="AZI198" s="428"/>
      <c r="AZJ198" s="428"/>
      <c r="AZK198" s="428"/>
      <c r="AZL198" s="428"/>
      <c r="AZM198" s="428"/>
      <c r="AZN198" s="428"/>
      <c r="AZO198" s="428"/>
      <c r="AZP198" s="428"/>
      <c r="AZQ198" s="428"/>
      <c r="AZR198" s="428"/>
      <c r="AZS198" s="428"/>
      <c r="AZT198" s="428"/>
      <c r="AZU198" s="428"/>
      <c r="AZV198" s="428"/>
      <c r="AZW198" s="428"/>
      <c r="AZX198" s="428"/>
      <c r="AZY198" s="428"/>
      <c r="AZZ198" s="428"/>
      <c r="BAA198" s="428"/>
      <c r="BAB198" s="428"/>
      <c r="BAC198" s="428"/>
      <c r="BAD198" s="428"/>
      <c r="BAE198" s="428"/>
      <c r="BAF198" s="428"/>
      <c r="BAG198" s="428"/>
      <c r="BAH198" s="428"/>
      <c r="BAI198" s="428"/>
      <c r="BAJ198" s="428"/>
      <c r="BAK198" s="428"/>
      <c r="BAL198" s="428"/>
      <c r="BAM198" s="428"/>
      <c r="BAN198" s="428"/>
      <c r="BAO198" s="428"/>
      <c r="BAP198" s="428"/>
      <c r="BAQ198" s="428"/>
      <c r="BAR198" s="428"/>
      <c r="BAS198" s="428"/>
      <c r="BAT198" s="428"/>
      <c r="BAU198" s="428"/>
      <c r="BAV198" s="428"/>
      <c r="BAW198" s="428"/>
      <c r="BAX198" s="428"/>
      <c r="BAY198" s="428"/>
      <c r="BAZ198" s="428"/>
      <c r="BBA198" s="428"/>
      <c r="BBB198" s="428"/>
      <c r="BBC198" s="428"/>
      <c r="BBD198" s="428"/>
      <c r="BBE198" s="428"/>
      <c r="BBF198" s="428"/>
      <c r="BBG198" s="428"/>
      <c r="BBH198" s="428"/>
      <c r="BBI198" s="428"/>
      <c r="BBJ198" s="428"/>
      <c r="BBK198" s="428"/>
      <c r="BBL198" s="428"/>
      <c r="BBM198" s="428"/>
      <c r="BBN198" s="428"/>
      <c r="BBO198" s="428"/>
      <c r="BBP198" s="428"/>
      <c r="BBQ198" s="428"/>
      <c r="BBR198" s="428"/>
      <c r="BBS198" s="428"/>
      <c r="BBT198" s="428"/>
      <c r="BBU198" s="428"/>
      <c r="BBV198" s="428"/>
      <c r="BBW198" s="428"/>
      <c r="BBX198" s="428"/>
      <c r="BBY198" s="428"/>
      <c r="BBZ198" s="428"/>
      <c r="BCA198" s="428"/>
      <c r="BCB198" s="428"/>
      <c r="BCC198" s="428"/>
      <c r="BCD198" s="428"/>
      <c r="BCE198" s="428"/>
      <c r="BCF198" s="428"/>
      <c r="BCG198" s="428"/>
      <c r="BCH198" s="428"/>
      <c r="BCI198" s="428"/>
      <c r="BCJ198" s="428"/>
      <c r="BCK198" s="428"/>
      <c r="BCL198" s="428"/>
      <c r="BCM198" s="428"/>
      <c r="BCN198" s="428"/>
      <c r="BCO198" s="428"/>
      <c r="BCP198" s="428"/>
      <c r="BCQ198" s="428"/>
      <c r="BCR198" s="428"/>
      <c r="BCS198" s="428"/>
      <c r="BCT198" s="428"/>
      <c r="BCU198" s="428"/>
      <c r="BCV198" s="428"/>
      <c r="BCW198" s="428"/>
      <c r="BCX198" s="428"/>
      <c r="BCY198" s="428"/>
      <c r="BCZ198" s="428"/>
      <c r="BDA198" s="428"/>
      <c r="BDB198" s="428"/>
      <c r="BDC198" s="428"/>
      <c r="BDD198" s="428"/>
      <c r="BDE198" s="428"/>
      <c r="BDF198" s="428"/>
      <c r="BDG198" s="428"/>
      <c r="BDH198" s="428"/>
      <c r="BDI198" s="428"/>
      <c r="BDJ198" s="428"/>
      <c r="BDK198" s="428"/>
      <c r="BDL198" s="428"/>
      <c r="BDM198" s="428"/>
      <c r="BDN198" s="428"/>
      <c r="BDO198" s="428"/>
      <c r="BDP198" s="428"/>
      <c r="BDQ198" s="428"/>
      <c r="BDR198" s="428"/>
      <c r="BDS198" s="428"/>
      <c r="BDT198" s="428"/>
      <c r="BDU198" s="428"/>
      <c r="BDV198" s="428"/>
      <c r="BDW198" s="428"/>
      <c r="BDX198" s="428"/>
      <c r="BDY198" s="428"/>
      <c r="BDZ198" s="428"/>
      <c r="BEA198" s="428"/>
      <c r="BEB198" s="428"/>
      <c r="BEC198" s="428"/>
      <c r="BED198" s="428"/>
      <c r="BEE198" s="428"/>
      <c r="BEF198" s="428"/>
      <c r="BEG198" s="428"/>
      <c r="BEH198" s="428"/>
      <c r="BEI198" s="428"/>
      <c r="BEJ198" s="428"/>
      <c r="BEK198" s="428"/>
      <c r="BEL198" s="428"/>
      <c r="BEM198" s="428"/>
      <c r="BEN198" s="428"/>
      <c r="BEO198" s="428"/>
      <c r="BEP198" s="428"/>
      <c r="BEQ198" s="428"/>
      <c r="BER198" s="428"/>
      <c r="BES198" s="428"/>
      <c r="BET198" s="428"/>
      <c r="BEU198" s="428"/>
      <c r="BEV198" s="428"/>
      <c r="BEW198" s="428"/>
      <c r="BEX198" s="428"/>
      <c r="BEY198" s="428"/>
      <c r="BEZ198" s="428"/>
      <c r="BFA198" s="428"/>
      <c r="BFB198" s="428"/>
      <c r="BFC198" s="428"/>
      <c r="BFD198" s="428"/>
      <c r="BFE198" s="428"/>
      <c r="BFF198" s="428"/>
      <c r="BFG198" s="428"/>
      <c r="BFH198" s="428"/>
      <c r="BFI198" s="428"/>
      <c r="BFJ198" s="428"/>
      <c r="BFK198" s="428"/>
      <c r="BFL198" s="428"/>
      <c r="BFM198" s="428"/>
      <c r="BFN198" s="428"/>
      <c r="BFO198" s="428"/>
      <c r="BFP198" s="428"/>
      <c r="BFQ198" s="428"/>
      <c r="BFR198" s="428"/>
      <c r="BFS198" s="428"/>
      <c r="BFT198" s="428"/>
      <c r="BFU198" s="428"/>
      <c r="BFV198" s="428"/>
      <c r="BFW198" s="428"/>
      <c r="BFX198" s="428"/>
      <c r="BFY198" s="428"/>
      <c r="BFZ198" s="428"/>
      <c r="BGA198" s="428"/>
      <c r="BGB198" s="428"/>
      <c r="BGC198" s="428"/>
      <c r="BGD198" s="428"/>
      <c r="BGE198" s="428"/>
      <c r="BGF198" s="428"/>
      <c r="BGG198" s="428"/>
      <c r="BGH198" s="428"/>
      <c r="BGI198" s="428"/>
      <c r="BGJ198" s="428"/>
      <c r="BGK198" s="428"/>
      <c r="BGL198" s="428"/>
      <c r="BGM198" s="428"/>
      <c r="BGN198" s="428"/>
      <c r="BGO198" s="428"/>
      <c r="BGP198" s="428"/>
      <c r="BGQ198" s="428"/>
      <c r="BGR198" s="428"/>
      <c r="BGS198" s="428"/>
      <c r="BGT198" s="428"/>
      <c r="BGU198" s="428"/>
      <c r="BGV198" s="428"/>
      <c r="BGW198" s="428"/>
      <c r="BGX198" s="428"/>
      <c r="BGY198" s="428"/>
      <c r="BGZ198" s="428"/>
      <c r="BHA198" s="428"/>
      <c r="BHB198" s="428"/>
      <c r="BHC198" s="428"/>
      <c r="BHD198" s="428"/>
      <c r="BHE198" s="428"/>
      <c r="BHF198" s="428"/>
      <c r="BHG198" s="428"/>
      <c r="BHH198" s="428"/>
      <c r="BHI198" s="428"/>
      <c r="BHJ198" s="428"/>
      <c r="BHK198" s="428"/>
      <c r="BHL198" s="428"/>
      <c r="BHM198" s="428"/>
      <c r="BHN198" s="428"/>
      <c r="BHO198" s="428"/>
      <c r="BHP198" s="428"/>
      <c r="BHQ198" s="428"/>
      <c r="BHR198" s="428"/>
      <c r="BHS198" s="428"/>
      <c r="BHT198" s="428"/>
      <c r="BHU198" s="428"/>
      <c r="BHV198" s="428"/>
      <c r="BHW198" s="428"/>
      <c r="BHX198" s="428"/>
      <c r="BHY198" s="428"/>
      <c r="BHZ198" s="428"/>
      <c r="BIA198" s="428"/>
      <c r="BIB198" s="428"/>
      <c r="BIC198" s="428"/>
      <c r="BID198" s="428"/>
      <c r="BIE198" s="428"/>
      <c r="BIF198" s="428"/>
      <c r="BIG198" s="428"/>
      <c r="BIH198" s="428"/>
      <c r="BII198" s="428"/>
      <c r="BIJ198" s="428"/>
      <c r="BIK198" s="428"/>
      <c r="BIL198" s="428"/>
      <c r="BIM198" s="428"/>
      <c r="BIN198" s="428"/>
      <c r="BIO198" s="428"/>
      <c r="BIP198" s="428"/>
      <c r="BIQ198" s="428"/>
      <c r="BIR198" s="428"/>
      <c r="BIS198" s="428"/>
      <c r="BIT198" s="428"/>
      <c r="BIU198" s="428"/>
      <c r="BIV198" s="428"/>
      <c r="BIW198" s="428"/>
      <c r="BIX198" s="428"/>
      <c r="BIY198" s="428"/>
      <c r="BIZ198" s="428"/>
      <c r="BJA198" s="428"/>
      <c r="BJB198" s="428"/>
      <c r="BJC198" s="428"/>
      <c r="BJD198" s="428"/>
      <c r="BJE198" s="428"/>
      <c r="BJF198" s="428"/>
      <c r="BJG198" s="428"/>
      <c r="BJH198" s="428"/>
      <c r="BJI198" s="428"/>
      <c r="BJJ198" s="428"/>
      <c r="BJK198" s="428"/>
      <c r="BJL198" s="428"/>
      <c r="BJM198" s="428"/>
      <c r="BJN198" s="428"/>
      <c r="BJO198" s="428"/>
      <c r="BJP198" s="428"/>
      <c r="BJQ198" s="428"/>
      <c r="BJR198" s="428"/>
      <c r="BJS198" s="428"/>
      <c r="BJT198" s="428"/>
      <c r="BJU198" s="428"/>
      <c r="BJV198" s="428"/>
      <c r="BJW198" s="428"/>
      <c r="BJX198" s="428"/>
      <c r="BJY198" s="428"/>
      <c r="BJZ198" s="428"/>
      <c r="BKA198" s="428"/>
      <c r="BKB198" s="428"/>
      <c r="BKC198" s="428"/>
      <c r="BKD198" s="428"/>
      <c r="BKE198" s="428"/>
      <c r="BKF198" s="428"/>
      <c r="BKG198" s="428"/>
      <c r="BKH198" s="428"/>
      <c r="BKI198" s="428"/>
      <c r="BKJ198" s="428"/>
      <c r="BKK198" s="428"/>
      <c r="BKL198" s="428"/>
      <c r="BKM198" s="428"/>
      <c r="BKN198" s="428"/>
      <c r="BKO198" s="428"/>
      <c r="BKP198" s="428"/>
      <c r="BKQ198" s="428"/>
      <c r="BKR198" s="428"/>
      <c r="BKS198" s="428"/>
      <c r="BKT198" s="428"/>
      <c r="BKU198" s="428"/>
      <c r="BKV198" s="428"/>
      <c r="BKW198" s="428"/>
      <c r="BKX198" s="428"/>
      <c r="BKY198" s="428"/>
      <c r="BKZ198" s="428"/>
      <c r="BLA198" s="428"/>
      <c r="BLB198" s="428"/>
      <c r="BLC198" s="428"/>
      <c r="BLD198" s="428"/>
      <c r="BLE198" s="428"/>
      <c r="BLF198" s="428"/>
      <c r="BLG198" s="428"/>
      <c r="BLH198" s="428"/>
      <c r="BLI198" s="428"/>
      <c r="BLJ198" s="428"/>
      <c r="BLK198" s="428"/>
      <c r="BLL198" s="428"/>
      <c r="BLM198" s="428"/>
      <c r="BLN198" s="428"/>
      <c r="BLO198" s="428"/>
      <c r="BLP198" s="428"/>
      <c r="BLQ198" s="428"/>
      <c r="BLR198" s="428"/>
      <c r="BLS198" s="428"/>
      <c r="BLT198" s="428"/>
      <c r="BLU198" s="428"/>
      <c r="BLV198" s="428"/>
      <c r="BLW198" s="428"/>
      <c r="BLX198" s="428"/>
      <c r="BLY198" s="428"/>
      <c r="BLZ198" s="428"/>
      <c r="BMA198" s="428"/>
      <c r="BMB198" s="428"/>
      <c r="BMC198" s="428"/>
      <c r="BMD198" s="428"/>
      <c r="BME198" s="428"/>
      <c r="BMF198" s="428"/>
      <c r="BMG198" s="428"/>
      <c r="BMH198" s="428"/>
      <c r="BMI198" s="428"/>
      <c r="BMJ198" s="428"/>
      <c r="BMK198" s="428"/>
      <c r="BML198" s="428"/>
      <c r="BMM198" s="428"/>
      <c r="BMN198" s="428"/>
      <c r="BMO198" s="428"/>
      <c r="BMP198" s="428"/>
      <c r="BMQ198" s="428"/>
      <c r="BMR198" s="428"/>
      <c r="BMS198" s="428"/>
      <c r="BMT198" s="428"/>
      <c r="BMU198" s="428"/>
      <c r="BMV198" s="428"/>
      <c r="BMW198" s="428"/>
      <c r="BMX198" s="428"/>
      <c r="BMY198" s="428"/>
      <c r="BMZ198" s="428"/>
      <c r="BNA198" s="428"/>
      <c r="BNB198" s="428"/>
      <c r="BNC198" s="428"/>
      <c r="BND198" s="428"/>
      <c r="BNE198" s="428"/>
      <c r="BNF198" s="428"/>
      <c r="BNG198" s="428"/>
      <c r="BNH198" s="428"/>
      <c r="BNI198" s="428"/>
      <c r="BNJ198" s="428"/>
      <c r="BNK198" s="428"/>
      <c r="BNL198" s="428"/>
      <c r="BNM198" s="428"/>
      <c r="BNN198" s="428"/>
      <c r="BNO198" s="428"/>
      <c r="BNP198" s="428"/>
      <c r="BNQ198" s="428"/>
      <c r="BNR198" s="428"/>
      <c r="BNS198" s="428"/>
      <c r="BNT198" s="428"/>
      <c r="BNU198" s="428"/>
      <c r="BNV198" s="428"/>
      <c r="BNW198" s="428"/>
      <c r="BNX198" s="428"/>
      <c r="BNY198" s="428"/>
      <c r="BNZ198" s="428"/>
      <c r="BOA198" s="428"/>
      <c r="BOB198" s="428"/>
      <c r="BOC198" s="428"/>
      <c r="BOD198" s="428"/>
      <c r="BOE198" s="428"/>
      <c r="BOF198" s="428"/>
      <c r="BOG198" s="428"/>
      <c r="BOH198" s="428"/>
      <c r="BOI198" s="428"/>
      <c r="BOJ198" s="428"/>
      <c r="BOK198" s="428"/>
      <c r="BOL198" s="428"/>
      <c r="BOM198" s="428"/>
      <c r="BON198" s="428"/>
      <c r="BOO198" s="428"/>
      <c r="BOP198" s="428"/>
      <c r="BOQ198" s="428"/>
      <c r="BOR198" s="428"/>
      <c r="BOS198" s="428"/>
      <c r="BOT198" s="428"/>
      <c r="BOU198" s="428"/>
      <c r="BOV198" s="428"/>
      <c r="BOW198" s="428"/>
      <c r="BOX198" s="428"/>
      <c r="BOY198" s="428"/>
      <c r="BOZ198" s="428"/>
      <c r="BPA198" s="428"/>
      <c r="BPB198" s="428"/>
      <c r="BPC198" s="428"/>
      <c r="BPD198" s="428"/>
      <c r="BPE198" s="428"/>
      <c r="BPF198" s="428"/>
      <c r="BPG198" s="428"/>
      <c r="BPH198" s="428"/>
      <c r="BPI198" s="428"/>
      <c r="BPJ198" s="428"/>
      <c r="BPK198" s="428"/>
      <c r="BPL198" s="428"/>
      <c r="BPM198" s="428"/>
      <c r="BPN198" s="428"/>
      <c r="BPO198" s="428"/>
      <c r="BPP198" s="428"/>
      <c r="BPQ198" s="428"/>
      <c r="BPR198" s="428"/>
      <c r="BPS198" s="428"/>
      <c r="BPT198" s="428"/>
      <c r="BPU198" s="428"/>
      <c r="BPV198" s="428"/>
      <c r="BPW198" s="428"/>
      <c r="BPX198" s="428"/>
      <c r="BPY198" s="428"/>
      <c r="BPZ198" s="428"/>
      <c r="BQA198" s="428"/>
      <c r="BQB198" s="428"/>
      <c r="BQC198" s="428"/>
      <c r="BQD198" s="428"/>
      <c r="BQE198" s="428"/>
      <c r="BQF198" s="428"/>
      <c r="BQG198" s="428"/>
      <c r="BQH198" s="428"/>
      <c r="BQI198" s="428"/>
      <c r="BQJ198" s="428"/>
      <c r="BQK198" s="428"/>
      <c r="BQL198" s="428"/>
      <c r="BQM198" s="428"/>
      <c r="BQN198" s="428"/>
      <c r="BQO198" s="428"/>
      <c r="BQP198" s="428"/>
      <c r="BQQ198" s="428"/>
      <c r="BQR198" s="428"/>
      <c r="BQS198" s="428"/>
      <c r="BQT198" s="428"/>
      <c r="BQU198" s="428"/>
      <c r="BQV198" s="428"/>
      <c r="BQW198" s="428"/>
      <c r="BQX198" s="428"/>
      <c r="BQY198" s="428"/>
      <c r="BQZ198" s="428"/>
      <c r="BRA198" s="428"/>
      <c r="BRB198" s="428"/>
      <c r="BRC198" s="428"/>
      <c r="BRD198" s="428"/>
      <c r="BRE198" s="428"/>
      <c r="BRF198" s="428"/>
      <c r="BRG198" s="428"/>
      <c r="BRH198" s="428"/>
      <c r="BRI198" s="428"/>
      <c r="BRJ198" s="428"/>
      <c r="BRK198" s="428"/>
      <c r="BRL198" s="428"/>
      <c r="BRM198" s="428"/>
      <c r="BRN198" s="428"/>
      <c r="BRO198" s="428"/>
      <c r="BRP198" s="428"/>
      <c r="BRQ198" s="428"/>
      <c r="BRR198" s="428"/>
      <c r="BRS198" s="428"/>
      <c r="BRT198" s="428"/>
      <c r="BRU198" s="428"/>
      <c r="BRV198" s="428"/>
      <c r="BRW198" s="428"/>
      <c r="BRX198" s="428"/>
      <c r="BRY198" s="428"/>
      <c r="BRZ198" s="428"/>
      <c r="BSA198" s="428"/>
      <c r="BSB198" s="428"/>
      <c r="BSC198" s="428"/>
      <c r="BSD198" s="428"/>
      <c r="BSE198" s="428"/>
      <c r="BSF198" s="428"/>
      <c r="BSG198" s="428"/>
      <c r="BSH198" s="428"/>
      <c r="BSI198" s="428"/>
      <c r="BSJ198" s="428"/>
      <c r="BSK198" s="428"/>
      <c r="BSL198" s="428"/>
      <c r="BSM198" s="428"/>
      <c r="BSN198" s="428"/>
      <c r="BSO198" s="428"/>
      <c r="BSP198" s="428"/>
      <c r="BSQ198" s="428"/>
      <c r="BSR198" s="428"/>
      <c r="BSS198" s="428"/>
      <c r="BST198" s="428"/>
      <c r="BSU198" s="428"/>
      <c r="BSV198" s="428"/>
      <c r="BSW198" s="428"/>
      <c r="BSX198" s="428"/>
      <c r="BSY198" s="428"/>
      <c r="BSZ198" s="428"/>
      <c r="BTA198" s="428"/>
      <c r="BTB198" s="428"/>
      <c r="BTC198" s="428"/>
      <c r="BTD198" s="428"/>
      <c r="BTE198" s="428"/>
      <c r="BTF198" s="428"/>
      <c r="BTG198" s="428"/>
      <c r="BTH198" s="428"/>
      <c r="BTI198" s="428"/>
      <c r="BTJ198" s="428"/>
      <c r="BTK198" s="428"/>
      <c r="BTL198" s="428"/>
      <c r="BTM198" s="428"/>
      <c r="BTN198" s="428"/>
      <c r="BTO198" s="428"/>
      <c r="BTP198" s="428"/>
      <c r="BTQ198" s="428"/>
      <c r="BTR198" s="428"/>
      <c r="BTS198" s="428"/>
      <c r="BTT198" s="428"/>
      <c r="BTU198" s="428"/>
      <c r="BTV198" s="428"/>
      <c r="BTW198" s="428"/>
      <c r="BTX198" s="428"/>
      <c r="BTY198" s="428"/>
      <c r="BTZ198" s="428"/>
      <c r="BUA198" s="428"/>
      <c r="BUB198" s="428"/>
      <c r="BUC198" s="428"/>
      <c r="BUD198" s="428"/>
      <c r="BUE198" s="428"/>
      <c r="BUF198" s="428"/>
      <c r="BUG198" s="428"/>
      <c r="BUH198" s="428"/>
      <c r="BUI198" s="428"/>
      <c r="BUJ198" s="428"/>
      <c r="BUK198" s="428"/>
      <c r="BUL198" s="428"/>
      <c r="BUM198" s="428"/>
      <c r="BUN198" s="428"/>
      <c r="BUO198" s="428"/>
      <c r="BUP198" s="428"/>
      <c r="BUQ198" s="428"/>
      <c r="BUR198" s="428"/>
      <c r="BUS198" s="428"/>
      <c r="BUT198" s="428"/>
      <c r="BUU198" s="428"/>
      <c r="BUV198" s="428"/>
      <c r="BUW198" s="428"/>
      <c r="BUX198" s="428"/>
      <c r="BUY198" s="428"/>
      <c r="BUZ198" s="428"/>
      <c r="BVA198" s="428"/>
      <c r="BVB198" s="428"/>
      <c r="BVC198" s="428"/>
      <c r="BVD198" s="428"/>
      <c r="BVE198" s="428"/>
      <c r="BVF198" s="428"/>
      <c r="BVG198" s="428"/>
      <c r="BVH198" s="428"/>
      <c r="BVI198" s="428"/>
      <c r="BVJ198" s="428"/>
      <c r="BVK198" s="428"/>
      <c r="BVL198" s="428"/>
      <c r="BVM198" s="428"/>
      <c r="BVN198" s="428"/>
      <c r="BVO198" s="428"/>
      <c r="BVP198" s="428"/>
      <c r="BVQ198" s="428"/>
      <c r="BVR198" s="428"/>
      <c r="BVS198" s="428"/>
      <c r="BVT198" s="428"/>
      <c r="BVU198" s="428"/>
      <c r="BVV198" s="428"/>
      <c r="BVW198" s="428"/>
      <c r="BVX198" s="428"/>
      <c r="BVY198" s="428"/>
      <c r="BVZ198" s="428"/>
      <c r="BWA198" s="428"/>
      <c r="BWB198" s="428"/>
      <c r="BWC198" s="428"/>
      <c r="BWD198" s="428"/>
      <c r="BWE198" s="428"/>
      <c r="BWF198" s="428"/>
      <c r="BWG198" s="428"/>
      <c r="BWH198" s="428"/>
      <c r="BWI198" s="428"/>
      <c r="BWJ198" s="428"/>
      <c r="BWK198" s="428"/>
      <c r="BWL198" s="428"/>
      <c r="BWM198" s="428"/>
      <c r="BWN198" s="428"/>
      <c r="BWO198" s="428"/>
      <c r="BWP198" s="428"/>
      <c r="BWQ198" s="428"/>
      <c r="BWR198" s="428"/>
      <c r="BWS198" s="428"/>
      <c r="BWT198" s="428"/>
      <c r="BWU198" s="428"/>
      <c r="BWV198" s="428"/>
      <c r="BWW198" s="428"/>
      <c r="BWX198" s="428"/>
      <c r="BWY198" s="428"/>
      <c r="BWZ198" s="428"/>
      <c r="BXA198" s="428"/>
      <c r="BXB198" s="428"/>
      <c r="BXC198" s="428"/>
      <c r="BXD198" s="428"/>
      <c r="BXE198" s="428"/>
      <c r="BXF198" s="428"/>
      <c r="BXG198" s="428"/>
      <c r="BXH198" s="428"/>
      <c r="BXI198" s="428"/>
      <c r="BXJ198" s="428"/>
      <c r="BXK198" s="428"/>
      <c r="BXL198" s="428"/>
      <c r="BXM198" s="428"/>
      <c r="BXN198" s="428"/>
      <c r="BXO198" s="428"/>
      <c r="BXP198" s="428"/>
      <c r="BXQ198" s="428"/>
      <c r="BXR198" s="428"/>
      <c r="BXS198" s="428"/>
      <c r="BXT198" s="428"/>
      <c r="BXU198" s="428"/>
      <c r="BXV198" s="428"/>
      <c r="BXW198" s="428"/>
      <c r="BXX198" s="428"/>
      <c r="BXY198" s="428"/>
      <c r="BXZ198" s="428"/>
      <c r="BYA198" s="428"/>
      <c r="BYB198" s="428"/>
      <c r="BYC198" s="428"/>
      <c r="BYD198" s="428"/>
      <c r="BYE198" s="428"/>
      <c r="BYF198" s="428"/>
      <c r="BYG198" s="428"/>
      <c r="BYH198" s="428"/>
      <c r="BYI198" s="428"/>
      <c r="BYJ198" s="428"/>
      <c r="BYK198" s="428"/>
      <c r="BYL198" s="428"/>
      <c r="BYM198" s="428"/>
      <c r="BYN198" s="428"/>
      <c r="BYO198" s="428"/>
      <c r="BYP198" s="428"/>
      <c r="BYQ198" s="428"/>
      <c r="BYR198" s="428"/>
      <c r="BYS198" s="428"/>
      <c r="BYT198" s="428"/>
      <c r="BYU198" s="428"/>
      <c r="BYV198" s="428"/>
      <c r="BYW198" s="428"/>
      <c r="BYX198" s="428"/>
      <c r="BYY198" s="428"/>
      <c r="BYZ198" s="428"/>
      <c r="BZA198" s="428"/>
      <c r="BZB198" s="428"/>
      <c r="BZC198" s="428"/>
      <c r="BZD198" s="428"/>
      <c r="BZE198" s="428"/>
      <c r="BZF198" s="428"/>
      <c r="BZG198" s="428"/>
      <c r="BZH198" s="428"/>
      <c r="BZI198" s="428"/>
      <c r="BZJ198" s="428"/>
      <c r="BZK198" s="428"/>
      <c r="BZL198" s="428"/>
      <c r="BZM198" s="428"/>
      <c r="BZN198" s="428"/>
      <c r="BZO198" s="428"/>
      <c r="BZP198" s="428"/>
      <c r="BZQ198" s="428"/>
      <c r="BZR198" s="428"/>
      <c r="BZS198" s="428"/>
      <c r="BZT198" s="428"/>
      <c r="BZU198" s="428"/>
      <c r="BZV198" s="428"/>
      <c r="BZW198" s="428"/>
      <c r="BZX198" s="428"/>
      <c r="BZY198" s="428"/>
      <c r="BZZ198" s="428"/>
      <c r="CAA198" s="428"/>
      <c r="CAB198" s="428"/>
      <c r="CAC198" s="428"/>
      <c r="CAD198" s="428"/>
      <c r="CAE198" s="428"/>
      <c r="CAF198" s="428"/>
      <c r="CAG198" s="428"/>
      <c r="CAH198" s="428"/>
      <c r="CAI198" s="428"/>
      <c r="CAJ198" s="428"/>
      <c r="CAK198" s="428"/>
      <c r="CAL198" s="428"/>
      <c r="CAM198" s="428"/>
      <c r="CAN198" s="428"/>
      <c r="CAO198" s="428"/>
      <c r="CAP198" s="428"/>
      <c r="CAQ198" s="428"/>
      <c r="CAR198" s="428"/>
      <c r="CAS198" s="428"/>
      <c r="CAT198" s="428"/>
      <c r="CAU198" s="428"/>
      <c r="CAV198" s="428"/>
      <c r="CAW198" s="428"/>
      <c r="CAX198" s="428"/>
      <c r="CAY198" s="428"/>
      <c r="CAZ198" s="428"/>
      <c r="CBA198" s="428"/>
      <c r="CBB198" s="428"/>
      <c r="CBC198" s="428"/>
      <c r="CBD198" s="428"/>
      <c r="CBE198" s="428"/>
      <c r="CBF198" s="428"/>
      <c r="CBG198" s="428"/>
      <c r="CBH198" s="428"/>
      <c r="CBI198" s="428"/>
      <c r="CBJ198" s="428"/>
      <c r="CBK198" s="428"/>
      <c r="CBL198" s="428"/>
      <c r="CBM198" s="428"/>
      <c r="CBN198" s="428"/>
      <c r="CBO198" s="428"/>
      <c r="CBP198" s="428"/>
      <c r="CBQ198" s="428"/>
      <c r="CBR198" s="428"/>
      <c r="CBS198" s="428"/>
      <c r="CBT198" s="428"/>
      <c r="CBU198" s="428"/>
      <c r="CBV198" s="428"/>
      <c r="CBW198" s="428"/>
      <c r="CBX198" s="428"/>
      <c r="CBY198" s="428"/>
      <c r="CBZ198" s="428"/>
      <c r="CCA198" s="428"/>
      <c r="CCB198" s="428"/>
      <c r="CCC198" s="428"/>
      <c r="CCD198" s="428"/>
      <c r="CCE198" s="428"/>
      <c r="CCF198" s="428"/>
      <c r="CCG198" s="428"/>
      <c r="CCH198" s="428"/>
      <c r="CCI198" s="428"/>
      <c r="CCJ198" s="428"/>
      <c r="CCK198" s="428"/>
      <c r="CCL198" s="428"/>
      <c r="CCM198" s="428"/>
      <c r="CCN198" s="428"/>
      <c r="CCO198" s="428"/>
      <c r="CCP198" s="428"/>
      <c r="CCQ198" s="428"/>
      <c r="CCR198" s="428"/>
      <c r="CCS198" s="428"/>
      <c r="CCT198" s="428"/>
      <c r="CCU198" s="428"/>
      <c r="CCV198" s="428"/>
      <c r="CCW198" s="428"/>
      <c r="CCX198" s="428"/>
      <c r="CCY198" s="428"/>
      <c r="CCZ198" s="428"/>
      <c r="CDA198" s="428"/>
      <c r="CDB198" s="428"/>
      <c r="CDC198" s="428"/>
      <c r="CDD198" s="428"/>
      <c r="CDE198" s="428"/>
      <c r="CDF198" s="428"/>
      <c r="CDG198" s="428"/>
      <c r="CDH198" s="428"/>
      <c r="CDI198" s="428"/>
      <c r="CDJ198" s="428"/>
      <c r="CDK198" s="428"/>
      <c r="CDL198" s="428"/>
      <c r="CDM198" s="428"/>
      <c r="CDN198" s="428"/>
      <c r="CDO198" s="428"/>
      <c r="CDP198" s="428"/>
      <c r="CDQ198" s="428"/>
      <c r="CDR198" s="428"/>
      <c r="CDS198" s="428"/>
      <c r="CDT198" s="428"/>
      <c r="CDU198" s="428"/>
      <c r="CDV198" s="428"/>
      <c r="CDW198" s="428"/>
      <c r="CDX198" s="428"/>
      <c r="CDY198" s="428"/>
      <c r="CDZ198" s="428"/>
      <c r="CEA198" s="428"/>
      <c r="CEB198" s="428"/>
      <c r="CEC198" s="428"/>
      <c r="CED198" s="428"/>
      <c r="CEE198" s="428"/>
      <c r="CEF198" s="428"/>
      <c r="CEG198" s="428"/>
      <c r="CEH198" s="428"/>
      <c r="CEI198" s="428"/>
      <c r="CEJ198" s="428"/>
      <c r="CEK198" s="428"/>
      <c r="CEL198" s="428"/>
      <c r="CEM198" s="428"/>
      <c r="CEN198" s="428"/>
      <c r="CEO198" s="428"/>
      <c r="CEP198" s="428"/>
      <c r="CEQ198" s="428"/>
      <c r="CER198" s="428"/>
      <c r="CES198" s="428"/>
      <c r="CET198" s="428"/>
      <c r="CEU198" s="428"/>
      <c r="CEV198" s="428"/>
      <c r="CEW198" s="428"/>
      <c r="CEX198" s="428"/>
      <c r="CEY198" s="428"/>
      <c r="CEZ198" s="428"/>
      <c r="CFA198" s="428"/>
      <c r="CFB198" s="428"/>
      <c r="CFC198" s="428"/>
      <c r="CFD198" s="428"/>
      <c r="CFE198" s="428"/>
      <c r="CFF198" s="428"/>
      <c r="CFG198" s="428"/>
      <c r="CFH198" s="428"/>
      <c r="CFI198" s="428"/>
      <c r="CFJ198" s="428"/>
      <c r="CFK198" s="428"/>
      <c r="CFL198" s="428"/>
      <c r="CFM198" s="428"/>
      <c r="CFN198" s="428"/>
      <c r="CFO198" s="428"/>
      <c r="CFP198" s="428"/>
      <c r="CFQ198" s="428"/>
      <c r="CFR198" s="428"/>
      <c r="CFS198" s="428"/>
      <c r="CFT198" s="428"/>
      <c r="CFU198" s="428"/>
      <c r="CFV198" s="428"/>
      <c r="CFW198" s="428"/>
      <c r="CFX198" s="428"/>
      <c r="CFY198" s="428"/>
      <c r="CFZ198" s="428"/>
      <c r="CGA198" s="428"/>
      <c r="CGB198" s="428"/>
      <c r="CGC198" s="428"/>
      <c r="CGD198" s="428"/>
      <c r="CGE198" s="428"/>
      <c r="CGF198" s="428"/>
      <c r="CGG198" s="428"/>
      <c r="CGH198" s="428"/>
      <c r="CGI198" s="428"/>
      <c r="CGJ198" s="428"/>
      <c r="CGK198" s="428"/>
      <c r="CGL198" s="428"/>
      <c r="CGM198" s="428"/>
      <c r="CGN198" s="428"/>
      <c r="CGO198" s="428"/>
      <c r="CGP198" s="428"/>
      <c r="CGQ198" s="428"/>
      <c r="CGR198" s="428"/>
      <c r="CGS198" s="428"/>
      <c r="CGT198" s="428"/>
      <c r="CGU198" s="428"/>
      <c r="CGV198" s="428"/>
      <c r="CGW198" s="428"/>
      <c r="CGX198" s="428"/>
      <c r="CGY198" s="428"/>
      <c r="CGZ198" s="428"/>
      <c r="CHA198" s="428"/>
      <c r="CHB198" s="428"/>
      <c r="CHC198" s="428"/>
      <c r="CHD198" s="428"/>
      <c r="CHE198" s="428"/>
      <c r="CHF198" s="428"/>
      <c r="CHG198" s="428"/>
      <c r="CHH198" s="428"/>
      <c r="CHI198" s="428"/>
      <c r="CHJ198" s="428"/>
      <c r="CHK198" s="428"/>
      <c r="CHL198" s="428"/>
      <c r="CHM198" s="428"/>
      <c r="CHN198" s="428"/>
      <c r="CHO198" s="428"/>
      <c r="CHP198" s="428"/>
      <c r="CHQ198" s="428"/>
      <c r="CHR198" s="428"/>
      <c r="CHS198" s="428"/>
      <c r="CHT198" s="428"/>
      <c r="CHU198" s="428"/>
      <c r="CHV198" s="428"/>
      <c r="CHW198" s="428"/>
      <c r="CHX198" s="428"/>
      <c r="CHY198" s="428"/>
      <c r="CHZ198" s="428"/>
      <c r="CIA198" s="428"/>
      <c r="CIB198" s="428"/>
      <c r="CIC198" s="428"/>
      <c r="CID198" s="428"/>
      <c r="CIE198" s="428"/>
      <c r="CIF198" s="428"/>
      <c r="CIG198" s="428"/>
      <c r="CIH198" s="428"/>
      <c r="CII198" s="428"/>
      <c r="CIJ198" s="428"/>
      <c r="CIK198" s="428"/>
      <c r="CIL198" s="428"/>
      <c r="CIM198" s="428"/>
      <c r="CIN198" s="428"/>
      <c r="CIO198" s="428"/>
      <c r="CIP198" s="428"/>
      <c r="CIQ198" s="428"/>
      <c r="CIR198" s="428"/>
      <c r="CIS198" s="428"/>
      <c r="CIT198" s="428"/>
      <c r="CIU198" s="428"/>
      <c r="CIV198" s="428"/>
      <c r="CIW198" s="428"/>
      <c r="CIX198" s="428"/>
      <c r="CIY198" s="428"/>
      <c r="CIZ198" s="428"/>
      <c r="CJA198" s="428"/>
      <c r="CJB198" s="428"/>
      <c r="CJC198" s="428"/>
      <c r="CJD198" s="428"/>
      <c r="CJE198" s="428"/>
      <c r="CJF198" s="428"/>
      <c r="CJG198" s="428"/>
      <c r="CJH198" s="428"/>
      <c r="CJI198" s="428"/>
      <c r="CJJ198" s="428"/>
      <c r="CJK198" s="428"/>
      <c r="CJL198" s="428"/>
      <c r="CJM198" s="428"/>
      <c r="CJN198" s="428"/>
      <c r="CJO198" s="428"/>
      <c r="CJP198" s="428"/>
      <c r="CJQ198" s="428"/>
      <c r="CJR198" s="428"/>
      <c r="CJS198" s="428"/>
      <c r="CJT198" s="428"/>
      <c r="CJU198" s="428"/>
      <c r="CJV198" s="428"/>
      <c r="CJW198" s="428"/>
      <c r="CJX198" s="428"/>
      <c r="CJY198" s="428"/>
      <c r="CJZ198" s="428"/>
      <c r="CKA198" s="428"/>
      <c r="CKB198" s="428"/>
      <c r="CKC198" s="428"/>
      <c r="CKD198" s="428"/>
      <c r="CKE198" s="428"/>
      <c r="CKF198" s="428"/>
      <c r="CKG198" s="428"/>
      <c r="CKH198" s="428"/>
      <c r="CKI198" s="428"/>
      <c r="CKJ198" s="428"/>
      <c r="CKK198" s="428"/>
      <c r="CKL198" s="428"/>
      <c r="CKM198" s="428"/>
      <c r="CKN198" s="428"/>
      <c r="CKO198" s="428"/>
      <c r="CKP198" s="428"/>
      <c r="CKQ198" s="428"/>
      <c r="CKR198" s="428"/>
      <c r="CKS198" s="428"/>
      <c r="CKT198" s="428"/>
      <c r="CKU198" s="428"/>
      <c r="CKV198" s="428"/>
      <c r="CKW198" s="428"/>
      <c r="CKX198" s="428"/>
      <c r="CKY198" s="428"/>
      <c r="CKZ198" s="428"/>
      <c r="CLA198" s="428"/>
      <c r="CLB198" s="428"/>
      <c r="CLC198" s="428"/>
      <c r="CLD198" s="428"/>
      <c r="CLE198" s="428"/>
      <c r="CLF198" s="428"/>
      <c r="CLG198" s="428"/>
      <c r="CLH198" s="428"/>
      <c r="CLI198" s="428"/>
      <c r="CLJ198" s="428"/>
      <c r="CLK198" s="428"/>
      <c r="CLL198" s="428"/>
      <c r="CLM198" s="428"/>
      <c r="CLN198" s="428"/>
      <c r="CLO198" s="428"/>
      <c r="CLP198" s="428"/>
      <c r="CLQ198" s="428"/>
      <c r="CLR198" s="428"/>
      <c r="CLS198" s="428"/>
      <c r="CLT198" s="428"/>
      <c r="CLU198" s="428"/>
      <c r="CLV198" s="428"/>
      <c r="CLW198" s="428"/>
      <c r="CLX198" s="428"/>
      <c r="CLY198" s="428"/>
      <c r="CLZ198" s="428"/>
      <c r="CMA198" s="428"/>
      <c r="CMB198" s="428"/>
      <c r="CMC198" s="428"/>
      <c r="CMD198" s="428"/>
      <c r="CME198" s="428"/>
      <c r="CMF198" s="428"/>
      <c r="CMG198" s="428"/>
      <c r="CMH198" s="428"/>
      <c r="CMI198" s="428"/>
      <c r="CMJ198" s="428"/>
      <c r="CMK198" s="428"/>
      <c r="CML198" s="428"/>
      <c r="CMM198" s="428"/>
      <c r="CMN198" s="428"/>
      <c r="CMO198" s="428"/>
      <c r="CMP198" s="428"/>
      <c r="CMQ198" s="428"/>
      <c r="CMR198" s="428"/>
      <c r="CMS198" s="428"/>
      <c r="CMT198" s="428"/>
      <c r="CMU198" s="428"/>
      <c r="CMV198" s="428"/>
      <c r="CMW198" s="428"/>
      <c r="CMX198" s="428"/>
      <c r="CMY198" s="428"/>
      <c r="CMZ198" s="428"/>
      <c r="CNA198" s="428"/>
      <c r="CNB198" s="428"/>
      <c r="CNC198" s="428"/>
      <c r="CND198" s="428"/>
      <c r="CNE198" s="428"/>
      <c r="CNF198" s="428"/>
      <c r="CNG198" s="428"/>
      <c r="CNH198" s="428"/>
      <c r="CNI198" s="428"/>
      <c r="CNJ198" s="428"/>
      <c r="CNK198" s="428"/>
      <c r="CNL198" s="428"/>
      <c r="CNM198" s="428"/>
      <c r="CNN198" s="428"/>
      <c r="CNO198" s="428"/>
      <c r="CNP198" s="428"/>
      <c r="CNQ198" s="428"/>
      <c r="CNR198" s="428"/>
      <c r="CNS198" s="428"/>
      <c r="CNT198" s="428"/>
      <c r="CNU198" s="428"/>
      <c r="CNV198" s="428"/>
      <c r="CNW198" s="428"/>
      <c r="CNX198" s="428"/>
      <c r="CNY198" s="428"/>
      <c r="CNZ198" s="428"/>
      <c r="COA198" s="428"/>
      <c r="COB198" s="428"/>
      <c r="COC198" s="428"/>
      <c r="COD198" s="428"/>
      <c r="COE198" s="428"/>
      <c r="COF198" s="428"/>
      <c r="COG198" s="428"/>
      <c r="COH198" s="428"/>
      <c r="COI198" s="428"/>
      <c r="COJ198" s="428"/>
      <c r="COK198" s="428"/>
      <c r="COL198" s="428"/>
      <c r="COM198" s="428"/>
      <c r="CON198" s="428"/>
      <c r="COO198" s="428"/>
      <c r="COP198" s="428"/>
      <c r="COQ198" s="428"/>
      <c r="COR198" s="428"/>
      <c r="COS198" s="428"/>
      <c r="COT198" s="428"/>
      <c r="COU198" s="428"/>
      <c r="COV198" s="428"/>
      <c r="COW198" s="428"/>
      <c r="COX198" s="428"/>
      <c r="COY198" s="428"/>
      <c r="COZ198" s="428"/>
      <c r="CPA198" s="428"/>
      <c r="CPB198" s="428"/>
      <c r="CPC198" s="428"/>
      <c r="CPD198" s="428"/>
      <c r="CPE198" s="428"/>
      <c r="CPF198" s="428"/>
      <c r="CPG198" s="428"/>
      <c r="CPH198" s="428"/>
      <c r="CPI198" s="428"/>
      <c r="CPJ198" s="428"/>
      <c r="CPK198" s="428"/>
      <c r="CPL198" s="428"/>
      <c r="CPM198" s="428"/>
      <c r="CPN198" s="428"/>
      <c r="CPO198" s="428"/>
      <c r="CPP198" s="428"/>
      <c r="CPQ198" s="428"/>
      <c r="CPR198" s="428"/>
      <c r="CPS198" s="428"/>
      <c r="CPT198" s="428"/>
      <c r="CPU198" s="428"/>
      <c r="CPV198" s="428"/>
      <c r="CPW198" s="428"/>
      <c r="CPX198" s="428"/>
      <c r="CPY198" s="428"/>
      <c r="CPZ198" s="428"/>
      <c r="CQA198" s="428"/>
      <c r="CQB198" s="428"/>
      <c r="CQC198" s="428"/>
      <c r="CQD198" s="428"/>
      <c r="CQE198" s="428"/>
      <c r="CQF198" s="428"/>
      <c r="CQG198" s="428"/>
      <c r="CQH198" s="428"/>
      <c r="CQI198" s="428"/>
      <c r="CQJ198" s="428"/>
      <c r="CQK198" s="428"/>
      <c r="CQL198" s="428"/>
      <c r="CQM198" s="428"/>
      <c r="CQN198" s="428"/>
      <c r="CQO198" s="428"/>
      <c r="CQP198" s="428"/>
      <c r="CQQ198" s="428"/>
      <c r="CQR198" s="428"/>
      <c r="CQS198" s="428"/>
      <c r="CQT198" s="428"/>
      <c r="CQU198" s="428"/>
      <c r="CQV198" s="428"/>
      <c r="CQW198" s="428"/>
      <c r="CQX198" s="428"/>
      <c r="CQY198" s="428"/>
      <c r="CQZ198" s="428"/>
      <c r="CRA198" s="428"/>
      <c r="CRB198" s="428"/>
      <c r="CRC198" s="428"/>
      <c r="CRD198" s="428"/>
      <c r="CRE198" s="428"/>
      <c r="CRF198" s="428"/>
      <c r="CRG198" s="428"/>
      <c r="CRH198" s="428"/>
      <c r="CRI198" s="428"/>
      <c r="CRJ198" s="428"/>
      <c r="CRK198" s="428"/>
      <c r="CRL198" s="428"/>
      <c r="CRM198" s="428"/>
      <c r="CRN198" s="428"/>
      <c r="CRO198" s="428"/>
      <c r="CRP198" s="428"/>
      <c r="CRQ198" s="428"/>
      <c r="CRR198" s="428"/>
      <c r="CRS198" s="428"/>
      <c r="CRT198" s="428"/>
      <c r="CRU198" s="428"/>
      <c r="CRV198" s="428"/>
      <c r="CRW198" s="428"/>
      <c r="CRX198" s="428"/>
      <c r="CRY198" s="428"/>
      <c r="CRZ198" s="428"/>
      <c r="CSA198" s="428"/>
      <c r="CSB198" s="428"/>
      <c r="CSC198" s="428"/>
      <c r="CSD198" s="428"/>
      <c r="CSE198" s="428"/>
      <c r="CSF198" s="428"/>
      <c r="CSG198" s="428"/>
      <c r="CSH198" s="428"/>
      <c r="CSI198" s="428"/>
      <c r="CSJ198" s="428"/>
      <c r="CSK198" s="428"/>
      <c r="CSL198" s="428"/>
      <c r="CSM198" s="428"/>
      <c r="CSN198" s="428"/>
      <c r="CSO198" s="428"/>
      <c r="CSP198" s="428"/>
      <c r="CSQ198" s="428"/>
      <c r="CSR198" s="428"/>
      <c r="CSS198" s="428"/>
      <c r="CST198" s="428"/>
      <c r="CSU198" s="428"/>
      <c r="CSV198" s="428"/>
      <c r="CSW198" s="428"/>
      <c r="CSX198" s="428"/>
      <c r="CSY198" s="428"/>
      <c r="CSZ198" s="428"/>
      <c r="CTA198" s="428"/>
      <c r="CTB198" s="428"/>
      <c r="CTC198" s="428"/>
      <c r="CTD198" s="428"/>
      <c r="CTE198" s="428"/>
      <c r="CTF198" s="428"/>
      <c r="CTG198" s="428"/>
      <c r="CTH198" s="428"/>
      <c r="CTI198" s="428"/>
      <c r="CTJ198" s="428"/>
      <c r="CTK198" s="428"/>
      <c r="CTL198" s="428"/>
      <c r="CTM198" s="428"/>
      <c r="CTN198" s="428"/>
      <c r="CTO198" s="428"/>
      <c r="CTP198" s="428"/>
      <c r="CTQ198" s="428"/>
      <c r="CTR198" s="428"/>
      <c r="CTS198" s="428"/>
      <c r="CTT198" s="428"/>
      <c r="CTU198" s="428"/>
      <c r="CTV198" s="428"/>
      <c r="CTW198" s="428"/>
      <c r="CTX198" s="428"/>
      <c r="CTY198" s="428"/>
      <c r="CTZ198" s="428"/>
      <c r="CUA198" s="428"/>
      <c r="CUB198" s="428"/>
      <c r="CUC198" s="428"/>
      <c r="CUD198" s="428"/>
      <c r="CUE198" s="428"/>
      <c r="CUF198" s="428"/>
      <c r="CUG198" s="428"/>
      <c r="CUH198" s="428"/>
      <c r="CUI198" s="428"/>
      <c r="CUJ198" s="428"/>
      <c r="CUK198" s="428"/>
      <c r="CUL198" s="428"/>
      <c r="CUM198" s="428"/>
      <c r="CUN198" s="428"/>
      <c r="CUO198" s="428"/>
      <c r="CUP198" s="428"/>
      <c r="CUQ198" s="428"/>
      <c r="CUR198" s="428"/>
      <c r="CUS198" s="428"/>
      <c r="CUT198" s="428"/>
      <c r="CUU198" s="428"/>
      <c r="CUV198" s="428"/>
      <c r="CUW198" s="428"/>
      <c r="CUX198" s="428"/>
      <c r="CUY198" s="428"/>
      <c r="CUZ198" s="428"/>
      <c r="CVA198" s="428"/>
      <c r="CVB198" s="428"/>
      <c r="CVC198" s="428"/>
      <c r="CVD198" s="428"/>
      <c r="CVE198" s="428"/>
      <c r="CVF198" s="428"/>
      <c r="CVG198" s="428"/>
      <c r="CVH198" s="428"/>
      <c r="CVI198" s="428"/>
      <c r="CVJ198" s="428"/>
      <c r="CVK198" s="428"/>
      <c r="CVL198" s="428"/>
      <c r="CVM198" s="428"/>
      <c r="CVN198" s="428"/>
      <c r="CVO198" s="428"/>
      <c r="CVP198" s="428"/>
      <c r="CVQ198" s="428"/>
      <c r="CVR198" s="428"/>
      <c r="CVS198" s="428"/>
      <c r="CVT198" s="428"/>
      <c r="CVU198" s="428"/>
      <c r="CVV198" s="428"/>
      <c r="CVW198" s="428"/>
      <c r="CVX198" s="428"/>
      <c r="CVY198" s="428"/>
      <c r="CVZ198" s="428"/>
      <c r="CWA198" s="428"/>
      <c r="CWB198" s="428"/>
      <c r="CWC198" s="428"/>
      <c r="CWD198" s="428"/>
      <c r="CWE198" s="428"/>
      <c r="CWF198" s="428"/>
      <c r="CWG198" s="428"/>
      <c r="CWH198" s="428"/>
      <c r="CWI198" s="428"/>
      <c r="CWJ198" s="428"/>
      <c r="CWK198" s="428"/>
      <c r="CWL198" s="428"/>
      <c r="CWM198" s="428"/>
      <c r="CWN198" s="428"/>
      <c r="CWO198" s="428"/>
      <c r="CWP198" s="428"/>
      <c r="CWQ198" s="428"/>
      <c r="CWR198" s="428"/>
      <c r="CWS198" s="428"/>
      <c r="CWT198" s="428"/>
      <c r="CWU198" s="428"/>
      <c r="CWV198" s="428"/>
      <c r="CWW198" s="428"/>
      <c r="CWX198" s="428"/>
      <c r="CWY198" s="428"/>
      <c r="CWZ198" s="428"/>
      <c r="CXA198" s="428"/>
      <c r="CXB198" s="428"/>
      <c r="CXC198" s="428"/>
      <c r="CXD198" s="428"/>
      <c r="CXE198" s="428"/>
      <c r="CXF198" s="428"/>
      <c r="CXG198" s="428"/>
      <c r="CXH198" s="428"/>
      <c r="CXI198" s="428"/>
      <c r="CXJ198" s="428"/>
      <c r="CXK198" s="428"/>
      <c r="CXL198" s="428"/>
      <c r="CXM198" s="428"/>
      <c r="CXN198" s="428"/>
      <c r="CXO198" s="428"/>
      <c r="CXP198" s="428"/>
      <c r="CXQ198" s="428"/>
      <c r="CXR198" s="428"/>
      <c r="CXS198" s="428"/>
      <c r="CXT198" s="428"/>
      <c r="CXU198" s="428"/>
      <c r="CXV198" s="428"/>
      <c r="CXW198" s="428"/>
      <c r="CXX198" s="428"/>
      <c r="CXY198" s="428"/>
      <c r="CXZ198" s="428"/>
      <c r="CYA198" s="428"/>
      <c r="CYB198" s="428"/>
      <c r="CYC198" s="428"/>
      <c r="CYD198" s="428"/>
      <c r="CYE198" s="428"/>
      <c r="CYF198" s="428"/>
      <c r="CYG198" s="428"/>
      <c r="CYH198" s="428"/>
      <c r="CYI198" s="428"/>
      <c r="CYJ198" s="428"/>
      <c r="CYK198" s="428"/>
      <c r="CYL198" s="428"/>
      <c r="CYM198" s="428"/>
      <c r="CYN198" s="428"/>
      <c r="CYO198" s="428"/>
      <c r="CYP198" s="428"/>
      <c r="CYQ198" s="428"/>
      <c r="CYR198" s="428"/>
      <c r="CYS198" s="428"/>
      <c r="CYT198" s="428"/>
      <c r="CYU198" s="428"/>
      <c r="CYV198" s="428"/>
      <c r="CYW198" s="428"/>
      <c r="CYX198" s="428"/>
      <c r="CYY198" s="428"/>
      <c r="CYZ198" s="428"/>
      <c r="CZA198" s="428"/>
      <c r="CZB198" s="428"/>
      <c r="CZC198" s="428"/>
      <c r="CZD198" s="428"/>
      <c r="CZE198" s="428"/>
      <c r="CZF198" s="428"/>
      <c r="CZG198" s="428"/>
      <c r="CZH198" s="428"/>
      <c r="CZI198" s="428"/>
      <c r="CZJ198" s="428"/>
      <c r="CZK198" s="428"/>
      <c r="CZL198" s="428"/>
      <c r="CZM198" s="428"/>
      <c r="CZN198" s="428"/>
      <c r="CZO198" s="428"/>
      <c r="CZP198" s="428"/>
      <c r="CZQ198" s="428"/>
      <c r="CZR198" s="428"/>
      <c r="CZS198" s="428"/>
      <c r="CZT198" s="428"/>
      <c r="CZU198" s="428"/>
      <c r="CZV198" s="428"/>
      <c r="CZW198" s="428"/>
      <c r="CZX198" s="428"/>
      <c r="CZY198" s="428"/>
      <c r="CZZ198" s="428"/>
      <c r="DAA198" s="428"/>
      <c r="DAB198" s="428"/>
      <c r="DAC198" s="428"/>
      <c r="DAD198" s="428"/>
      <c r="DAE198" s="428"/>
      <c r="DAF198" s="428"/>
      <c r="DAG198" s="428"/>
      <c r="DAH198" s="428"/>
      <c r="DAI198" s="428"/>
      <c r="DAJ198" s="428"/>
      <c r="DAK198" s="428"/>
      <c r="DAL198" s="428"/>
      <c r="DAM198" s="428"/>
      <c r="DAN198" s="428"/>
      <c r="DAO198" s="428"/>
      <c r="DAP198" s="428"/>
      <c r="DAQ198" s="428"/>
      <c r="DAR198" s="428"/>
      <c r="DAS198" s="428"/>
      <c r="DAT198" s="428"/>
      <c r="DAU198" s="428"/>
      <c r="DAV198" s="428"/>
      <c r="DAW198" s="428"/>
      <c r="DAX198" s="428"/>
      <c r="DAY198" s="428"/>
      <c r="DAZ198" s="428"/>
      <c r="DBA198" s="428"/>
      <c r="DBB198" s="428"/>
      <c r="DBC198" s="428"/>
      <c r="DBD198" s="428"/>
      <c r="DBE198" s="428"/>
      <c r="DBF198" s="428"/>
      <c r="DBG198" s="428"/>
      <c r="DBH198" s="428"/>
      <c r="DBI198" s="428"/>
      <c r="DBJ198" s="428"/>
      <c r="DBK198" s="428"/>
      <c r="DBL198" s="428"/>
      <c r="DBM198" s="428"/>
      <c r="DBN198" s="428"/>
      <c r="DBO198" s="428"/>
      <c r="DBP198" s="428"/>
      <c r="DBQ198" s="428"/>
      <c r="DBR198" s="428"/>
      <c r="DBS198" s="428"/>
      <c r="DBT198" s="428"/>
      <c r="DBU198" s="428"/>
      <c r="DBV198" s="428"/>
      <c r="DBW198" s="428"/>
      <c r="DBX198" s="428"/>
      <c r="DBY198" s="428"/>
      <c r="DBZ198" s="428"/>
      <c r="DCA198" s="428"/>
      <c r="DCB198" s="428"/>
      <c r="DCC198" s="428"/>
      <c r="DCD198" s="428"/>
      <c r="DCE198" s="428"/>
      <c r="DCF198" s="428"/>
      <c r="DCG198" s="428"/>
      <c r="DCH198" s="428"/>
      <c r="DCI198" s="428"/>
      <c r="DCJ198" s="428"/>
      <c r="DCK198" s="428"/>
      <c r="DCL198" s="428"/>
      <c r="DCM198" s="428"/>
      <c r="DCN198" s="428"/>
      <c r="DCO198" s="428"/>
      <c r="DCP198" s="428"/>
      <c r="DCQ198" s="428"/>
      <c r="DCR198" s="428"/>
      <c r="DCS198" s="428"/>
      <c r="DCT198" s="428"/>
      <c r="DCU198" s="428"/>
      <c r="DCV198" s="428"/>
      <c r="DCW198" s="428"/>
      <c r="DCX198" s="428"/>
      <c r="DCY198" s="428"/>
      <c r="DCZ198" s="428"/>
      <c r="DDA198" s="428"/>
      <c r="DDB198" s="428"/>
      <c r="DDC198" s="428"/>
      <c r="DDD198" s="428"/>
      <c r="DDE198" s="428"/>
      <c r="DDF198" s="428"/>
      <c r="DDG198" s="428"/>
      <c r="DDH198" s="428"/>
      <c r="DDI198" s="428"/>
      <c r="DDJ198" s="428"/>
      <c r="DDK198" s="428"/>
      <c r="DDL198" s="428"/>
      <c r="DDM198" s="428"/>
      <c r="DDN198" s="428"/>
      <c r="DDO198" s="428"/>
      <c r="DDP198" s="428"/>
      <c r="DDQ198" s="428"/>
      <c r="DDR198" s="428"/>
      <c r="DDS198" s="428"/>
      <c r="DDT198" s="428"/>
      <c r="DDU198" s="428"/>
      <c r="DDV198" s="428"/>
      <c r="DDW198" s="428"/>
      <c r="DDX198" s="428"/>
      <c r="DDY198" s="428"/>
      <c r="DDZ198" s="428"/>
      <c r="DEA198" s="428"/>
      <c r="DEB198" s="428"/>
      <c r="DEC198" s="428"/>
      <c r="DED198" s="428"/>
      <c r="DEE198" s="428"/>
      <c r="DEF198" s="428"/>
      <c r="DEG198" s="428"/>
      <c r="DEH198" s="428"/>
      <c r="DEI198" s="428"/>
      <c r="DEJ198" s="428"/>
      <c r="DEK198" s="428"/>
      <c r="DEL198" s="428"/>
      <c r="DEM198" s="428"/>
      <c r="DEN198" s="428"/>
      <c r="DEO198" s="428"/>
      <c r="DEP198" s="428"/>
      <c r="DEQ198" s="428"/>
      <c r="DER198" s="428"/>
      <c r="DES198" s="428"/>
      <c r="DET198" s="428"/>
      <c r="DEU198" s="428"/>
      <c r="DEV198" s="428"/>
      <c r="DEW198" s="428"/>
      <c r="DEX198" s="428"/>
      <c r="DEY198" s="428"/>
      <c r="DEZ198" s="428"/>
      <c r="DFA198" s="428"/>
      <c r="DFB198" s="428"/>
      <c r="DFC198" s="428"/>
      <c r="DFD198" s="428"/>
      <c r="DFE198" s="428"/>
      <c r="DFF198" s="428"/>
      <c r="DFG198" s="428"/>
      <c r="DFH198" s="428"/>
      <c r="DFI198" s="428"/>
      <c r="DFJ198" s="428"/>
      <c r="DFK198" s="428"/>
      <c r="DFL198" s="428"/>
      <c r="DFM198" s="428"/>
      <c r="DFN198" s="428"/>
      <c r="DFO198" s="428"/>
      <c r="DFP198" s="428"/>
      <c r="DFQ198" s="428"/>
      <c r="DFR198" s="428"/>
      <c r="DFS198" s="428"/>
      <c r="DFT198" s="428"/>
      <c r="DFU198" s="428"/>
      <c r="DFV198" s="428"/>
      <c r="DFW198" s="428"/>
      <c r="DFX198" s="428"/>
      <c r="DFY198" s="428"/>
      <c r="DFZ198" s="428"/>
      <c r="DGA198" s="428"/>
      <c r="DGB198" s="428"/>
      <c r="DGC198" s="428"/>
      <c r="DGD198" s="428"/>
      <c r="DGE198" s="428"/>
      <c r="DGF198" s="428"/>
      <c r="DGG198" s="428"/>
      <c r="DGH198" s="428"/>
      <c r="DGI198" s="428"/>
      <c r="DGJ198" s="428"/>
      <c r="DGK198" s="428"/>
      <c r="DGL198" s="428"/>
      <c r="DGM198" s="428"/>
      <c r="DGN198" s="428"/>
      <c r="DGO198" s="428"/>
      <c r="DGP198" s="428"/>
      <c r="DGQ198" s="428"/>
      <c r="DGR198" s="428"/>
      <c r="DGS198" s="428"/>
      <c r="DGT198" s="428"/>
      <c r="DGU198" s="428"/>
      <c r="DGV198" s="428"/>
      <c r="DGW198" s="428"/>
      <c r="DGX198" s="428"/>
      <c r="DGY198" s="428"/>
      <c r="DGZ198" s="428"/>
      <c r="DHA198" s="428"/>
      <c r="DHB198" s="428"/>
      <c r="DHC198" s="428"/>
      <c r="DHD198" s="428"/>
      <c r="DHE198" s="428"/>
      <c r="DHF198" s="428"/>
      <c r="DHG198" s="428"/>
      <c r="DHH198" s="428"/>
      <c r="DHI198" s="428"/>
      <c r="DHJ198" s="428"/>
      <c r="DHK198" s="428"/>
      <c r="DHL198" s="428"/>
      <c r="DHM198" s="428"/>
      <c r="DHN198" s="428"/>
      <c r="DHO198" s="428"/>
      <c r="DHP198" s="428"/>
      <c r="DHQ198" s="428"/>
      <c r="DHR198" s="428"/>
      <c r="DHS198" s="428"/>
      <c r="DHT198" s="428"/>
      <c r="DHU198" s="428"/>
      <c r="DHV198" s="428"/>
      <c r="DHW198" s="428"/>
      <c r="DHX198" s="428"/>
      <c r="DHY198" s="428"/>
      <c r="DHZ198" s="428"/>
      <c r="DIA198" s="428"/>
      <c r="DIB198" s="428"/>
      <c r="DIC198" s="428"/>
      <c r="DID198" s="428"/>
      <c r="DIE198" s="428"/>
      <c r="DIF198" s="428"/>
      <c r="DIG198" s="428"/>
      <c r="DIH198" s="428"/>
      <c r="DII198" s="428"/>
      <c r="DIJ198" s="428"/>
      <c r="DIK198" s="428"/>
      <c r="DIL198" s="428"/>
      <c r="DIM198" s="428"/>
      <c r="DIN198" s="428"/>
      <c r="DIO198" s="428"/>
      <c r="DIP198" s="428"/>
      <c r="DIQ198" s="428"/>
      <c r="DIR198" s="428"/>
      <c r="DIS198" s="428"/>
      <c r="DIT198" s="428"/>
      <c r="DIU198" s="428"/>
      <c r="DIV198" s="428"/>
      <c r="DIW198" s="428"/>
      <c r="DIX198" s="428"/>
      <c r="DIY198" s="428"/>
      <c r="DIZ198" s="428"/>
      <c r="DJA198" s="428"/>
      <c r="DJB198" s="428"/>
      <c r="DJC198" s="428"/>
      <c r="DJD198" s="428"/>
      <c r="DJE198" s="428"/>
      <c r="DJF198" s="428"/>
      <c r="DJG198" s="428"/>
      <c r="DJH198" s="428"/>
      <c r="DJI198" s="428"/>
      <c r="DJJ198" s="428"/>
      <c r="DJK198" s="428"/>
      <c r="DJL198" s="428"/>
      <c r="DJM198" s="428"/>
      <c r="DJN198" s="428"/>
      <c r="DJO198" s="428"/>
      <c r="DJP198" s="428"/>
      <c r="DJQ198" s="428"/>
      <c r="DJR198" s="428"/>
      <c r="DJS198" s="428"/>
      <c r="DJT198" s="428"/>
      <c r="DJU198" s="428"/>
      <c r="DJV198" s="428"/>
      <c r="DJW198" s="428"/>
      <c r="DJX198" s="428"/>
      <c r="DJY198" s="428"/>
      <c r="DJZ198" s="428"/>
      <c r="DKA198" s="428"/>
      <c r="DKB198" s="428"/>
      <c r="DKC198" s="428"/>
      <c r="DKD198" s="428"/>
      <c r="DKE198" s="428"/>
      <c r="DKF198" s="428"/>
      <c r="DKG198" s="428"/>
      <c r="DKH198" s="428"/>
      <c r="DKI198" s="428"/>
      <c r="DKJ198" s="428"/>
      <c r="DKK198" s="428"/>
      <c r="DKL198" s="428"/>
      <c r="DKM198" s="428"/>
      <c r="DKN198" s="428"/>
      <c r="DKO198" s="428"/>
      <c r="DKP198" s="428"/>
      <c r="DKQ198" s="428"/>
      <c r="DKR198" s="428"/>
      <c r="DKS198" s="428"/>
      <c r="DKT198" s="428"/>
      <c r="DKU198" s="428"/>
      <c r="DKV198" s="428"/>
      <c r="DKW198" s="428"/>
      <c r="DKX198" s="428"/>
      <c r="DKY198" s="428"/>
      <c r="DKZ198" s="428"/>
      <c r="DLA198" s="428"/>
      <c r="DLB198" s="428"/>
      <c r="DLC198" s="428"/>
      <c r="DLD198" s="428"/>
      <c r="DLE198" s="428"/>
      <c r="DLF198" s="428"/>
      <c r="DLG198" s="428"/>
      <c r="DLH198" s="428"/>
      <c r="DLI198" s="428"/>
      <c r="DLJ198" s="428"/>
      <c r="DLK198" s="428"/>
      <c r="DLL198" s="428"/>
      <c r="DLM198" s="428"/>
      <c r="DLN198" s="428"/>
      <c r="DLO198" s="428"/>
      <c r="DLP198" s="428"/>
      <c r="DLQ198" s="428"/>
      <c r="DLR198" s="428"/>
      <c r="DLS198" s="428"/>
      <c r="DLT198" s="428"/>
      <c r="DLU198" s="428"/>
      <c r="DLV198" s="428"/>
      <c r="DLW198" s="428"/>
      <c r="DLX198" s="428"/>
      <c r="DLY198" s="428"/>
      <c r="DLZ198" s="428"/>
      <c r="DMA198" s="428"/>
      <c r="DMB198" s="428"/>
      <c r="DMC198" s="428"/>
      <c r="DMD198" s="428"/>
      <c r="DME198" s="428"/>
      <c r="DMF198" s="428"/>
      <c r="DMG198" s="428"/>
      <c r="DMH198" s="428"/>
      <c r="DMI198" s="428"/>
      <c r="DMJ198" s="428"/>
      <c r="DMK198" s="428"/>
      <c r="DML198" s="428"/>
      <c r="DMM198" s="428"/>
      <c r="DMN198" s="428"/>
      <c r="DMO198" s="428"/>
      <c r="DMP198" s="428"/>
      <c r="DMQ198" s="428"/>
      <c r="DMR198" s="428"/>
      <c r="DMS198" s="428"/>
      <c r="DMT198" s="428"/>
      <c r="DMU198" s="428"/>
      <c r="DMV198" s="428"/>
      <c r="DMW198" s="428"/>
      <c r="DMX198" s="428"/>
      <c r="DMY198" s="428"/>
      <c r="DMZ198" s="428"/>
      <c r="DNA198" s="428"/>
      <c r="DNB198" s="428"/>
      <c r="DNC198" s="428"/>
      <c r="DND198" s="428"/>
      <c r="DNE198" s="428"/>
      <c r="DNF198" s="428"/>
      <c r="DNG198" s="428"/>
      <c r="DNH198" s="428"/>
      <c r="DNI198" s="428"/>
      <c r="DNJ198" s="428"/>
      <c r="DNK198" s="428"/>
      <c r="DNL198" s="428"/>
      <c r="DNM198" s="428"/>
      <c r="DNN198" s="428"/>
      <c r="DNO198" s="428"/>
      <c r="DNP198" s="428"/>
      <c r="DNQ198" s="428"/>
      <c r="DNR198" s="428"/>
      <c r="DNS198" s="428"/>
      <c r="DNT198" s="428"/>
      <c r="DNU198" s="428"/>
      <c r="DNV198" s="428"/>
      <c r="DNW198" s="428"/>
      <c r="DNX198" s="428"/>
      <c r="DNY198" s="428"/>
      <c r="DNZ198" s="428"/>
      <c r="DOA198" s="428"/>
      <c r="DOB198" s="428"/>
      <c r="DOC198" s="428"/>
      <c r="DOD198" s="428"/>
      <c r="DOE198" s="428"/>
      <c r="DOF198" s="428"/>
      <c r="DOG198" s="428"/>
      <c r="DOH198" s="428"/>
      <c r="DOI198" s="428"/>
      <c r="DOJ198" s="428"/>
      <c r="DOK198" s="428"/>
      <c r="DOL198" s="428"/>
      <c r="DOM198" s="428"/>
      <c r="DON198" s="428"/>
      <c r="DOO198" s="428"/>
      <c r="DOP198" s="428"/>
      <c r="DOQ198" s="428"/>
      <c r="DOR198" s="428"/>
      <c r="DOS198" s="428"/>
      <c r="DOT198" s="428"/>
      <c r="DOU198" s="428"/>
      <c r="DOV198" s="428"/>
      <c r="DOW198" s="428"/>
      <c r="DOX198" s="428"/>
      <c r="DOY198" s="428"/>
      <c r="DOZ198" s="428"/>
      <c r="DPA198" s="428"/>
      <c r="DPB198" s="428"/>
      <c r="DPC198" s="428"/>
      <c r="DPD198" s="428"/>
      <c r="DPE198" s="428"/>
      <c r="DPF198" s="428"/>
      <c r="DPG198" s="428"/>
      <c r="DPH198" s="428"/>
      <c r="DPI198" s="428"/>
      <c r="DPJ198" s="428"/>
      <c r="DPK198" s="428"/>
      <c r="DPL198" s="428"/>
      <c r="DPM198" s="428"/>
      <c r="DPN198" s="428"/>
      <c r="DPO198" s="428"/>
      <c r="DPP198" s="428"/>
      <c r="DPQ198" s="428"/>
      <c r="DPR198" s="428"/>
      <c r="DPS198" s="428"/>
      <c r="DPT198" s="428"/>
      <c r="DPU198" s="428"/>
      <c r="DPV198" s="428"/>
      <c r="DPW198" s="428"/>
      <c r="DPX198" s="428"/>
      <c r="DPY198" s="428"/>
      <c r="DPZ198" s="428"/>
      <c r="DQA198" s="428"/>
      <c r="DQB198" s="428"/>
      <c r="DQC198" s="428"/>
      <c r="DQD198" s="428"/>
      <c r="DQE198" s="428"/>
      <c r="DQF198" s="428"/>
      <c r="DQG198" s="428"/>
      <c r="DQH198" s="428"/>
      <c r="DQI198" s="428"/>
      <c r="DQJ198" s="428"/>
      <c r="DQK198" s="428"/>
      <c r="DQL198" s="428"/>
      <c r="DQM198" s="428"/>
      <c r="DQN198" s="428"/>
      <c r="DQO198" s="428"/>
      <c r="DQP198" s="428"/>
      <c r="DQQ198" s="428"/>
      <c r="DQR198" s="428"/>
      <c r="DQS198" s="428"/>
      <c r="DQT198" s="428"/>
      <c r="DQU198" s="428"/>
      <c r="DQV198" s="428"/>
      <c r="DQW198" s="428"/>
      <c r="DQX198" s="428"/>
      <c r="DQY198" s="428"/>
      <c r="DQZ198" s="428"/>
      <c r="DRA198" s="428"/>
      <c r="DRB198" s="428"/>
      <c r="DRC198" s="428"/>
      <c r="DRD198" s="428"/>
      <c r="DRE198" s="428"/>
      <c r="DRF198" s="428"/>
      <c r="DRG198" s="428"/>
      <c r="DRH198" s="428"/>
      <c r="DRI198" s="428"/>
      <c r="DRJ198" s="428"/>
      <c r="DRK198" s="428"/>
      <c r="DRL198" s="428"/>
      <c r="DRM198" s="428"/>
      <c r="DRN198" s="428"/>
      <c r="DRO198" s="428"/>
      <c r="DRP198" s="428"/>
      <c r="DRQ198" s="428"/>
      <c r="DRR198" s="428"/>
      <c r="DRS198" s="428"/>
      <c r="DRT198" s="428"/>
      <c r="DRU198" s="428"/>
      <c r="DRV198" s="428"/>
      <c r="DRW198" s="428"/>
      <c r="DRX198" s="428"/>
      <c r="DRY198" s="428"/>
      <c r="DRZ198" s="428"/>
      <c r="DSA198" s="428"/>
      <c r="DSB198" s="428"/>
      <c r="DSC198" s="428"/>
      <c r="DSD198" s="428"/>
      <c r="DSE198" s="428"/>
      <c r="DSF198" s="428"/>
      <c r="DSG198" s="428"/>
      <c r="DSH198" s="428"/>
      <c r="DSI198" s="428"/>
      <c r="DSJ198" s="428"/>
      <c r="DSK198" s="428"/>
      <c r="DSL198" s="428"/>
      <c r="DSM198" s="428"/>
      <c r="DSN198" s="428"/>
      <c r="DSO198" s="428"/>
      <c r="DSP198" s="428"/>
      <c r="DSQ198" s="428"/>
      <c r="DSR198" s="428"/>
      <c r="DSS198" s="428"/>
      <c r="DST198" s="428"/>
      <c r="DSU198" s="428"/>
      <c r="DSV198" s="428"/>
      <c r="DSW198" s="428"/>
      <c r="DSX198" s="428"/>
      <c r="DSY198" s="428"/>
      <c r="DSZ198" s="428"/>
      <c r="DTA198" s="428"/>
      <c r="DTB198" s="428"/>
      <c r="DTC198" s="428"/>
      <c r="DTD198" s="428"/>
      <c r="DTE198" s="428"/>
      <c r="DTF198" s="428"/>
      <c r="DTG198" s="428"/>
      <c r="DTH198" s="428"/>
      <c r="DTI198" s="428"/>
      <c r="DTJ198" s="428"/>
      <c r="DTK198" s="428"/>
      <c r="DTL198" s="428"/>
      <c r="DTM198" s="428"/>
      <c r="DTN198" s="428"/>
      <c r="DTO198" s="428"/>
      <c r="DTP198" s="428"/>
      <c r="DTQ198" s="428"/>
      <c r="DTR198" s="428"/>
      <c r="DTS198" s="428"/>
      <c r="DTT198" s="428"/>
      <c r="DTU198" s="428"/>
      <c r="DTV198" s="428"/>
      <c r="DTW198" s="428"/>
      <c r="DTX198" s="428"/>
      <c r="DTY198" s="428"/>
      <c r="DTZ198" s="428"/>
      <c r="DUA198" s="428"/>
      <c r="DUB198" s="428"/>
      <c r="DUC198" s="428"/>
      <c r="DUD198" s="428"/>
      <c r="DUE198" s="428"/>
      <c r="DUF198" s="428"/>
      <c r="DUG198" s="428"/>
      <c r="DUH198" s="428"/>
      <c r="DUI198" s="428"/>
      <c r="DUJ198" s="428"/>
      <c r="DUK198" s="428"/>
      <c r="DUL198" s="428"/>
      <c r="DUM198" s="428"/>
      <c r="DUN198" s="428"/>
      <c r="DUO198" s="428"/>
      <c r="DUP198" s="428"/>
      <c r="DUQ198" s="428"/>
      <c r="DUR198" s="428"/>
      <c r="DUS198" s="428"/>
      <c r="DUT198" s="428"/>
      <c r="DUU198" s="428"/>
      <c r="DUV198" s="428"/>
      <c r="DUW198" s="428"/>
      <c r="DUX198" s="428"/>
      <c r="DUY198" s="428"/>
      <c r="DUZ198" s="428"/>
      <c r="DVA198" s="428"/>
      <c r="DVB198" s="428"/>
      <c r="DVC198" s="428"/>
      <c r="DVD198" s="428"/>
      <c r="DVE198" s="428"/>
      <c r="DVF198" s="428"/>
      <c r="DVG198" s="428"/>
      <c r="DVH198" s="428"/>
      <c r="DVI198" s="428"/>
      <c r="DVJ198" s="428"/>
      <c r="DVK198" s="428"/>
      <c r="DVL198" s="428"/>
      <c r="DVM198" s="428"/>
      <c r="DVN198" s="428"/>
      <c r="DVO198" s="428"/>
      <c r="DVP198" s="428"/>
      <c r="DVQ198" s="428"/>
      <c r="DVR198" s="428"/>
      <c r="DVS198" s="428"/>
      <c r="DVT198" s="428"/>
      <c r="DVU198" s="428"/>
      <c r="DVV198" s="428"/>
      <c r="DVW198" s="428"/>
      <c r="DVX198" s="428"/>
      <c r="DVY198" s="428"/>
      <c r="DVZ198" s="428"/>
      <c r="DWA198" s="428"/>
      <c r="DWB198" s="428"/>
      <c r="DWC198" s="428"/>
      <c r="DWD198" s="428"/>
      <c r="DWE198" s="428"/>
      <c r="DWF198" s="428"/>
      <c r="DWG198" s="428"/>
      <c r="DWH198" s="428"/>
      <c r="DWI198" s="428"/>
      <c r="DWJ198" s="428"/>
      <c r="DWK198" s="428"/>
      <c r="DWL198" s="428"/>
      <c r="DWM198" s="428"/>
      <c r="DWN198" s="428"/>
      <c r="DWO198" s="428"/>
      <c r="DWP198" s="428"/>
      <c r="DWQ198" s="428"/>
      <c r="DWR198" s="428"/>
      <c r="DWS198" s="428"/>
      <c r="DWT198" s="428"/>
      <c r="DWU198" s="428"/>
      <c r="DWV198" s="428"/>
      <c r="DWW198" s="428"/>
      <c r="DWX198" s="428"/>
      <c r="DWY198" s="428"/>
      <c r="DWZ198" s="428"/>
      <c r="DXA198" s="428"/>
      <c r="DXB198" s="428"/>
      <c r="DXC198" s="428"/>
      <c r="DXD198" s="428"/>
      <c r="DXE198" s="428"/>
      <c r="DXF198" s="428"/>
      <c r="DXG198" s="428"/>
      <c r="DXH198" s="428"/>
      <c r="DXI198" s="428"/>
      <c r="DXJ198" s="428"/>
      <c r="DXK198" s="428"/>
      <c r="DXL198" s="428"/>
      <c r="DXM198" s="428"/>
      <c r="DXN198" s="428"/>
      <c r="DXO198" s="428"/>
      <c r="DXP198" s="428"/>
      <c r="DXQ198" s="428"/>
      <c r="DXR198" s="428"/>
      <c r="DXS198" s="428"/>
      <c r="DXT198" s="428"/>
      <c r="DXU198" s="428"/>
      <c r="DXV198" s="428"/>
      <c r="DXW198" s="428"/>
      <c r="DXX198" s="428"/>
      <c r="DXY198" s="428"/>
      <c r="DXZ198" s="428"/>
      <c r="DYA198" s="428"/>
      <c r="DYB198" s="428"/>
      <c r="DYC198" s="428"/>
      <c r="DYD198" s="428"/>
      <c r="DYE198" s="428"/>
      <c r="DYF198" s="428"/>
      <c r="DYG198" s="428"/>
      <c r="DYH198" s="428"/>
      <c r="DYI198" s="428"/>
      <c r="DYJ198" s="428"/>
      <c r="DYK198" s="428"/>
      <c r="DYL198" s="428"/>
      <c r="DYM198" s="428"/>
      <c r="DYN198" s="428"/>
      <c r="DYO198" s="428"/>
      <c r="DYP198" s="428"/>
      <c r="DYQ198" s="428"/>
      <c r="DYR198" s="428"/>
      <c r="DYS198" s="428"/>
      <c r="DYT198" s="428"/>
      <c r="DYU198" s="428"/>
      <c r="DYV198" s="428"/>
      <c r="DYW198" s="428"/>
      <c r="DYX198" s="428"/>
      <c r="DYY198" s="428"/>
      <c r="DYZ198" s="428"/>
      <c r="DZA198" s="428"/>
      <c r="DZB198" s="428"/>
      <c r="DZC198" s="428"/>
      <c r="DZD198" s="428"/>
      <c r="DZE198" s="428"/>
      <c r="DZF198" s="428"/>
      <c r="DZG198" s="428"/>
      <c r="DZH198" s="428"/>
      <c r="DZI198" s="428"/>
      <c r="DZJ198" s="428"/>
      <c r="DZK198" s="428"/>
      <c r="DZL198" s="428"/>
      <c r="DZM198" s="428"/>
      <c r="DZN198" s="428"/>
      <c r="DZO198" s="428"/>
      <c r="DZP198" s="428"/>
      <c r="DZQ198" s="428"/>
      <c r="DZR198" s="428"/>
      <c r="DZS198" s="428"/>
      <c r="DZT198" s="428"/>
      <c r="DZU198" s="428"/>
      <c r="DZV198" s="428"/>
      <c r="DZW198" s="428"/>
      <c r="DZX198" s="428"/>
      <c r="DZY198" s="428"/>
      <c r="DZZ198" s="428"/>
      <c r="EAA198" s="428"/>
      <c r="EAB198" s="428"/>
      <c r="EAC198" s="428"/>
      <c r="EAD198" s="428"/>
      <c r="EAE198" s="428"/>
      <c r="EAF198" s="428"/>
      <c r="EAG198" s="428"/>
      <c r="EAH198" s="428"/>
      <c r="EAI198" s="428"/>
      <c r="EAJ198" s="428"/>
      <c r="EAK198" s="428"/>
      <c r="EAL198" s="428"/>
      <c r="EAM198" s="428"/>
      <c r="EAN198" s="428"/>
      <c r="EAO198" s="428"/>
      <c r="EAP198" s="428"/>
      <c r="EAQ198" s="428"/>
      <c r="EAR198" s="428"/>
      <c r="EAS198" s="428"/>
      <c r="EAT198" s="428"/>
      <c r="EAU198" s="428"/>
      <c r="EAV198" s="428"/>
      <c r="EAW198" s="428"/>
      <c r="EAX198" s="428"/>
      <c r="EAY198" s="428"/>
      <c r="EAZ198" s="428"/>
      <c r="EBA198" s="428"/>
      <c r="EBB198" s="428"/>
      <c r="EBC198" s="428"/>
      <c r="EBD198" s="428"/>
      <c r="EBE198" s="428"/>
      <c r="EBF198" s="428"/>
      <c r="EBG198" s="428"/>
      <c r="EBH198" s="428"/>
      <c r="EBI198" s="428"/>
      <c r="EBJ198" s="428"/>
      <c r="EBK198" s="428"/>
      <c r="EBL198" s="428"/>
      <c r="EBM198" s="428"/>
      <c r="EBN198" s="428"/>
      <c r="EBO198" s="428"/>
      <c r="EBP198" s="428"/>
      <c r="EBQ198" s="428"/>
      <c r="EBR198" s="428"/>
      <c r="EBS198" s="428"/>
      <c r="EBT198" s="428"/>
      <c r="EBU198" s="428"/>
      <c r="EBV198" s="428"/>
      <c r="EBW198" s="428"/>
      <c r="EBX198" s="428"/>
      <c r="EBY198" s="428"/>
      <c r="EBZ198" s="428"/>
      <c r="ECA198" s="428"/>
      <c r="ECB198" s="428"/>
      <c r="ECC198" s="428"/>
      <c r="ECD198" s="428"/>
      <c r="ECE198" s="428"/>
      <c r="ECF198" s="428"/>
      <c r="ECG198" s="428"/>
      <c r="ECH198" s="428"/>
      <c r="ECI198" s="428"/>
      <c r="ECJ198" s="428"/>
      <c r="ECK198" s="428"/>
      <c r="ECL198" s="428"/>
      <c r="ECM198" s="428"/>
      <c r="ECN198" s="428"/>
      <c r="ECO198" s="428"/>
      <c r="ECP198" s="428"/>
      <c r="ECQ198" s="428"/>
      <c r="ECR198" s="428"/>
      <c r="ECS198" s="428"/>
      <c r="ECT198" s="428"/>
      <c r="ECU198" s="428"/>
      <c r="ECV198" s="428"/>
      <c r="ECW198" s="428"/>
      <c r="ECX198" s="428"/>
      <c r="ECY198" s="428"/>
      <c r="ECZ198" s="428"/>
      <c r="EDA198" s="428"/>
      <c r="EDB198" s="428"/>
      <c r="EDC198" s="428"/>
      <c r="EDD198" s="428"/>
      <c r="EDE198" s="428"/>
      <c r="EDF198" s="428"/>
      <c r="EDG198" s="428"/>
      <c r="EDH198" s="428"/>
      <c r="EDI198" s="428"/>
      <c r="EDJ198" s="428"/>
      <c r="EDK198" s="428"/>
      <c r="EDL198" s="428"/>
      <c r="EDM198" s="428"/>
      <c r="EDN198" s="428"/>
      <c r="EDO198" s="428"/>
      <c r="EDP198" s="428"/>
      <c r="EDQ198" s="428"/>
      <c r="EDR198" s="428"/>
      <c r="EDS198" s="428"/>
      <c r="EDT198" s="428"/>
      <c r="EDU198" s="428"/>
      <c r="EDV198" s="428"/>
      <c r="EDW198" s="428"/>
      <c r="EDX198" s="428"/>
      <c r="EDY198" s="428"/>
      <c r="EDZ198" s="428"/>
      <c r="EEA198" s="428"/>
      <c r="EEB198" s="428"/>
      <c r="EEC198" s="428"/>
      <c r="EED198" s="428"/>
      <c r="EEE198" s="428"/>
      <c r="EEF198" s="428"/>
      <c r="EEG198" s="428"/>
      <c r="EEH198" s="428"/>
      <c r="EEI198" s="428"/>
      <c r="EEJ198" s="428"/>
      <c r="EEK198" s="428"/>
      <c r="EEL198" s="428"/>
      <c r="EEM198" s="428"/>
      <c r="EEN198" s="428"/>
      <c r="EEO198" s="428"/>
      <c r="EEP198" s="428"/>
      <c r="EEQ198" s="428"/>
      <c r="EER198" s="428"/>
      <c r="EES198" s="428"/>
      <c r="EET198" s="428"/>
      <c r="EEU198" s="428"/>
      <c r="EEV198" s="428"/>
      <c r="EEW198" s="428"/>
      <c r="EEX198" s="428"/>
      <c r="EEY198" s="428"/>
      <c r="EEZ198" s="428"/>
      <c r="EFA198" s="428"/>
      <c r="EFB198" s="428"/>
      <c r="EFC198" s="428"/>
      <c r="EFD198" s="428"/>
      <c r="EFE198" s="428"/>
      <c r="EFF198" s="428"/>
      <c r="EFG198" s="428"/>
      <c r="EFH198" s="428"/>
      <c r="EFI198" s="428"/>
      <c r="EFJ198" s="428"/>
      <c r="EFK198" s="428"/>
      <c r="EFL198" s="428"/>
      <c r="EFM198" s="428"/>
      <c r="EFN198" s="428"/>
      <c r="EFO198" s="428"/>
      <c r="EFP198" s="428"/>
      <c r="EFQ198" s="428"/>
      <c r="EFR198" s="428"/>
      <c r="EFS198" s="428"/>
      <c r="EFT198" s="428"/>
      <c r="EFU198" s="428"/>
      <c r="EFV198" s="428"/>
      <c r="EFW198" s="428"/>
      <c r="EFX198" s="428"/>
      <c r="EFY198" s="428"/>
      <c r="EFZ198" s="428"/>
      <c r="EGA198" s="428"/>
      <c r="EGB198" s="428"/>
      <c r="EGC198" s="428"/>
      <c r="EGD198" s="428"/>
      <c r="EGE198" s="428"/>
      <c r="EGF198" s="428"/>
      <c r="EGG198" s="428"/>
      <c r="EGH198" s="428"/>
      <c r="EGI198" s="428"/>
      <c r="EGJ198" s="428"/>
      <c r="EGK198" s="428"/>
      <c r="EGL198" s="428"/>
      <c r="EGM198" s="428"/>
      <c r="EGN198" s="428"/>
      <c r="EGO198" s="428"/>
      <c r="EGP198" s="428"/>
      <c r="EGQ198" s="428"/>
      <c r="EGR198" s="428"/>
      <c r="EGS198" s="428"/>
      <c r="EGT198" s="428"/>
      <c r="EGU198" s="428"/>
      <c r="EGV198" s="428"/>
      <c r="EGW198" s="428"/>
      <c r="EGX198" s="428"/>
      <c r="EGY198" s="428"/>
      <c r="EGZ198" s="428"/>
      <c r="EHA198" s="428"/>
      <c r="EHB198" s="428"/>
      <c r="EHC198" s="428"/>
      <c r="EHD198" s="428"/>
      <c r="EHE198" s="428"/>
      <c r="EHF198" s="428"/>
      <c r="EHG198" s="428"/>
      <c r="EHH198" s="428"/>
      <c r="EHI198" s="428"/>
      <c r="EHJ198" s="428"/>
      <c r="EHK198" s="428"/>
      <c r="EHL198" s="428"/>
      <c r="EHM198" s="428"/>
      <c r="EHN198" s="428"/>
      <c r="EHO198" s="428"/>
      <c r="EHP198" s="428"/>
      <c r="EHQ198" s="428"/>
      <c r="EHR198" s="428"/>
      <c r="EHS198" s="428"/>
      <c r="EHT198" s="428"/>
      <c r="EHU198" s="428"/>
      <c r="EHV198" s="428"/>
      <c r="EHW198" s="428"/>
      <c r="EHX198" s="428"/>
      <c r="EHY198" s="428"/>
      <c r="EHZ198" s="428"/>
      <c r="EIA198" s="428"/>
      <c r="EIB198" s="428"/>
      <c r="EIC198" s="428"/>
      <c r="EID198" s="428"/>
      <c r="EIE198" s="428"/>
      <c r="EIF198" s="428"/>
      <c r="EIG198" s="428"/>
      <c r="EIH198" s="428"/>
      <c r="EII198" s="428"/>
      <c r="EIJ198" s="428"/>
      <c r="EIK198" s="428"/>
      <c r="EIL198" s="428"/>
      <c r="EIM198" s="428"/>
      <c r="EIN198" s="428"/>
      <c r="EIO198" s="428"/>
      <c r="EIP198" s="428"/>
      <c r="EIQ198" s="428"/>
      <c r="EIR198" s="428"/>
      <c r="EIS198" s="428"/>
      <c r="EIT198" s="428"/>
      <c r="EIU198" s="428"/>
      <c r="EIV198" s="428"/>
      <c r="EIW198" s="428"/>
      <c r="EIX198" s="428"/>
      <c r="EIY198" s="428"/>
      <c r="EIZ198" s="428"/>
      <c r="EJA198" s="428"/>
      <c r="EJB198" s="428"/>
      <c r="EJC198" s="428"/>
      <c r="EJD198" s="428"/>
      <c r="EJE198" s="428"/>
      <c r="EJF198" s="428"/>
      <c r="EJG198" s="428"/>
      <c r="EJH198" s="428"/>
      <c r="EJI198" s="428"/>
      <c r="EJJ198" s="428"/>
      <c r="EJK198" s="428"/>
      <c r="EJL198" s="428"/>
      <c r="EJM198" s="428"/>
      <c r="EJN198" s="428"/>
      <c r="EJO198" s="428"/>
      <c r="EJP198" s="428"/>
      <c r="EJQ198" s="428"/>
      <c r="EJR198" s="428"/>
      <c r="EJS198" s="428"/>
      <c r="EJT198" s="428"/>
      <c r="EJU198" s="428"/>
      <c r="EJV198" s="428"/>
      <c r="EJW198" s="428"/>
      <c r="EJX198" s="428"/>
      <c r="EJY198" s="428"/>
      <c r="EJZ198" s="428"/>
      <c r="EKA198" s="428"/>
      <c r="EKB198" s="428"/>
      <c r="EKC198" s="428"/>
      <c r="EKD198" s="428"/>
      <c r="EKE198" s="428"/>
      <c r="EKF198" s="428"/>
      <c r="EKG198" s="428"/>
      <c r="EKH198" s="428"/>
      <c r="EKI198" s="428"/>
      <c r="EKJ198" s="428"/>
      <c r="EKK198" s="428"/>
      <c r="EKL198" s="428"/>
      <c r="EKM198" s="428"/>
      <c r="EKN198" s="428"/>
      <c r="EKO198" s="428"/>
      <c r="EKP198" s="428"/>
      <c r="EKQ198" s="428"/>
      <c r="EKR198" s="428"/>
      <c r="EKS198" s="428"/>
      <c r="EKT198" s="428"/>
      <c r="EKU198" s="428"/>
      <c r="EKV198" s="428"/>
      <c r="EKW198" s="428"/>
      <c r="EKX198" s="428"/>
      <c r="EKY198" s="428"/>
      <c r="EKZ198" s="428"/>
      <c r="ELA198" s="428"/>
      <c r="ELB198" s="428"/>
      <c r="ELC198" s="428"/>
      <c r="ELD198" s="428"/>
      <c r="ELE198" s="428"/>
      <c r="ELF198" s="428"/>
      <c r="ELG198" s="428"/>
      <c r="ELH198" s="428"/>
      <c r="ELI198" s="428"/>
      <c r="ELJ198" s="428"/>
      <c r="ELK198" s="428"/>
      <c r="ELL198" s="428"/>
      <c r="ELM198" s="428"/>
      <c r="ELN198" s="428"/>
      <c r="ELO198" s="428"/>
      <c r="ELP198" s="428"/>
      <c r="ELQ198" s="428"/>
      <c r="ELR198" s="428"/>
      <c r="ELS198" s="428"/>
      <c r="ELT198" s="428"/>
      <c r="ELU198" s="428"/>
      <c r="ELV198" s="428"/>
      <c r="ELW198" s="428"/>
      <c r="ELX198" s="428"/>
      <c r="ELY198" s="428"/>
      <c r="ELZ198" s="428"/>
      <c r="EMA198" s="428"/>
      <c r="EMB198" s="428"/>
      <c r="EMC198" s="428"/>
      <c r="EMD198" s="428"/>
      <c r="EME198" s="428"/>
      <c r="EMF198" s="428"/>
      <c r="EMG198" s="428"/>
      <c r="EMH198" s="428"/>
      <c r="EMI198" s="428"/>
      <c r="EMJ198" s="428"/>
      <c r="EMK198" s="428"/>
      <c r="EML198" s="428"/>
      <c r="EMM198" s="428"/>
      <c r="EMN198" s="428"/>
      <c r="EMO198" s="428"/>
      <c r="EMP198" s="428"/>
      <c r="EMQ198" s="428"/>
      <c r="EMR198" s="428"/>
      <c r="EMS198" s="428"/>
      <c r="EMT198" s="428"/>
      <c r="EMU198" s="428"/>
      <c r="EMV198" s="428"/>
      <c r="EMW198" s="428"/>
      <c r="EMX198" s="428"/>
      <c r="EMY198" s="428"/>
      <c r="EMZ198" s="428"/>
      <c r="ENA198" s="428"/>
      <c r="ENB198" s="428"/>
      <c r="ENC198" s="428"/>
      <c r="END198" s="428"/>
      <c r="ENE198" s="428"/>
      <c r="ENF198" s="428"/>
      <c r="ENG198" s="428"/>
      <c r="ENH198" s="428"/>
      <c r="ENI198" s="428"/>
      <c r="ENJ198" s="428"/>
      <c r="ENK198" s="428"/>
      <c r="ENL198" s="428"/>
      <c r="ENM198" s="428"/>
      <c r="ENN198" s="428"/>
      <c r="ENO198" s="428"/>
      <c r="ENP198" s="428"/>
      <c r="ENQ198" s="428"/>
      <c r="ENR198" s="428"/>
      <c r="ENS198" s="428"/>
      <c r="ENT198" s="428"/>
      <c r="ENU198" s="428"/>
      <c r="ENV198" s="428"/>
      <c r="ENW198" s="428"/>
      <c r="ENX198" s="428"/>
      <c r="ENY198" s="428"/>
      <c r="ENZ198" s="428"/>
      <c r="EOA198" s="428"/>
      <c r="EOB198" s="428"/>
      <c r="EOC198" s="428"/>
      <c r="EOD198" s="428"/>
      <c r="EOE198" s="428"/>
      <c r="EOF198" s="428"/>
      <c r="EOG198" s="428"/>
      <c r="EOH198" s="428"/>
      <c r="EOI198" s="428"/>
      <c r="EOJ198" s="428"/>
      <c r="EOK198" s="428"/>
      <c r="EOL198" s="428"/>
      <c r="EOM198" s="428"/>
      <c r="EON198" s="428"/>
      <c r="EOO198" s="428"/>
      <c r="EOP198" s="428"/>
      <c r="EOQ198" s="428"/>
      <c r="EOR198" s="428"/>
      <c r="EOS198" s="428"/>
      <c r="EOT198" s="428"/>
      <c r="EOU198" s="428"/>
      <c r="EOV198" s="428"/>
      <c r="EOW198" s="428"/>
      <c r="EOX198" s="428"/>
      <c r="EOY198" s="428"/>
      <c r="EOZ198" s="428"/>
      <c r="EPA198" s="428"/>
      <c r="EPB198" s="428"/>
      <c r="EPC198" s="428"/>
      <c r="EPD198" s="428"/>
      <c r="EPE198" s="428"/>
      <c r="EPF198" s="428"/>
      <c r="EPG198" s="428"/>
      <c r="EPH198" s="428"/>
      <c r="EPI198" s="428"/>
      <c r="EPJ198" s="428"/>
      <c r="EPK198" s="428"/>
      <c r="EPL198" s="428"/>
      <c r="EPM198" s="428"/>
      <c r="EPN198" s="428"/>
      <c r="EPO198" s="428"/>
      <c r="EPP198" s="428"/>
      <c r="EPQ198" s="428"/>
      <c r="EPR198" s="428"/>
      <c r="EPS198" s="428"/>
      <c r="EPT198" s="428"/>
      <c r="EPU198" s="428"/>
      <c r="EPV198" s="428"/>
      <c r="EPW198" s="428"/>
      <c r="EPX198" s="428"/>
      <c r="EPY198" s="428"/>
      <c r="EPZ198" s="428"/>
      <c r="EQA198" s="428"/>
      <c r="EQB198" s="428"/>
      <c r="EQC198" s="428"/>
      <c r="EQD198" s="428"/>
      <c r="EQE198" s="428"/>
      <c r="EQF198" s="428"/>
      <c r="EQG198" s="428"/>
      <c r="EQH198" s="428"/>
      <c r="EQI198" s="428"/>
      <c r="EQJ198" s="428"/>
      <c r="EQK198" s="428"/>
      <c r="EQL198" s="428"/>
      <c r="EQM198" s="428"/>
      <c r="EQN198" s="428"/>
      <c r="EQO198" s="428"/>
      <c r="EQP198" s="428"/>
      <c r="EQQ198" s="428"/>
      <c r="EQR198" s="428"/>
      <c r="EQS198" s="428"/>
      <c r="EQT198" s="428"/>
      <c r="EQU198" s="428"/>
      <c r="EQV198" s="428"/>
      <c r="EQW198" s="428"/>
      <c r="EQX198" s="428"/>
      <c r="EQY198" s="428"/>
      <c r="EQZ198" s="428"/>
      <c r="ERA198" s="428"/>
      <c r="ERB198" s="428"/>
      <c r="ERC198" s="428"/>
      <c r="ERD198" s="428"/>
      <c r="ERE198" s="428"/>
      <c r="ERF198" s="428"/>
      <c r="ERG198" s="428"/>
      <c r="ERH198" s="428"/>
      <c r="ERI198" s="428"/>
      <c r="ERJ198" s="428"/>
      <c r="ERK198" s="428"/>
      <c r="ERL198" s="428"/>
      <c r="ERM198" s="428"/>
      <c r="ERN198" s="428"/>
      <c r="ERO198" s="428"/>
      <c r="ERP198" s="428"/>
      <c r="ERQ198" s="428"/>
      <c r="ERR198" s="428"/>
      <c r="ERS198" s="428"/>
      <c r="ERT198" s="428"/>
      <c r="ERU198" s="428"/>
      <c r="ERV198" s="428"/>
      <c r="ERW198" s="428"/>
      <c r="ERX198" s="428"/>
      <c r="ERY198" s="428"/>
      <c r="ERZ198" s="428"/>
      <c r="ESA198" s="428"/>
      <c r="ESB198" s="428"/>
      <c r="ESC198" s="428"/>
      <c r="ESD198" s="428"/>
      <c r="ESE198" s="428"/>
      <c r="ESF198" s="428"/>
      <c r="ESG198" s="428"/>
      <c r="ESH198" s="428"/>
      <c r="ESI198" s="428"/>
      <c r="ESJ198" s="428"/>
      <c r="ESK198" s="428"/>
      <c r="ESL198" s="428"/>
      <c r="ESM198" s="428"/>
      <c r="ESN198" s="428"/>
      <c r="ESO198" s="428"/>
      <c r="ESP198" s="428"/>
      <c r="ESQ198" s="428"/>
      <c r="ESR198" s="428"/>
      <c r="ESS198" s="428"/>
      <c r="EST198" s="428"/>
      <c r="ESU198" s="428"/>
      <c r="ESV198" s="428"/>
      <c r="ESW198" s="428"/>
      <c r="ESX198" s="428"/>
      <c r="ESY198" s="428"/>
      <c r="ESZ198" s="428"/>
      <c r="ETA198" s="428"/>
      <c r="ETB198" s="428"/>
      <c r="ETC198" s="428"/>
      <c r="ETD198" s="428"/>
      <c r="ETE198" s="428"/>
      <c r="ETF198" s="428"/>
      <c r="ETG198" s="428"/>
      <c r="ETH198" s="428"/>
      <c r="ETI198" s="428"/>
      <c r="ETJ198" s="428"/>
      <c r="ETK198" s="428"/>
      <c r="ETL198" s="428"/>
      <c r="ETM198" s="428"/>
      <c r="ETN198" s="428"/>
      <c r="ETO198" s="428"/>
      <c r="ETP198" s="428"/>
      <c r="ETQ198" s="428"/>
      <c r="ETR198" s="428"/>
      <c r="ETS198" s="428"/>
      <c r="ETT198" s="428"/>
      <c r="ETU198" s="428"/>
      <c r="ETV198" s="428"/>
      <c r="ETW198" s="428"/>
      <c r="ETX198" s="428"/>
      <c r="ETY198" s="428"/>
      <c r="ETZ198" s="428"/>
      <c r="EUA198" s="428"/>
      <c r="EUB198" s="428"/>
      <c r="EUC198" s="428"/>
      <c r="EUD198" s="428"/>
      <c r="EUE198" s="428"/>
      <c r="EUF198" s="428"/>
      <c r="EUG198" s="428"/>
      <c r="EUH198" s="428"/>
      <c r="EUI198" s="428"/>
      <c r="EUJ198" s="428"/>
      <c r="EUK198" s="428"/>
      <c r="EUL198" s="428"/>
      <c r="EUM198" s="428"/>
      <c r="EUN198" s="428"/>
      <c r="EUO198" s="428"/>
      <c r="EUP198" s="428"/>
      <c r="EUQ198" s="428"/>
      <c r="EUR198" s="428"/>
      <c r="EUS198" s="428"/>
      <c r="EUT198" s="428"/>
      <c r="EUU198" s="428"/>
      <c r="EUV198" s="428"/>
      <c r="EUW198" s="428"/>
      <c r="EUX198" s="428"/>
      <c r="EUY198" s="428"/>
      <c r="EUZ198" s="428"/>
      <c r="EVA198" s="428"/>
      <c r="EVB198" s="428"/>
      <c r="EVC198" s="428"/>
      <c r="EVD198" s="428"/>
      <c r="EVE198" s="428"/>
      <c r="EVF198" s="428"/>
      <c r="EVG198" s="428"/>
      <c r="EVH198" s="428"/>
      <c r="EVI198" s="428"/>
      <c r="EVJ198" s="428"/>
      <c r="EVK198" s="428"/>
      <c r="EVL198" s="428"/>
      <c r="EVM198" s="428"/>
      <c r="EVN198" s="428"/>
      <c r="EVO198" s="428"/>
      <c r="EVP198" s="428"/>
      <c r="EVQ198" s="428"/>
      <c r="EVR198" s="428"/>
      <c r="EVS198" s="428"/>
      <c r="EVT198" s="428"/>
      <c r="EVU198" s="428"/>
      <c r="EVV198" s="428"/>
      <c r="EVW198" s="428"/>
      <c r="EVX198" s="428"/>
      <c r="EVY198" s="428"/>
      <c r="EVZ198" s="428"/>
      <c r="EWA198" s="428"/>
      <c r="EWB198" s="428"/>
      <c r="EWC198" s="428"/>
      <c r="EWD198" s="428"/>
      <c r="EWE198" s="428"/>
      <c r="EWF198" s="428"/>
      <c r="EWG198" s="428"/>
      <c r="EWH198" s="428"/>
      <c r="EWI198" s="428"/>
      <c r="EWJ198" s="428"/>
      <c r="EWK198" s="428"/>
      <c r="EWL198" s="428"/>
      <c r="EWM198" s="428"/>
      <c r="EWN198" s="428"/>
      <c r="EWO198" s="428"/>
      <c r="EWP198" s="428"/>
      <c r="EWQ198" s="428"/>
      <c r="EWR198" s="428"/>
      <c r="EWS198" s="428"/>
      <c r="EWT198" s="428"/>
      <c r="EWU198" s="428"/>
      <c r="EWV198" s="428"/>
      <c r="EWW198" s="428"/>
      <c r="EWX198" s="428"/>
      <c r="EWY198" s="428"/>
      <c r="EWZ198" s="428"/>
      <c r="EXA198" s="428"/>
      <c r="EXB198" s="428"/>
      <c r="EXC198" s="428"/>
      <c r="EXD198" s="428"/>
      <c r="EXE198" s="428"/>
      <c r="EXF198" s="428"/>
      <c r="EXG198" s="428"/>
      <c r="EXH198" s="428"/>
      <c r="EXI198" s="428"/>
      <c r="EXJ198" s="428"/>
      <c r="EXK198" s="428"/>
      <c r="EXL198" s="428"/>
      <c r="EXM198" s="428"/>
      <c r="EXN198" s="428"/>
      <c r="EXO198" s="428"/>
      <c r="EXP198" s="428"/>
      <c r="EXQ198" s="428"/>
      <c r="EXR198" s="428"/>
      <c r="EXS198" s="428"/>
      <c r="EXT198" s="428"/>
      <c r="EXU198" s="428"/>
      <c r="EXV198" s="428"/>
      <c r="EXW198" s="428"/>
      <c r="EXX198" s="428"/>
      <c r="EXY198" s="428"/>
      <c r="EXZ198" s="428"/>
      <c r="EYA198" s="428"/>
      <c r="EYB198" s="428"/>
      <c r="EYC198" s="428"/>
      <c r="EYD198" s="428"/>
      <c r="EYE198" s="428"/>
      <c r="EYF198" s="428"/>
      <c r="EYG198" s="428"/>
      <c r="EYH198" s="428"/>
      <c r="EYI198" s="428"/>
      <c r="EYJ198" s="428"/>
      <c r="EYK198" s="428"/>
      <c r="EYL198" s="428"/>
      <c r="EYM198" s="428"/>
      <c r="EYN198" s="428"/>
      <c r="EYO198" s="428"/>
      <c r="EYP198" s="428"/>
      <c r="EYQ198" s="428"/>
      <c r="EYR198" s="428"/>
      <c r="EYS198" s="428"/>
      <c r="EYT198" s="428"/>
      <c r="EYU198" s="428"/>
      <c r="EYV198" s="428"/>
      <c r="EYW198" s="428"/>
      <c r="EYX198" s="428"/>
      <c r="EYY198" s="428"/>
      <c r="EYZ198" s="428"/>
      <c r="EZA198" s="428"/>
      <c r="EZB198" s="428"/>
      <c r="EZC198" s="428"/>
      <c r="EZD198" s="428"/>
      <c r="EZE198" s="428"/>
      <c r="EZF198" s="428"/>
      <c r="EZG198" s="428"/>
      <c r="EZH198" s="428"/>
      <c r="EZI198" s="428"/>
      <c r="EZJ198" s="428"/>
      <c r="EZK198" s="428"/>
      <c r="EZL198" s="428"/>
      <c r="EZM198" s="428"/>
      <c r="EZN198" s="428"/>
      <c r="EZO198" s="428"/>
      <c r="EZP198" s="428"/>
      <c r="EZQ198" s="428"/>
      <c r="EZR198" s="428"/>
      <c r="EZS198" s="428"/>
      <c r="EZT198" s="428"/>
      <c r="EZU198" s="428"/>
      <c r="EZV198" s="428"/>
      <c r="EZW198" s="428"/>
      <c r="EZX198" s="428"/>
      <c r="EZY198" s="428"/>
      <c r="EZZ198" s="428"/>
      <c r="FAA198" s="428"/>
      <c r="FAB198" s="428"/>
      <c r="FAC198" s="428"/>
      <c r="FAD198" s="428"/>
      <c r="FAE198" s="428"/>
      <c r="FAF198" s="428"/>
      <c r="FAG198" s="428"/>
      <c r="FAH198" s="428"/>
      <c r="FAI198" s="428"/>
      <c r="FAJ198" s="428"/>
      <c r="FAK198" s="428"/>
      <c r="FAL198" s="428"/>
      <c r="FAM198" s="428"/>
      <c r="FAN198" s="428"/>
      <c r="FAO198" s="428"/>
      <c r="FAP198" s="428"/>
      <c r="FAQ198" s="428"/>
      <c r="FAR198" s="428"/>
      <c r="FAS198" s="428"/>
      <c r="FAT198" s="428"/>
      <c r="FAU198" s="428"/>
      <c r="FAV198" s="428"/>
      <c r="FAW198" s="428"/>
      <c r="FAX198" s="428"/>
      <c r="FAY198" s="428"/>
      <c r="FAZ198" s="428"/>
      <c r="FBA198" s="428"/>
      <c r="FBB198" s="428"/>
      <c r="FBC198" s="428"/>
      <c r="FBD198" s="428"/>
      <c r="FBE198" s="428"/>
      <c r="FBF198" s="428"/>
      <c r="FBG198" s="428"/>
      <c r="FBH198" s="428"/>
      <c r="FBI198" s="428"/>
      <c r="FBJ198" s="428"/>
      <c r="FBK198" s="428"/>
      <c r="FBL198" s="428"/>
      <c r="FBM198" s="428"/>
      <c r="FBN198" s="428"/>
      <c r="FBO198" s="428"/>
      <c r="FBP198" s="428"/>
      <c r="FBQ198" s="428"/>
      <c r="FBR198" s="428"/>
      <c r="FBS198" s="428"/>
      <c r="FBT198" s="428"/>
      <c r="FBU198" s="428"/>
      <c r="FBV198" s="428"/>
      <c r="FBW198" s="428"/>
      <c r="FBX198" s="428"/>
      <c r="FBY198" s="428"/>
      <c r="FBZ198" s="428"/>
      <c r="FCA198" s="428"/>
      <c r="FCB198" s="428"/>
      <c r="FCC198" s="428"/>
      <c r="FCD198" s="428"/>
      <c r="FCE198" s="428"/>
      <c r="FCF198" s="428"/>
      <c r="FCG198" s="428"/>
      <c r="FCH198" s="428"/>
      <c r="FCI198" s="428"/>
      <c r="FCJ198" s="428"/>
      <c r="FCK198" s="428"/>
      <c r="FCL198" s="428"/>
      <c r="FCM198" s="428"/>
      <c r="FCN198" s="428"/>
      <c r="FCO198" s="428"/>
      <c r="FCP198" s="428"/>
      <c r="FCQ198" s="428"/>
      <c r="FCR198" s="428"/>
      <c r="FCS198" s="428"/>
      <c r="FCT198" s="428"/>
      <c r="FCU198" s="428"/>
      <c r="FCV198" s="428"/>
      <c r="FCW198" s="428"/>
      <c r="FCX198" s="428"/>
      <c r="FCY198" s="428"/>
      <c r="FCZ198" s="428"/>
      <c r="FDA198" s="428"/>
      <c r="FDB198" s="428"/>
      <c r="FDC198" s="428"/>
      <c r="FDD198" s="428"/>
      <c r="FDE198" s="428"/>
      <c r="FDF198" s="428"/>
      <c r="FDG198" s="428"/>
      <c r="FDH198" s="428"/>
      <c r="FDI198" s="428"/>
      <c r="FDJ198" s="428"/>
      <c r="FDK198" s="428"/>
      <c r="FDL198" s="428"/>
      <c r="FDM198" s="428"/>
      <c r="FDN198" s="428"/>
      <c r="FDO198" s="428"/>
      <c r="FDP198" s="428"/>
      <c r="FDQ198" s="428"/>
      <c r="FDR198" s="428"/>
      <c r="FDS198" s="428"/>
      <c r="FDT198" s="428"/>
      <c r="FDU198" s="428"/>
      <c r="FDV198" s="428"/>
      <c r="FDW198" s="428"/>
      <c r="FDX198" s="428"/>
      <c r="FDY198" s="428"/>
      <c r="FDZ198" s="428"/>
      <c r="FEA198" s="428"/>
      <c r="FEB198" s="428"/>
      <c r="FEC198" s="428"/>
      <c r="FED198" s="428"/>
      <c r="FEE198" s="428"/>
      <c r="FEF198" s="428"/>
      <c r="FEG198" s="428"/>
      <c r="FEH198" s="428"/>
      <c r="FEI198" s="428"/>
      <c r="FEJ198" s="428"/>
      <c r="FEK198" s="428"/>
      <c r="FEL198" s="428"/>
      <c r="FEM198" s="428"/>
      <c r="FEN198" s="428"/>
      <c r="FEO198" s="428"/>
      <c r="FEP198" s="428"/>
      <c r="FEQ198" s="428"/>
      <c r="FER198" s="428"/>
      <c r="FES198" s="428"/>
      <c r="FET198" s="428"/>
      <c r="FEU198" s="428"/>
      <c r="FEV198" s="428"/>
      <c r="FEW198" s="428"/>
      <c r="FEX198" s="428"/>
      <c r="FEY198" s="428"/>
      <c r="FEZ198" s="428"/>
      <c r="FFA198" s="428"/>
      <c r="FFB198" s="428"/>
      <c r="FFC198" s="428"/>
      <c r="FFD198" s="428"/>
      <c r="FFE198" s="428"/>
      <c r="FFF198" s="428"/>
      <c r="FFG198" s="428"/>
      <c r="FFH198" s="428"/>
      <c r="FFI198" s="428"/>
      <c r="FFJ198" s="428"/>
      <c r="FFK198" s="428"/>
      <c r="FFL198" s="428"/>
      <c r="FFM198" s="428"/>
      <c r="FFN198" s="428"/>
      <c r="FFO198" s="428"/>
      <c r="FFP198" s="428"/>
      <c r="FFQ198" s="428"/>
      <c r="FFR198" s="428"/>
      <c r="FFS198" s="428"/>
      <c r="FFT198" s="428"/>
      <c r="FFU198" s="428"/>
      <c r="FFV198" s="428"/>
      <c r="FFW198" s="428"/>
      <c r="FFX198" s="428"/>
      <c r="FFY198" s="428"/>
      <c r="FFZ198" s="428"/>
      <c r="FGA198" s="428"/>
      <c r="FGB198" s="428"/>
      <c r="FGC198" s="428"/>
      <c r="FGD198" s="428"/>
      <c r="FGE198" s="428"/>
      <c r="FGF198" s="428"/>
      <c r="FGG198" s="428"/>
      <c r="FGH198" s="428"/>
      <c r="FGI198" s="428"/>
      <c r="FGJ198" s="428"/>
      <c r="FGK198" s="428"/>
      <c r="FGL198" s="428"/>
      <c r="FGM198" s="428"/>
      <c r="FGN198" s="428"/>
      <c r="FGO198" s="428"/>
      <c r="FGP198" s="428"/>
      <c r="FGQ198" s="428"/>
      <c r="FGR198" s="428"/>
      <c r="FGS198" s="428"/>
      <c r="FGT198" s="428"/>
      <c r="FGU198" s="428"/>
      <c r="FGV198" s="428"/>
      <c r="FGW198" s="428"/>
      <c r="FGX198" s="428"/>
      <c r="FGY198" s="428"/>
      <c r="FGZ198" s="428"/>
      <c r="FHA198" s="428"/>
      <c r="FHB198" s="428"/>
      <c r="FHC198" s="428"/>
      <c r="FHD198" s="428"/>
      <c r="FHE198" s="428"/>
      <c r="FHF198" s="428"/>
      <c r="FHG198" s="428"/>
      <c r="FHH198" s="428"/>
      <c r="FHI198" s="428"/>
      <c r="FHJ198" s="428"/>
      <c r="FHK198" s="428"/>
      <c r="FHL198" s="428"/>
      <c r="FHM198" s="428"/>
      <c r="FHN198" s="428"/>
      <c r="FHO198" s="428"/>
      <c r="FHP198" s="428"/>
      <c r="FHQ198" s="428"/>
      <c r="FHR198" s="428"/>
      <c r="FHS198" s="428"/>
      <c r="FHT198" s="428"/>
      <c r="FHU198" s="428"/>
      <c r="FHV198" s="428"/>
      <c r="FHW198" s="428"/>
      <c r="FHX198" s="428"/>
      <c r="FHY198" s="428"/>
      <c r="FHZ198" s="428"/>
      <c r="FIA198" s="428"/>
      <c r="FIB198" s="428"/>
      <c r="FIC198" s="428"/>
      <c r="FID198" s="428"/>
      <c r="FIE198" s="428"/>
      <c r="FIF198" s="428"/>
      <c r="FIG198" s="428"/>
      <c r="FIH198" s="428"/>
      <c r="FII198" s="428"/>
      <c r="FIJ198" s="428"/>
      <c r="FIK198" s="428"/>
      <c r="FIL198" s="428"/>
      <c r="FIM198" s="428"/>
      <c r="FIN198" s="428"/>
      <c r="FIO198" s="428"/>
      <c r="FIP198" s="428"/>
      <c r="FIQ198" s="428"/>
      <c r="FIR198" s="428"/>
      <c r="FIS198" s="428"/>
      <c r="FIT198" s="428"/>
      <c r="FIU198" s="428"/>
      <c r="FIV198" s="428"/>
      <c r="FIW198" s="428"/>
      <c r="FIX198" s="428"/>
      <c r="FIY198" s="428"/>
      <c r="FIZ198" s="428"/>
      <c r="FJA198" s="428"/>
      <c r="FJB198" s="428"/>
      <c r="FJC198" s="428"/>
      <c r="FJD198" s="428"/>
      <c r="FJE198" s="428"/>
      <c r="FJF198" s="428"/>
      <c r="FJG198" s="428"/>
      <c r="FJH198" s="428"/>
      <c r="FJI198" s="428"/>
      <c r="FJJ198" s="428"/>
      <c r="FJK198" s="428"/>
      <c r="FJL198" s="428"/>
      <c r="FJM198" s="428"/>
      <c r="FJN198" s="428"/>
      <c r="FJO198" s="428"/>
      <c r="FJP198" s="428"/>
      <c r="FJQ198" s="428"/>
      <c r="FJR198" s="428"/>
      <c r="FJS198" s="428"/>
      <c r="FJT198" s="428"/>
      <c r="FJU198" s="428"/>
      <c r="FJV198" s="428"/>
      <c r="FJW198" s="428"/>
      <c r="FJX198" s="428"/>
      <c r="FJY198" s="428"/>
      <c r="FJZ198" s="428"/>
      <c r="FKA198" s="428"/>
      <c r="FKB198" s="428"/>
      <c r="FKC198" s="428"/>
      <c r="FKD198" s="428"/>
      <c r="FKE198" s="428"/>
      <c r="FKF198" s="428"/>
      <c r="FKG198" s="428"/>
      <c r="FKH198" s="428"/>
      <c r="FKI198" s="428"/>
      <c r="FKJ198" s="428"/>
      <c r="FKK198" s="428"/>
      <c r="FKL198" s="428"/>
      <c r="FKM198" s="428"/>
      <c r="FKN198" s="428"/>
      <c r="FKO198" s="428"/>
      <c r="FKP198" s="428"/>
      <c r="FKQ198" s="428"/>
      <c r="FKR198" s="428"/>
      <c r="FKS198" s="428"/>
      <c r="FKT198" s="428"/>
      <c r="FKU198" s="428"/>
      <c r="FKV198" s="428"/>
      <c r="FKW198" s="428"/>
      <c r="FKX198" s="428"/>
      <c r="FKY198" s="428"/>
      <c r="FKZ198" s="428"/>
      <c r="FLA198" s="428"/>
      <c r="FLB198" s="428"/>
      <c r="FLC198" s="428"/>
      <c r="FLD198" s="428"/>
      <c r="FLE198" s="428"/>
      <c r="FLF198" s="428"/>
      <c r="FLG198" s="428"/>
      <c r="FLH198" s="428"/>
      <c r="FLI198" s="428"/>
      <c r="FLJ198" s="428"/>
      <c r="FLK198" s="428"/>
      <c r="FLL198" s="428"/>
      <c r="FLM198" s="428"/>
      <c r="FLN198" s="428"/>
      <c r="FLO198" s="428"/>
      <c r="FLP198" s="428"/>
      <c r="FLQ198" s="428"/>
      <c r="FLR198" s="428"/>
      <c r="FLS198" s="428"/>
      <c r="FLT198" s="428"/>
      <c r="FLU198" s="428"/>
      <c r="FLV198" s="428"/>
      <c r="FLW198" s="428"/>
      <c r="FLX198" s="428"/>
      <c r="FLY198" s="428"/>
      <c r="FLZ198" s="428"/>
      <c r="FMA198" s="428"/>
      <c r="FMB198" s="428"/>
      <c r="FMC198" s="428"/>
      <c r="FMD198" s="428"/>
      <c r="FME198" s="428"/>
      <c r="FMF198" s="428"/>
      <c r="FMG198" s="428"/>
      <c r="FMH198" s="428"/>
      <c r="FMI198" s="428"/>
      <c r="FMJ198" s="428"/>
      <c r="FMK198" s="428"/>
      <c r="FML198" s="428"/>
      <c r="FMM198" s="428"/>
      <c r="FMN198" s="428"/>
      <c r="FMO198" s="428"/>
      <c r="FMP198" s="428"/>
      <c r="FMQ198" s="428"/>
      <c r="FMR198" s="428"/>
      <c r="FMS198" s="428"/>
      <c r="FMT198" s="428"/>
      <c r="FMU198" s="428"/>
      <c r="FMV198" s="428"/>
      <c r="FMW198" s="428"/>
      <c r="FMX198" s="428"/>
      <c r="FMY198" s="428"/>
      <c r="FMZ198" s="428"/>
      <c r="FNA198" s="428"/>
      <c r="FNB198" s="428"/>
      <c r="FNC198" s="428"/>
      <c r="FND198" s="428"/>
      <c r="FNE198" s="428"/>
      <c r="FNF198" s="428"/>
      <c r="FNG198" s="428"/>
      <c r="FNH198" s="428"/>
      <c r="FNI198" s="428"/>
      <c r="FNJ198" s="428"/>
      <c r="FNK198" s="428"/>
      <c r="FNL198" s="428"/>
      <c r="FNM198" s="428"/>
      <c r="FNN198" s="428"/>
      <c r="FNO198" s="428"/>
      <c r="FNP198" s="428"/>
      <c r="FNQ198" s="428"/>
      <c r="FNR198" s="428"/>
      <c r="FNS198" s="428"/>
      <c r="FNT198" s="428"/>
      <c r="FNU198" s="428"/>
      <c r="FNV198" s="428"/>
      <c r="FNW198" s="428"/>
      <c r="FNX198" s="428"/>
      <c r="FNY198" s="428"/>
      <c r="FNZ198" s="428"/>
      <c r="FOA198" s="428"/>
      <c r="FOB198" s="428"/>
      <c r="FOC198" s="428"/>
      <c r="FOD198" s="428"/>
      <c r="FOE198" s="428"/>
      <c r="FOF198" s="428"/>
      <c r="FOG198" s="428"/>
      <c r="FOH198" s="428"/>
      <c r="FOI198" s="428"/>
      <c r="FOJ198" s="428"/>
      <c r="FOK198" s="428"/>
      <c r="FOL198" s="428"/>
      <c r="FOM198" s="428"/>
      <c r="FON198" s="428"/>
      <c r="FOO198" s="428"/>
      <c r="FOP198" s="428"/>
      <c r="FOQ198" s="428"/>
      <c r="FOR198" s="428"/>
      <c r="FOS198" s="428"/>
      <c r="FOT198" s="428"/>
      <c r="FOU198" s="428"/>
      <c r="FOV198" s="428"/>
      <c r="FOW198" s="428"/>
      <c r="FOX198" s="428"/>
      <c r="FOY198" s="428"/>
      <c r="FOZ198" s="428"/>
      <c r="FPA198" s="428"/>
      <c r="FPB198" s="428"/>
      <c r="FPC198" s="428"/>
      <c r="FPD198" s="428"/>
      <c r="FPE198" s="428"/>
      <c r="FPF198" s="428"/>
      <c r="FPG198" s="428"/>
      <c r="FPH198" s="428"/>
      <c r="FPI198" s="428"/>
      <c r="FPJ198" s="428"/>
      <c r="FPK198" s="428"/>
      <c r="FPL198" s="428"/>
      <c r="FPM198" s="428"/>
      <c r="FPN198" s="428"/>
      <c r="FPO198" s="428"/>
      <c r="FPP198" s="428"/>
      <c r="FPQ198" s="428"/>
      <c r="FPR198" s="428"/>
      <c r="FPS198" s="428"/>
      <c r="FPT198" s="428"/>
      <c r="FPU198" s="428"/>
      <c r="FPV198" s="428"/>
      <c r="FPW198" s="428"/>
      <c r="FPX198" s="428"/>
      <c r="FPY198" s="428"/>
      <c r="FPZ198" s="428"/>
      <c r="FQA198" s="428"/>
      <c r="FQB198" s="428"/>
      <c r="FQC198" s="428"/>
      <c r="FQD198" s="428"/>
      <c r="FQE198" s="428"/>
      <c r="FQF198" s="428"/>
      <c r="FQG198" s="428"/>
      <c r="FQH198" s="428"/>
      <c r="FQI198" s="428"/>
      <c r="FQJ198" s="428"/>
      <c r="FQK198" s="428"/>
      <c r="FQL198" s="428"/>
      <c r="FQM198" s="428"/>
      <c r="FQN198" s="428"/>
      <c r="FQO198" s="428"/>
      <c r="FQP198" s="428"/>
      <c r="FQQ198" s="428"/>
      <c r="FQR198" s="428"/>
      <c r="FQS198" s="428"/>
      <c r="FQT198" s="428"/>
      <c r="FQU198" s="428"/>
      <c r="FQV198" s="428"/>
      <c r="FQW198" s="428"/>
      <c r="FQX198" s="428"/>
      <c r="FQY198" s="428"/>
      <c r="FQZ198" s="428"/>
      <c r="FRA198" s="428"/>
      <c r="FRB198" s="428"/>
      <c r="FRC198" s="428"/>
      <c r="FRD198" s="428"/>
      <c r="FRE198" s="428"/>
      <c r="FRF198" s="428"/>
      <c r="FRG198" s="428"/>
      <c r="FRH198" s="428"/>
      <c r="FRI198" s="428"/>
      <c r="FRJ198" s="428"/>
      <c r="FRK198" s="428"/>
      <c r="FRL198" s="428"/>
      <c r="FRM198" s="428"/>
      <c r="FRN198" s="428"/>
      <c r="FRO198" s="428"/>
      <c r="FRP198" s="428"/>
      <c r="FRQ198" s="428"/>
      <c r="FRR198" s="428"/>
      <c r="FRS198" s="428"/>
      <c r="FRT198" s="428"/>
      <c r="FRU198" s="428"/>
      <c r="FRV198" s="428"/>
      <c r="FRW198" s="428"/>
      <c r="FRX198" s="428"/>
      <c r="FRY198" s="428"/>
      <c r="FRZ198" s="428"/>
      <c r="FSA198" s="428"/>
      <c r="FSB198" s="428"/>
      <c r="FSC198" s="428"/>
      <c r="FSD198" s="428"/>
      <c r="FSE198" s="428"/>
      <c r="FSF198" s="428"/>
      <c r="FSG198" s="428"/>
      <c r="FSH198" s="428"/>
      <c r="FSI198" s="428"/>
      <c r="FSJ198" s="428"/>
      <c r="FSK198" s="428"/>
      <c r="FSL198" s="428"/>
      <c r="FSM198" s="428"/>
      <c r="FSN198" s="428"/>
      <c r="FSO198" s="428"/>
      <c r="FSP198" s="428"/>
      <c r="FSQ198" s="428"/>
      <c r="FSR198" s="428"/>
      <c r="FSS198" s="428"/>
      <c r="FST198" s="428"/>
      <c r="FSU198" s="428"/>
      <c r="FSV198" s="428"/>
      <c r="FSW198" s="428"/>
      <c r="FSX198" s="428"/>
      <c r="FSY198" s="428"/>
      <c r="FSZ198" s="428"/>
      <c r="FTA198" s="428"/>
      <c r="FTB198" s="428"/>
      <c r="FTC198" s="428"/>
      <c r="FTD198" s="428"/>
      <c r="FTE198" s="428"/>
      <c r="FTF198" s="428"/>
      <c r="FTG198" s="428"/>
      <c r="FTH198" s="428"/>
      <c r="FTI198" s="428"/>
      <c r="FTJ198" s="428"/>
      <c r="FTK198" s="428"/>
      <c r="FTL198" s="428"/>
      <c r="FTM198" s="428"/>
      <c r="FTN198" s="428"/>
      <c r="FTO198" s="428"/>
      <c r="FTP198" s="428"/>
      <c r="FTQ198" s="428"/>
      <c r="FTR198" s="428"/>
      <c r="FTS198" s="428"/>
      <c r="FTT198" s="428"/>
      <c r="FTU198" s="428"/>
      <c r="FTV198" s="428"/>
      <c r="FTW198" s="428"/>
      <c r="FTX198" s="428"/>
      <c r="FTY198" s="428"/>
      <c r="FTZ198" s="428"/>
      <c r="FUA198" s="428"/>
      <c r="FUB198" s="428"/>
      <c r="FUC198" s="428"/>
      <c r="FUD198" s="428"/>
      <c r="FUE198" s="428"/>
      <c r="FUF198" s="428"/>
      <c r="FUG198" s="428"/>
      <c r="FUH198" s="428"/>
      <c r="FUI198" s="428"/>
      <c r="FUJ198" s="428"/>
      <c r="FUK198" s="428"/>
      <c r="FUL198" s="428"/>
      <c r="FUM198" s="428"/>
      <c r="FUN198" s="428"/>
      <c r="FUO198" s="428"/>
      <c r="FUP198" s="428"/>
      <c r="FUQ198" s="428"/>
      <c r="FUR198" s="428"/>
      <c r="FUS198" s="428"/>
      <c r="FUT198" s="428"/>
      <c r="FUU198" s="428"/>
      <c r="FUV198" s="428"/>
      <c r="FUW198" s="428"/>
      <c r="FUX198" s="428"/>
      <c r="FUY198" s="428"/>
      <c r="FUZ198" s="428"/>
      <c r="FVA198" s="428"/>
      <c r="FVB198" s="428"/>
      <c r="FVC198" s="428"/>
      <c r="FVD198" s="428"/>
      <c r="FVE198" s="428"/>
      <c r="FVF198" s="428"/>
      <c r="FVG198" s="428"/>
      <c r="FVH198" s="428"/>
      <c r="FVI198" s="428"/>
      <c r="FVJ198" s="428"/>
      <c r="FVK198" s="428"/>
      <c r="FVL198" s="428"/>
      <c r="FVM198" s="428"/>
      <c r="FVN198" s="428"/>
      <c r="FVO198" s="428"/>
      <c r="FVP198" s="428"/>
      <c r="FVQ198" s="428"/>
      <c r="FVR198" s="428"/>
      <c r="FVS198" s="428"/>
      <c r="FVT198" s="428"/>
      <c r="FVU198" s="428"/>
      <c r="FVV198" s="428"/>
      <c r="FVW198" s="428"/>
      <c r="FVX198" s="428"/>
      <c r="FVY198" s="428"/>
      <c r="FVZ198" s="428"/>
      <c r="FWA198" s="428"/>
      <c r="FWB198" s="428"/>
      <c r="FWC198" s="428"/>
      <c r="FWD198" s="428"/>
      <c r="FWE198" s="428"/>
      <c r="FWF198" s="428"/>
      <c r="FWG198" s="428"/>
      <c r="FWH198" s="428"/>
      <c r="FWI198" s="428"/>
      <c r="FWJ198" s="428"/>
      <c r="FWK198" s="428"/>
      <c r="FWL198" s="428"/>
      <c r="FWM198" s="428"/>
      <c r="FWN198" s="428"/>
      <c r="FWO198" s="428"/>
      <c r="FWP198" s="428"/>
      <c r="FWQ198" s="428"/>
      <c r="FWR198" s="428"/>
      <c r="FWS198" s="428"/>
      <c r="FWT198" s="428"/>
      <c r="FWU198" s="428"/>
      <c r="FWV198" s="428"/>
      <c r="FWW198" s="428"/>
      <c r="FWX198" s="428"/>
      <c r="FWY198" s="428"/>
      <c r="FWZ198" s="428"/>
      <c r="FXA198" s="428"/>
      <c r="FXB198" s="428"/>
      <c r="FXC198" s="428"/>
      <c r="FXD198" s="428"/>
      <c r="FXE198" s="428"/>
      <c r="FXF198" s="428"/>
      <c r="FXG198" s="428"/>
      <c r="FXH198" s="428"/>
      <c r="FXI198" s="428"/>
      <c r="FXJ198" s="428"/>
      <c r="FXK198" s="428"/>
      <c r="FXL198" s="428"/>
      <c r="FXM198" s="428"/>
      <c r="FXN198" s="428"/>
      <c r="FXO198" s="428"/>
      <c r="FXP198" s="428"/>
      <c r="FXQ198" s="428"/>
      <c r="FXR198" s="428"/>
      <c r="FXS198" s="428"/>
      <c r="FXT198" s="428"/>
      <c r="FXU198" s="428"/>
      <c r="FXV198" s="428"/>
      <c r="FXW198" s="428"/>
      <c r="FXX198" s="428"/>
      <c r="FXY198" s="428"/>
      <c r="FXZ198" s="428"/>
      <c r="FYA198" s="428"/>
      <c r="FYB198" s="428"/>
      <c r="FYC198" s="428"/>
      <c r="FYD198" s="428"/>
      <c r="FYE198" s="428"/>
      <c r="FYF198" s="428"/>
      <c r="FYG198" s="428"/>
      <c r="FYH198" s="428"/>
      <c r="FYI198" s="428"/>
      <c r="FYJ198" s="428"/>
      <c r="FYK198" s="428"/>
      <c r="FYL198" s="428"/>
      <c r="FYM198" s="428"/>
      <c r="FYN198" s="428"/>
      <c r="FYO198" s="428"/>
      <c r="FYP198" s="428"/>
      <c r="FYQ198" s="428"/>
      <c r="FYR198" s="428"/>
      <c r="FYS198" s="428"/>
      <c r="FYT198" s="428"/>
      <c r="FYU198" s="428"/>
      <c r="FYV198" s="428"/>
      <c r="FYW198" s="428"/>
      <c r="FYX198" s="428"/>
      <c r="FYY198" s="428"/>
      <c r="FYZ198" s="428"/>
      <c r="FZA198" s="428"/>
      <c r="FZB198" s="428"/>
      <c r="FZC198" s="428"/>
      <c r="FZD198" s="428"/>
      <c r="FZE198" s="428"/>
      <c r="FZF198" s="428"/>
      <c r="FZG198" s="428"/>
      <c r="FZH198" s="428"/>
      <c r="FZI198" s="428"/>
      <c r="FZJ198" s="428"/>
      <c r="FZK198" s="428"/>
      <c r="FZL198" s="428"/>
      <c r="FZM198" s="428"/>
      <c r="FZN198" s="428"/>
      <c r="FZO198" s="428"/>
      <c r="FZP198" s="428"/>
      <c r="FZQ198" s="428"/>
      <c r="FZR198" s="428"/>
      <c r="FZS198" s="428"/>
      <c r="FZT198" s="428"/>
      <c r="FZU198" s="428"/>
      <c r="FZV198" s="428"/>
      <c r="FZW198" s="428"/>
      <c r="FZX198" s="428"/>
      <c r="FZY198" s="428"/>
      <c r="FZZ198" s="428"/>
      <c r="GAA198" s="428"/>
      <c r="GAB198" s="428"/>
      <c r="GAC198" s="428"/>
      <c r="GAD198" s="428"/>
      <c r="GAE198" s="428"/>
      <c r="GAF198" s="428"/>
      <c r="GAG198" s="428"/>
      <c r="GAH198" s="428"/>
      <c r="GAI198" s="428"/>
      <c r="GAJ198" s="428"/>
      <c r="GAK198" s="428"/>
      <c r="GAL198" s="428"/>
      <c r="GAM198" s="428"/>
      <c r="GAN198" s="428"/>
      <c r="GAO198" s="428"/>
      <c r="GAP198" s="428"/>
      <c r="GAQ198" s="428"/>
      <c r="GAR198" s="428"/>
      <c r="GAS198" s="428"/>
      <c r="GAT198" s="428"/>
      <c r="GAU198" s="428"/>
      <c r="GAV198" s="428"/>
      <c r="GAW198" s="428"/>
      <c r="GAX198" s="428"/>
      <c r="GAY198" s="428"/>
      <c r="GAZ198" s="428"/>
      <c r="GBA198" s="428"/>
      <c r="GBB198" s="428"/>
      <c r="GBC198" s="428"/>
      <c r="GBD198" s="428"/>
      <c r="GBE198" s="428"/>
      <c r="GBF198" s="428"/>
      <c r="GBG198" s="428"/>
      <c r="GBH198" s="428"/>
      <c r="GBI198" s="428"/>
      <c r="GBJ198" s="428"/>
      <c r="GBK198" s="428"/>
      <c r="GBL198" s="428"/>
      <c r="GBM198" s="428"/>
      <c r="GBN198" s="428"/>
      <c r="GBO198" s="428"/>
      <c r="GBP198" s="428"/>
      <c r="GBQ198" s="428"/>
      <c r="GBR198" s="428"/>
      <c r="GBS198" s="428"/>
      <c r="GBT198" s="428"/>
      <c r="GBU198" s="428"/>
      <c r="GBV198" s="428"/>
      <c r="GBW198" s="428"/>
      <c r="GBX198" s="428"/>
      <c r="GBY198" s="428"/>
      <c r="GBZ198" s="428"/>
      <c r="GCA198" s="428"/>
      <c r="GCB198" s="428"/>
      <c r="GCC198" s="428"/>
      <c r="GCD198" s="428"/>
      <c r="GCE198" s="428"/>
      <c r="GCF198" s="428"/>
      <c r="GCG198" s="428"/>
      <c r="GCH198" s="428"/>
      <c r="GCI198" s="428"/>
      <c r="GCJ198" s="428"/>
      <c r="GCK198" s="428"/>
      <c r="GCL198" s="428"/>
      <c r="GCM198" s="428"/>
      <c r="GCN198" s="428"/>
      <c r="GCO198" s="428"/>
      <c r="GCP198" s="428"/>
      <c r="GCQ198" s="428"/>
      <c r="GCR198" s="428"/>
      <c r="GCS198" s="428"/>
      <c r="GCT198" s="428"/>
      <c r="GCU198" s="428"/>
      <c r="GCV198" s="428"/>
      <c r="GCW198" s="428"/>
      <c r="GCX198" s="428"/>
      <c r="GCY198" s="428"/>
      <c r="GCZ198" s="428"/>
      <c r="GDA198" s="428"/>
      <c r="GDB198" s="428"/>
      <c r="GDC198" s="428"/>
      <c r="GDD198" s="428"/>
      <c r="GDE198" s="428"/>
      <c r="GDF198" s="428"/>
      <c r="GDG198" s="428"/>
      <c r="GDH198" s="428"/>
      <c r="GDI198" s="428"/>
      <c r="GDJ198" s="428"/>
      <c r="GDK198" s="428"/>
      <c r="GDL198" s="428"/>
      <c r="GDM198" s="428"/>
      <c r="GDN198" s="428"/>
      <c r="GDO198" s="428"/>
      <c r="GDP198" s="428"/>
      <c r="GDQ198" s="428"/>
      <c r="GDR198" s="428"/>
      <c r="GDS198" s="428"/>
      <c r="GDT198" s="428"/>
      <c r="GDU198" s="428"/>
      <c r="GDV198" s="428"/>
      <c r="GDW198" s="428"/>
      <c r="GDX198" s="428"/>
      <c r="GDY198" s="428"/>
      <c r="GDZ198" s="428"/>
      <c r="GEA198" s="428"/>
      <c r="GEB198" s="428"/>
      <c r="GEC198" s="428"/>
      <c r="GED198" s="428"/>
      <c r="GEE198" s="428"/>
      <c r="GEF198" s="428"/>
      <c r="GEG198" s="428"/>
      <c r="GEH198" s="428"/>
      <c r="GEI198" s="428"/>
      <c r="GEJ198" s="428"/>
      <c r="GEK198" s="428"/>
      <c r="GEL198" s="428"/>
      <c r="GEM198" s="428"/>
      <c r="GEN198" s="428"/>
      <c r="GEO198" s="428"/>
      <c r="GEP198" s="428"/>
      <c r="GEQ198" s="428"/>
      <c r="GER198" s="428"/>
      <c r="GES198" s="428"/>
      <c r="GET198" s="428"/>
      <c r="GEU198" s="428"/>
      <c r="GEV198" s="428"/>
      <c r="GEW198" s="428"/>
      <c r="GEX198" s="428"/>
      <c r="GEY198" s="428"/>
      <c r="GEZ198" s="428"/>
      <c r="GFA198" s="428"/>
      <c r="GFB198" s="428"/>
      <c r="GFC198" s="428"/>
      <c r="GFD198" s="428"/>
      <c r="GFE198" s="428"/>
      <c r="GFF198" s="428"/>
      <c r="GFG198" s="428"/>
      <c r="GFH198" s="428"/>
      <c r="GFI198" s="428"/>
      <c r="GFJ198" s="428"/>
      <c r="GFK198" s="428"/>
      <c r="GFL198" s="428"/>
      <c r="GFM198" s="428"/>
      <c r="GFN198" s="428"/>
      <c r="GFO198" s="428"/>
      <c r="GFP198" s="428"/>
      <c r="GFQ198" s="428"/>
      <c r="GFR198" s="428"/>
      <c r="GFS198" s="428"/>
      <c r="GFT198" s="428"/>
      <c r="GFU198" s="428"/>
      <c r="GFV198" s="428"/>
      <c r="GFW198" s="428"/>
      <c r="GFX198" s="428"/>
      <c r="GFY198" s="428"/>
      <c r="GFZ198" s="428"/>
      <c r="GGA198" s="428"/>
      <c r="GGB198" s="428"/>
      <c r="GGC198" s="428"/>
      <c r="GGD198" s="428"/>
      <c r="GGE198" s="428"/>
      <c r="GGF198" s="428"/>
      <c r="GGG198" s="428"/>
      <c r="GGH198" s="428"/>
      <c r="GGI198" s="428"/>
      <c r="GGJ198" s="428"/>
      <c r="GGK198" s="428"/>
      <c r="GGL198" s="428"/>
      <c r="GGM198" s="428"/>
      <c r="GGN198" s="428"/>
      <c r="GGO198" s="428"/>
      <c r="GGP198" s="428"/>
      <c r="GGQ198" s="428"/>
      <c r="GGR198" s="428"/>
      <c r="GGS198" s="428"/>
      <c r="GGT198" s="428"/>
      <c r="GGU198" s="428"/>
      <c r="GGV198" s="428"/>
      <c r="GGW198" s="428"/>
      <c r="GGX198" s="428"/>
      <c r="GGY198" s="428"/>
      <c r="GGZ198" s="428"/>
      <c r="GHA198" s="428"/>
      <c r="GHB198" s="428"/>
      <c r="GHC198" s="428"/>
      <c r="GHD198" s="428"/>
      <c r="GHE198" s="428"/>
      <c r="GHF198" s="428"/>
      <c r="GHG198" s="428"/>
      <c r="GHH198" s="428"/>
      <c r="GHI198" s="428"/>
      <c r="GHJ198" s="428"/>
      <c r="GHK198" s="428"/>
      <c r="GHL198" s="428"/>
      <c r="GHM198" s="428"/>
      <c r="GHN198" s="428"/>
      <c r="GHO198" s="428"/>
      <c r="GHP198" s="428"/>
      <c r="GHQ198" s="428"/>
      <c r="GHR198" s="428"/>
      <c r="GHS198" s="428"/>
      <c r="GHT198" s="428"/>
      <c r="GHU198" s="428"/>
      <c r="GHV198" s="428"/>
      <c r="GHW198" s="428"/>
      <c r="GHX198" s="428"/>
      <c r="GHY198" s="428"/>
      <c r="GHZ198" s="428"/>
      <c r="GIA198" s="428"/>
      <c r="GIB198" s="428"/>
      <c r="GIC198" s="428"/>
      <c r="GID198" s="428"/>
      <c r="GIE198" s="428"/>
      <c r="GIF198" s="428"/>
      <c r="GIG198" s="428"/>
      <c r="GIH198" s="428"/>
      <c r="GII198" s="428"/>
      <c r="GIJ198" s="428"/>
      <c r="GIK198" s="428"/>
      <c r="GIL198" s="428"/>
      <c r="GIM198" s="428"/>
      <c r="GIN198" s="428"/>
      <c r="GIO198" s="428"/>
      <c r="GIP198" s="428"/>
      <c r="GIQ198" s="428"/>
      <c r="GIR198" s="428"/>
      <c r="GIS198" s="428"/>
      <c r="GIT198" s="428"/>
      <c r="GIU198" s="428"/>
      <c r="GIV198" s="428"/>
      <c r="GIW198" s="428"/>
      <c r="GIX198" s="428"/>
      <c r="GIY198" s="428"/>
      <c r="GIZ198" s="428"/>
      <c r="GJA198" s="428"/>
      <c r="GJB198" s="428"/>
      <c r="GJC198" s="428"/>
      <c r="GJD198" s="428"/>
      <c r="GJE198" s="428"/>
      <c r="GJF198" s="428"/>
      <c r="GJG198" s="428"/>
      <c r="GJH198" s="428"/>
      <c r="GJI198" s="428"/>
      <c r="GJJ198" s="428"/>
      <c r="GJK198" s="428"/>
      <c r="GJL198" s="428"/>
      <c r="GJM198" s="428"/>
      <c r="GJN198" s="428"/>
      <c r="GJO198" s="428"/>
      <c r="GJP198" s="428"/>
      <c r="GJQ198" s="428"/>
      <c r="GJR198" s="428"/>
      <c r="GJS198" s="428"/>
      <c r="GJT198" s="428"/>
      <c r="GJU198" s="428"/>
      <c r="GJV198" s="428"/>
      <c r="GJW198" s="428"/>
      <c r="GJX198" s="428"/>
      <c r="GJY198" s="428"/>
      <c r="GJZ198" s="428"/>
      <c r="GKA198" s="428"/>
      <c r="GKB198" s="428"/>
      <c r="GKC198" s="428"/>
      <c r="GKD198" s="428"/>
      <c r="GKE198" s="428"/>
      <c r="GKF198" s="428"/>
      <c r="GKG198" s="428"/>
      <c r="GKH198" s="428"/>
      <c r="GKI198" s="428"/>
      <c r="GKJ198" s="428"/>
      <c r="GKK198" s="428"/>
      <c r="GKL198" s="428"/>
      <c r="GKM198" s="428"/>
      <c r="GKN198" s="428"/>
      <c r="GKO198" s="428"/>
      <c r="GKP198" s="428"/>
      <c r="GKQ198" s="428"/>
      <c r="GKR198" s="428"/>
      <c r="GKS198" s="428"/>
      <c r="GKT198" s="428"/>
      <c r="GKU198" s="428"/>
      <c r="GKV198" s="428"/>
      <c r="GKW198" s="428"/>
      <c r="GKX198" s="428"/>
      <c r="GKY198" s="428"/>
      <c r="GKZ198" s="428"/>
      <c r="GLA198" s="428"/>
      <c r="GLB198" s="428"/>
      <c r="GLC198" s="428"/>
      <c r="GLD198" s="428"/>
      <c r="GLE198" s="428"/>
      <c r="GLF198" s="428"/>
      <c r="GLG198" s="428"/>
      <c r="GLH198" s="428"/>
      <c r="GLI198" s="428"/>
      <c r="GLJ198" s="428"/>
      <c r="GLK198" s="428"/>
      <c r="GLL198" s="428"/>
      <c r="GLM198" s="428"/>
      <c r="GLN198" s="428"/>
      <c r="GLO198" s="428"/>
      <c r="GLP198" s="428"/>
      <c r="GLQ198" s="428"/>
      <c r="GLR198" s="428"/>
      <c r="GLS198" s="428"/>
      <c r="GLT198" s="428"/>
      <c r="GLU198" s="428"/>
      <c r="GLV198" s="428"/>
      <c r="GLW198" s="428"/>
      <c r="GLX198" s="428"/>
      <c r="GLY198" s="428"/>
      <c r="GLZ198" s="428"/>
      <c r="GMA198" s="428"/>
      <c r="GMB198" s="428"/>
      <c r="GMC198" s="428"/>
      <c r="GMD198" s="428"/>
      <c r="GME198" s="428"/>
      <c r="GMF198" s="428"/>
      <c r="GMG198" s="428"/>
      <c r="GMH198" s="428"/>
      <c r="GMI198" s="428"/>
      <c r="GMJ198" s="428"/>
      <c r="GMK198" s="428"/>
      <c r="GML198" s="428"/>
      <c r="GMM198" s="428"/>
      <c r="GMN198" s="428"/>
      <c r="GMO198" s="428"/>
      <c r="GMP198" s="428"/>
      <c r="GMQ198" s="428"/>
      <c r="GMR198" s="428"/>
      <c r="GMS198" s="428"/>
      <c r="GMT198" s="428"/>
      <c r="GMU198" s="428"/>
      <c r="GMV198" s="428"/>
      <c r="GMW198" s="428"/>
      <c r="GMX198" s="428"/>
      <c r="GMY198" s="428"/>
      <c r="GMZ198" s="428"/>
      <c r="GNA198" s="428"/>
      <c r="GNB198" s="428"/>
      <c r="GNC198" s="428"/>
      <c r="GND198" s="428"/>
      <c r="GNE198" s="428"/>
      <c r="GNF198" s="428"/>
      <c r="GNG198" s="428"/>
      <c r="GNH198" s="428"/>
      <c r="GNI198" s="428"/>
      <c r="GNJ198" s="428"/>
      <c r="GNK198" s="428"/>
      <c r="GNL198" s="428"/>
      <c r="GNM198" s="428"/>
      <c r="GNN198" s="428"/>
      <c r="GNO198" s="428"/>
      <c r="GNP198" s="428"/>
      <c r="GNQ198" s="428"/>
      <c r="GNR198" s="428"/>
      <c r="GNS198" s="428"/>
      <c r="GNT198" s="428"/>
      <c r="GNU198" s="428"/>
      <c r="GNV198" s="428"/>
      <c r="GNW198" s="428"/>
      <c r="GNX198" s="428"/>
      <c r="GNY198" s="428"/>
      <c r="GNZ198" s="428"/>
      <c r="GOA198" s="428"/>
      <c r="GOB198" s="428"/>
      <c r="GOC198" s="428"/>
      <c r="GOD198" s="428"/>
      <c r="GOE198" s="428"/>
      <c r="GOF198" s="428"/>
      <c r="GOG198" s="428"/>
      <c r="GOH198" s="428"/>
      <c r="GOI198" s="428"/>
      <c r="GOJ198" s="428"/>
      <c r="GOK198" s="428"/>
      <c r="GOL198" s="428"/>
      <c r="GOM198" s="428"/>
      <c r="GON198" s="428"/>
      <c r="GOO198" s="428"/>
      <c r="GOP198" s="428"/>
      <c r="GOQ198" s="428"/>
      <c r="GOR198" s="428"/>
      <c r="GOS198" s="428"/>
      <c r="GOT198" s="428"/>
      <c r="GOU198" s="428"/>
      <c r="GOV198" s="428"/>
      <c r="GOW198" s="428"/>
      <c r="GOX198" s="428"/>
      <c r="GOY198" s="428"/>
      <c r="GOZ198" s="428"/>
      <c r="GPA198" s="428"/>
      <c r="GPB198" s="428"/>
      <c r="GPC198" s="428"/>
      <c r="GPD198" s="428"/>
      <c r="GPE198" s="428"/>
      <c r="GPF198" s="428"/>
      <c r="GPG198" s="428"/>
      <c r="GPH198" s="428"/>
      <c r="GPI198" s="428"/>
      <c r="GPJ198" s="428"/>
      <c r="GPK198" s="428"/>
      <c r="GPL198" s="428"/>
      <c r="GPM198" s="428"/>
      <c r="GPN198" s="428"/>
      <c r="GPO198" s="428"/>
      <c r="GPP198" s="428"/>
      <c r="GPQ198" s="428"/>
      <c r="GPR198" s="428"/>
      <c r="GPS198" s="428"/>
      <c r="GPT198" s="428"/>
      <c r="GPU198" s="428"/>
      <c r="GPV198" s="428"/>
      <c r="GPW198" s="428"/>
      <c r="GPX198" s="428"/>
      <c r="GPY198" s="428"/>
      <c r="GPZ198" s="428"/>
      <c r="GQA198" s="428"/>
      <c r="GQB198" s="428"/>
      <c r="GQC198" s="428"/>
      <c r="GQD198" s="428"/>
      <c r="GQE198" s="428"/>
      <c r="GQF198" s="428"/>
      <c r="GQG198" s="428"/>
      <c r="GQH198" s="428"/>
      <c r="GQI198" s="428"/>
      <c r="GQJ198" s="428"/>
      <c r="GQK198" s="428"/>
      <c r="GQL198" s="428"/>
      <c r="GQM198" s="428"/>
      <c r="GQN198" s="428"/>
      <c r="GQO198" s="428"/>
      <c r="GQP198" s="428"/>
      <c r="GQQ198" s="428"/>
      <c r="GQR198" s="428"/>
      <c r="GQS198" s="428"/>
      <c r="GQT198" s="428"/>
      <c r="GQU198" s="428"/>
      <c r="GQV198" s="428"/>
      <c r="GQW198" s="428"/>
      <c r="GQX198" s="428"/>
      <c r="GQY198" s="428"/>
      <c r="GQZ198" s="428"/>
      <c r="GRA198" s="428"/>
      <c r="GRB198" s="428"/>
      <c r="GRC198" s="428"/>
      <c r="GRD198" s="428"/>
      <c r="GRE198" s="428"/>
      <c r="GRF198" s="428"/>
      <c r="GRG198" s="428"/>
      <c r="GRH198" s="428"/>
      <c r="GRI198" s="428"/>
      <c r="GRJ198" s="428"/>
      <c r="GRK198" s="428"/>
      <c r="GRL198" s="428"/>
      <c r="GRM198" s="428"/>
      <c r="GRN198" s="428"/>
      <c r="GRO198" s="428"/>
      <c r="GRP198" s="428"/>
      <c r="GRQ198" s="428"/>
      <c r="GRR198" s="428"/>
      <c r="GRS198" s="428"/>
      <c r="GRT198" s="428"/>
      <c r="GRU198" s="428"/>
      <c r="GRV198" s="428"/>
      <c r="GRW198" s="428"/>
      <c r="GRX198" s="428"/>
      <c r="GRY198" s="428"/>
      <c r="GRZ198" s="428"/>
      <c r="GSA198" s="428"/>
      <c r="GSB198" s="428"/>
      <c r="GSC198" s="428"/>
      <c r="GSD198" s="428"/>
      <c r="GSE198" s="428"/>
      <c r="GSF198" s="428"/>
      <c r="GSG198" s="428"/>
      <c r="GSH198" s="428"/>
      <c r="GSI198" s="428"/>
      <c r="GSJ198" s="428"/>
      <c r="GSK198" s="428"/>
      <c r="GSL198" s="428"/>
      <c r="GSM198" s="428"/>
      <c r="GSN198" s="428"/>
      <c r="GSO198" s="428"/>
      <c r="GSP198" s="428"/>
      <c r="GSQ198" s="428"/>
      <c r="GSR198" s="428"/>
      <c r="GSS198" s="428"/>
      <c r="GST198" s="428"/>
      <c r="GSU198" s="428"/>
      <c r="GSV198" s="428"/>
      <c r="GSW198" s="428"/>
      <c r="GSX198" s="428"/>
      <c r="GSY198" s="428"/>
      <c r="GSZ198" s="428"/>
      <c r="GTA198" s="428"/>
      <c r="GTB198" s="428"/>
      <c r="GTC198" s="428"/>
      <c r="GTD198" s="428"/>
      <c r="GTE198" s="428"/>
      <c r="GTF198" s="428"/>
      <c r="GTG198" s="428"/>
      <c r="GTH198" s="428"/>
      <c r="GTI198" s="428"/>
      <c r="GTJ198" s="428"/>
      <c r="GTK198" s="428"/>
      <c r="GTL198" s="428"/>
      <c r="GTM198" s="428"/>
      <c r="GTN198" s="428"/>
      <c r="GTO198" s="428"/>
      <c r="GTP198" s="428"/>
      <c r="GTQ198" s="428"/>
      <c r="GTR198" s="428"/>
      <c r="GTS198" s="428"/>
      <c r="GTT198" s="428"/>
      <c r="GTU198" s="428"/>
      <c r="GTV198" s="428"/>
      <c r="GTW198" s="428"/>
      <c r="GTX198" s="428"/>
      <c r="GTY198" s="428"/>
      <c r="GTZ198" s="428"/>
      <c r="GUA198" s="428"/>
      <c r="GUB198" s="428"/>
      <c r="GUC198" s="428"/>
      <c r="GUD198" s="428"/>
      <c r="GUE198" s="428"/>
      <c r="GUF198" s="428"/>
      <c r="GUG198" s="428"/>
      <c r="GUH198" s="428"/>
      <c r="GUI198" s="428"/>
      <c r="GUJ198" s="428"/>
      <c r="GUK198" s="428"/>
      <c r="GUL198" s="428"/>
      <c r="GUM198" s="428"/>
      <c r="GUN198" s="428"/>
      <c r="GUO198" s="428"/>
      <c r="GUP198" s="428"/>
      <c r="GUQ198" s="428"/>
      <c r="GUR198" s="428"/>
      <c r="GUS198" s="428"/>
      <c r="GUT198" s="428"/>
      <c r="GUU198" s="428"/>
      <c r="GUV198" s="428"/>
      <c r="GUW198" s="428"/>
      <c r="GUX198" s="428"/>
      <c r="GUY198" s="428"/>
      <c r="GUZ198" s="428"/>
      <c r="GVA198" s="428"/>
      <c r="GVB198" s="428"/>
      <c r="GVC198" s="428"/>
      <c r="GVD198" s="428"/>
      <c r="GVE198" s="428"/>
      <c r="GVF198" s="428"/>
      <c r="GVG198" s="428"/>
      <c r="GVH198" s="428"/>
      <c r="GVI198" s="428"/>
      <c r="GVJ198" s="428"/>
      <c r="GVK198" s="428"/>
      <c r="GVL198" s="428"/>
      <c r="GVM198" s="428"/>
      <c r="GVN198" s="428"/>
      <c r="GVO198" s="428"/>
      <c r="GVP198" s="428"/>
      <c r="GVQ198" s="428"/>
      <c r="GVR198" s="428"/>
      <c r="GVS198" s="428"/>
      <c r="GVT198" s="428"/>
      <c r="GVU198" s="428"/>
      <c r="GVV198" s="428"/>
      <c r="GVW198" s="428"/>
      <c r="GVX198" s="428"/>
      <c r="GVY198" s="428"/>
      <c r="GVZ198" s="428"/>
      <c r="GWA198" s="428"/>
      <c r="GWB198" s="428"/>
      <c r="GWC198" s="428"/>
      <c r="GWD198" s="428"/>
      <c r="GWE198" s="428"/>
      <c r="GWF198" s="428"/>
      <c r="GWG198" s="428"/>
      <c r="GWH198" s="428"/>
      <c r="GWI198" s="428"/>
      <c r="GWJ198" s="428"/>
      <c r="GWK198" s="428"/>
      <c r="GWL198" s="428"/>
      <c r="GWM198" s="428"/>
      <c r="GWN198" s="428"/>
      <c r="GWO198" s="428"/>
      <c r="GWP198" s="428"/>
      <c r="GWQ198" s="428"/>
      <c r="GWR198" s="428"/>
      <c r="GWS198" s="428"/>
      <c r="GWT198" s="428"/>
      <c r="GWU198" s="428"/>
      <c r="GWV198" s="428"/>
      <c r="GWW198" s="428"/>
      <c r="GWX198" s="428"/>
      <c r="GWY198" s="428"/>
      <c r="GWZ198" s="428"/>
      <c r="GXA198" s="428"/>
      <c r="GXB198" s="428"/>
      <c r="GXC198" s="428"/>
      <c r="GXD198" s="428"/>
      <c r="GXE198" s="428"/>
      <c r="GXF198" s="428"/>
      <c r="GXG198" s="428"/>
      <c r="GXH198" s="428"/>
      <c r="GXI198" s="428"/>
      <c r="GXJ198" s="428"/>
      <c r="GXK198" s="428"/>
      <c r="GXL198" s="428"/>
      <c r="GXM198" s="428"/>
      <c r="GXN198" s="428"/>
      <c r="GXO198" s="428"/>
      <c r="GXP198" s="428"/>
      <c r="GXQ198" s="428"/>
      <c r="GXR198" s="428"/>
      <c r="GXS198" s="428"/>
      <c r="GXT198" s="428"/>
      <c r="GXU198" s="428"/>
      <c r="GXV198" s="428"/>
      <c r="GXW198" s="428"/>
      <c r="GXX198" s="428"/>
      <c r="GXY198" s="428"/>
      <c r="GXZ198" s="428"/>
      <c r="GYA198" s="428"/>
      <c r="GYB198" s="428"/>
      <c r="GYC198" s="428"/>
      <c r="GYD198" s="428"/>
      <c r="GYE198" s="428"/>
      <c r="GYF198" s="428"/>
      <c r="GYG198" s="428"/>
      <c r="GYH198" s="428"/>
      <c r="GYI198" s="428"/>
      <c r="GYJ198" s="428"/>
      <c r="GYK198" s="428"/>
      <c r="GYL198" s="428"/>
      <c r="GYM198" s="428"/>
      <c r="GYN198" s="428"/>
      <c r="GYO198" s="428"/>
      <c r="GYP198" s="428"/>
      <c r="GYQ198" s="428"/>
      <c r="GYR198" s="428"/>
      <c r="GYS198" s="428"/>
      <c r="GYT198" s="428"/>
      <c r="GYU198" s="428"/>
      <c r="GYV198" s="428"/>
      <c r="GYW198" s="428"/>
      <c r="GYX198" s="428"/>
      <c r="GYY198" s="428"/>
      <c r="GYZ198" s="428"/>
      <c r="GZA198" s="428"/>
      <c r="GZB198" s="428"/>
      <c r="GZC198" s="428"/>
      <c r="GZD198" s="428"/>
      <c r="GZE198" s="428"/>
      <c r="GZF198" s="428"/>
      <c r="GZG198" s="428"/>
      <c r="GZH198" s="428"/>
      <c r="GZI198" s="428"/>
      <c r="GZJ198" s="428"/>
      <c r="GZK198" s="428"/>
      <c r="GZL198" s="428"/>
      <c r="GZM198" s="428"/>
      <c r="GZN198" s="428"/>
      <c r="GZO198" s="428"/>
      <c r="GZP198" s="428"/>
      <c r="GZQ198" s="428"/>
      <c r="GZR198" s="428"/>
      <c r="GZS198" s="428"/>
      <c r="GZT198" s="428"/>
      <c r="GZU198" s="428"/>
      <c r="GZV198" s="428"/>
      <c r="GZW198" s="428"/>
      <c r="GZX198" s="428"/>
      <c r="GZY198" s="428"/>
      <c r="GZZ198" s="428"/>
      <c r="HAA198" s="428"/>
      <c r="HAB198" s="428"/>
      <c r="HAC198" s="428"/>
      <c r="HAD198" s="428"/>
      <c r="HAE198" s="428"/>
      <c r="HAF198" s="428"/>
      <c r="HAG198" s="428"/>
      <c r="HAH198" s="428"/>
      <c r="HAI198" s="428"/>
      <c r="HAJ198" s="428"/>
      <c r="HAK198" s="428"/>
      <c r="HAL198" s="428"/>
      <c r="HAM198" s="428"/>
      <c r="HAN198" s="428"/>
      <c r="HAO198" s="428"/>
      <c r="HAP198" s="428"/>
      <c r="HAQ198" s="428"/>
      <c r="HAR198" s="428"/>
      <c r="HAS198" s="428"/>
      <c r="HAT198" s="428"/>
      <c r="HAU198" s="428"/>
      <c r="HAV198" s="428"/>
      <c r="HAW198" s="428"/>
      <c r="HAX198" s="428"/>
      <c r="HAY198" s="428"/>
      <c r="HAZ198" s="428"/>
      <c r="HBA198" s="428"/>
      <c r="HBB198" s="428"/>
      <c r="HBC198" s="428"/>
      <c r="HBD198" s="428"/>
      <c r="HBE198" s="428"/>
      <c r="HBF198" s="428"/>
      <c r="HBG198" s="428"/>
      <c r="HBH198" s="428"/>
      <c r="HBI198" s="428"/>
      <c r="HBJ198" s="428"/>
      <c r="HBK198" s="428"/>
      <c r="HBL198" s="428"/>
      <c r="HBM198" s="428"/>
      <c r="HBN198" s="428"/>
      <c r="HBO198" s="428"/>
      <c r="HBP198" s="428"/>
      <c r="HBQ198" s="428"/>
      <c r="HBR198" s="428"/>
      <c r="HBS198" s="428"/>
      <c r="HBT198" s="428"/>
      <c r="HBU198" s="428"/>
      <c r="HBV198" s="428"/>
      <c r="HBW198" s="428"/>
      <c r="HBX198" s="428"/>
      <c r="HBY198" s="428"/>
      <c r="HBZ198" s="428"/>
      <c r="HCA198" s="428"/>
      <c r="HCB198" s="428"/>
      <c r="HCC198" s="428"/>
      <c r="HCD198" s="428"/>
      <c r="HCE198" s="428"/>
      <c r="HCF198" s="428"/>
      <c r="HCG198" s="428"/>
      <c r="HCH198" s="428"/>
      <c r="HCI198" s="428"/>
      <c r="HCJ198" s="428"/>
      <c r="HCK198" s="428"/>
      <c r="HCL198" s="428"/>
      <c r="HCM198" s="428"/>
      <c r="HCN198" s="428"/>
      <c r="HCO198" s="428"/>
      <c r="HCP198" s="428"/>
      <c r="HCQ198" s="428"/>
      <c r="HCR198" s="428"/>
      <c r="HCS198" s="428"/>
      <c r="HCT198" s="428"/>
      <c r="HCU198" s="428"/>
      <c r="HCV198" s="428"/>
      <c r="HCW198" s="428"/>
      <c r="HCX198" s="428"/>
      <c r="HCY198" s="428"/>
      <c r="HCZ198" s="428"/>
      <c r="HDA198" s="428"/>
      <c r="HDB198" s="428"/>
      <c r="HDC198" s="428"/>
      <c r="HDD198" s="428"/>
      <c r="HDE198" s="428"/>
      <c r="HDF198" s="428"/>
      <c r="HDG198" s="428"/>
      <c r="HDH198" s="428"/>
      <c r="HDI198" s="428"/>
      <c r="HDJ198" s="428"/>
      <c r="HDK198" s="428"/>
      <c r="HDL198" s="428"/>
      <c r="HDM198" s="428"/>
      <c r="HDN198" s="428"/>
      <c r="HDO198" s="428"/>
      <c r="HDP198" s="428"/>
      <c r="HDQ198" s="428"/>
      <c r="HDR198" s="428"/>
      <c r="HDS198" s="428"/>
      <c r="HDT198" s="428"/>
      <c r="HDU198" s="428"/>
      <c r="HDV198" s="428"/>
      <c r="HDW198" s="428"/>
      <c r="HDX198" s="428"/>
      <c r="HDY198" s="428"/>
      <c r="HDZ198" s="428"/>
      <c r="HEA198" s="428"/>
      <c r="HEB198" s="428"/>
      <c r="HEC198" s="428"/>
      <c r="HED198" s="428"/>
      <c r="HEE198" s="428"/>
      <c r="HEF198" s="428"/>
      <c r="HEG198" s="428"/>
      <c r="HEH198" s="428"/>
      <c r="HEI198" s="428"/>
      <c r="HEJ198" s="428"/>
      <c r="HEK198" s="428"/>
      <c r="HEL198" s="428"/>
      <c r="HEM198" s="428"/>
      <c r="HEN198" s="428"/>
      <c r="HEO198" s="428"/>
      <c r="HEP198" s="428"/>
      <c r="HEQ198" s="428"/>
      <c r="HER198" s="428"/>
      <c r="HES198" s="428"/>
      <c r="HET198" s="428"/>
      <c r="HEU198" s="428"/>
      <c r="HEV198" s="428"/>
      <c r="HEW198" s="428"/>
      <c r="HEX198" s="428"/>
      <c r="HEY198" s="428"/>
      <c r="HEZ198" s="428"/>
      <c r="HFA198" s="428"/>
      <c r="HFB198" s="428"/>
      <c r="HFC198" s="428"/>
      <c r="HFD198" s="428"/>
      <c r="HFE198" s="428"/>
      <c r="HFF198" s="428"/>
      <c r="HFG198" s="428"/>
      <c r="HFH198" s="428"/>
      <c r="HFI198" s="428"/>
      <c r="HFJ198" s="428"/>
      <c r="HFK198" s="428"/>
      <c r="HFL198" s="428"/>
      <c r="HFM198" s="428"/>
      <c r="HFN198" s="428"/>
      <c r="HFO198" s="428"/>
      <c r="HFP198" s="428"/>
      <c r="HFQ198" s="428"/>
      <c r="HFR198" s="428"/>
      <c r="HFS198" s="428"/>
      <c r="HFT198" s="428"/>
      <c r="HFU198" s="428"/>
      <c r="HFV198" s="428"/>
      <c r="HFW198" s="428"/>
      <c r="HFX198" s="428"/>
      <c r="HFY198" s="428"/>
      <c r="HFZ198" s="428"/>
      <c r="HGA198" s="428"/>
      <c r="HGB198" s="428"/>
      <c r="HGC198" s="428"/>
      <c r="HGD198" s="428"/>
      <c r="HGE198" s="428"/>
      <c r="HGF198" s="428"/>
      <c r="HGG198" s="428"/>
      <c r="HGH198" s="428"/>
      <c r="HGI198" s="428"/>
      <c r="HGJ198" s="428"/>
      <c r="HGK198" s="428"/>
      <c r="HGL198" s="428"/>
      <c r="HGM198" s="428"/>
      <c r="HGN198" s="428"/>
      <c r="HGO198" s="428"/>
      <c r="HGP198" s="428"/>
      <c r="HGQ198" s="428"/>
      <c r="HGR198" s="428"/>
      <c r="HGS198" s="428"/>
      <c r="HGT198" s="428"/>
      <c r="HGU198" s="428"/>
      <c r="HGV198" s="428"/>
      <c r="HGW198" s="428"/>
      <c r="HGX198" s="428"/>
      <c r="HGY198" s="428"/>
      <c r="HGZ198" s="428"/>
      <c r="HHA198" s="428"/>
      <c r="HHB198" s="428"/>
      <c r="HHC198" s="428"/>
      <c r="HHD198" s="428"/>
      <c r="HHE198" s="428"/>
      <c r="HHF198" s="428"/>
      <c r="HHG198" s="428"/>
      <c r="HHH198" s="428"/>
      <c r="HHI198" s="428"/>
      <c r="HHJ198" s="428"/>
      <c r="HHK198" s="428"/>
      <c r="HHL198" s="428"/>
      <c r="HHM198" s="428"/>
      <c r="HHN198" s="428"/>
      <c r="HHO198" s="428"/>
      <c r="HHP198" s="428"/>
      <c r="HHQ198" s="428"/>
      <c r="HHR198" s="428"/>
      <c r="HHS198" s="428"/>
      <c r="HHT198" s="428"/>
      <c r="HHU198" s="428"/>
      <c r="HHV198" s="428"/>
      <c r="HHW198" s="428"/>
      <c r="HHX198" s="428"/>
      <c r="HHY198" s="428"/>
      <c r="HHZ198" s="428"/>
      <c r="HIA198" s="428"/>
      <c r="HIB198" s="428"/>
      <c r="HIC198" s="428"/>
      <c r="HID198" s="428"/>
      <c r="HIE198" s="428"/>
      <c r="HIF198" s="428"/>
      <c r="HIG198" s="428"/>
      <c r="HIH198" s="428"/>
      <c r="HII198" s="428"/>
      <c r="HIJ198" s="428"/>
      <c r="HIK198" s="428"/>
      <c r="HIL198" s="428"/>
      <c r="HIM198" s="428"/>
      <c r="HIN198" s="428"/>
      <c r="HIO198" s="428"/>
      <c r="HIP198" s="428"/>
      <c r="HIQ198" s="428"/>
      <c r="HIR198" s="428"/>
      <c r="HIS198" s="428"/>
      <c r="HIT198" s="428"/>
      <c r="HIU198" s="428"/>
      <c r="HIV198" s="428"/>
      <c r="HIW198" s="428"/>
      <c r="HIX198" s="428"/>
      <c r="HIY198" s="428"/>
      <c r="HIZ198" s="428"/>
      <c r="HJA198" s="428"/>
      <c r="HJB198" s="428"/>
      <c r="HJC198" s="428"/>
      <c r="HJD198" s="428"/>
      <c r="HJE198" s="428"/>
      <c r="HJF198" s="428"/>
      <c r="HJG198" s="428"/>
      <c r="HJH198" s="428"/>
      <c r="HJI198" s="428"/>
      <c r="HJJ198" s="428"/>
      <c r="HJK198" s="428"/>
      <c r="HJL198" s="428"/>
      <c r="HJM198" s="428"/>
      <c r="HJN198" s="428"/>
      <c r="HJO198" s="428"/>
      <c r="HJP198" s="428"/>
      <c r="HJQ198" s="428"/>
      <c r="HJR198" s="428"/>
      <c r="HJS198" s="428"/>
      <c r="HJT198" s="428"/>
      <c r="HJU198" s="428"/>
      <c r="HJV198" s="428"/>
      <c r="HJW198" s="428"/>
      <c r="HJX198" s="428"/>
      <c r="HJY198" s="428"/>
      <c r="HJZ198" s="428"/>
      <c r="HKA198" s="428"/>
      <c r="HKB198" s="428"/>
      <c r="HKC198" s="428"/>
      <c r="HKD198" s="428"/>
      <c r="HKE198" s="428"/>
      <c r="HKF198" s="428"/>
      <c r="HKG198" s="428"/>
      <c r="HKH198" s="428"/>
      <c r="HKI198" s="428"/>
      <c r="HKJ198" s="428"/>
      <c r="HKK198" s="428"/>
      <c r="HKL198" s="428"/>
      <c r="HKM198" s="428"/>
      <c r="HKN198" s="428"/>
      <c r="HKO198" s="428"/>
      <c r="HKP198" s="428"/>
      <c r="HKQ198" s="428"/>
      <c r="HKR198" s="428"/>
      <c r="HKS198" s="428"/>
      <c r="HKT198" s="428"/>
      <c r="HKU198" s="428"/>
      <c r="HKV198" s="428"/>
      <c r="HKW198" s="428"/>
      <c r="HKX198" s="428"/>
      <c r="HKY198" s="428"/>
      <c r="HKZ198" s="428"/>
      <c r="HLA198" s="428"/>
      <c r="HLB198" s="428"/>
      <c r="HLC198" s="428"/>
      <c r="HLD198" s="428"/>
      <c r="HLE198" s="428"/>
      <c r="HLF198" s="428"/>
      <c r="HLG198" s="428"/>
      <c r="HLH198" s="428"/>
      <c r="HLI198" s="428"/>
      <c r="HLJ198" s="428"/>
      <c r="HLK198" s="428"/>
      <c r="HLL198" s="428"/>
      <c r="HLM198" s="428"/>
      <c r="HLN198" s="428"/>
      <c r="HLO198" s="428"/>
      <c r="HLP198" s="428"/>
      <c r="HLQ198" s="428"/>
      <c r="HLR198" s="428"/>
      <c r="HLS198" s="428"/>
      <c r="HLT198" s="428"/>
      <c r="HLU198" s="428"/>
      <c r="HLV198" s="428"/>
      <c r="HLW198" s="428"/>
      <c r="HLX198" s="428"/>
      <c r="HLY198" s="428"/>
      <c r="HLZ198" s="428"/>
      <c r="HMA198" s="428"/>
      <c r="HMB198" s="428"/>
      <c r="HMC198" s="428"/>
      <c r="HMD198" s="428"/>
      <c r="HME198" s="428"/>
      <c r="HMF198" s="428"/>
      <c r="HMG198" s="428"/>
      <c r="HMH198" s="428"/>
      <c r="HMI198" s="428"/>
      <c r="HMJ198" s="428"/>
      <c r="HMK198" s="428"/>
      <c r="HML198" s="428"/>
      <c r="HMM198" s="428"/>
      <c r="HMN198" s="428"/>
      <c r="HMO198" s="428"/>
      <c r="HMP198" s="428"/>
      <c r="HMQ198" s="428"/>
      <c r="HMR198" s="428"/>
      <c r="HMS198" s="428"/>
      <c r="HMT198" s="428"/>
      <c r="HMU198" s="428"/>
      <c r="HMV198" s="428"/>
      <c r="HMW198" s="428"/>
      <c r="HMX198" s="428"/>
      <c r="HMY198" s="428"/>
      <c r="HMZ198" s="428"/>
      <c r="HNA198" s="428"/>
      <c r="HNB198" s="428"/>
      <c r="HNC198" s="428"/>
      <c r="HND198" s="428"/>
      <c r="HNE198" s="428"/>
      <c r="HNF198" s="428"/>
      <c r="HNG198" s="428"/>
      <c r="HNH198" s="428"/>
      <c r="HNI198" s="428"/>
      <c r="HNJ198" s="428"/>
      <c r="HNK198" s="428"/>
      <c r="HNL198" s="428"/>
      <c r="HNM198" s="428"/>
      <c r="HNN198" s="428"/>
      <c r="HNO198" s="428"/>
      <c r="HNP198" s="428"/>
      <c r="HNQ198" s="428"/>
      <c r="HNR198" s="428"/>
      <c r="HNS198" s="428"/>
      <c r="HNT198" s="428"/>
      <c r="HNU198" s="428"/>
      <c r="HNV198" s="428"/>
      <c r="HNW198" s="428"/>
      <c r="HNX198" s="428"/>
      <c r="HNY198" s="428"/>
      <c r="HNZ198" s="428"/>
      <c r="HOA198" s="428"/>
      <c r="HOB198" s="428"/>
      <c r="HOC198" s="428"/>
      <c r="HOD198" s="428"/>
      <c r="HOE198" s="428"/>
      <c r="HOF198" s="428"/>
      <c r="HOG198" s="428"/>
      <c r="HOH198" s="428"/>
      <c r="HOI198" s="428"/>
      <c r="HOJ198" s="428"/>
      <c r="HOK198" s="428"/>
      <c r="HOL198" s="428"/>
      <c r="HOM198" s="428"/>
      <c r="HON198" s="428"/>
      <c r="HOO198" s="428"/>
      <c r="HOP198" s="428"/>
      <c r="HOQ198" s="428"/>
      <c r="HOR198" s="428"/>
      <c r="HOS198" s="428"/>
      <c r="HOT198" s="428"/>
      <c r="HOU198" s="428"/>
      <c r="HOV198" s="428"/>
      <c r="HOW198" s="428"/>
      <c r="HOX198" s="428"/>
      <c r="HOY198" s="428"/>
      <c r="HOZ198" s="428"/>
      <c r="HPA198" s="428"/>
      <c r="HPB198" s="428"/>
      <c r="HPC198" s="428"/>
      <c r="HPD198" s="428"/>
      <c r="HPE198" s="428"/>
      <c r="HPF198" s="428"/>
      <c r="HPG198" s="428"/>
      <c r="HPH198" s="428"/>
      <c r="HPI198" s="428"/>
      <c r="HPJ198" s="428"/>
      <c r="HPK198" s="428"/>
      <c r="HPL198" s="428"/>
      <c r="HPM198" s="428"/>
      <c r="HPN198" s="428"/>
      <c r="HPO198" s="428"/>
      <c r="HPP198" s="428"/>
      <c r="HPQ198" s="428"/>
      <c r="HPR198" s="428"/>
      <c r="HPS198" s="428"/>
      <c r="HPT198" s="428"/>
      <c r="HPU198" s="428"/>
      <c r="HPV198" s="428"/>
      <c r="HPW198" s="428"/>
      <c r="HPX198" s="428"/>
      <c r="HPY198" s="428"/>
      <c r="HPZ198" s="428"/>
      <c r="HQA198" s="428"/>
      <c r="HQB198" s="428"/>
      <c r="HQC198" s="428"/>
      <c r="HQD198" s="428"/>
      <c r="HQE198" s="428"/>
      <c r="HQF198" s="428"/>
      <c r="HQG198" s="428"/>
      <c r="HQH198" s="428"/>
      <c r="HQI198" s="428"/>
      <c r="HQJ198" s="428"/>
      <c r="HQK198" s="428"/>
      <c r="HQL198" s="428"/>
      <c r="HQM198" s="428"/>
      <c r="HQN198" s="428"/>
      <c r="HQO198" s="428"/>
      <c r="HQP198" s="428"/>
      <c r="HQQ198" s="428"/>
      <c r="HQR198" s="428"/>
      <c r="HQS198" s="428"/>
      <c r="HQT198" s="428"/>
      <c r="HQU198" s="428"/>
      <c r="HQV198" s="428"/>
      <c r="HQW198" s="428"/>
      <c r="HQX198" s="428"/>
      <c r="HQY198" s="428"/>
      <c r="HQZ198" s="428"/>
      <c r="HRA198" s="428"/>
      <c r="HRB198" s="428"/>
      <c r="HRC198" s="428"/>
      <c r="HRD198" s="428"/>
      <c r="HRE198" s="428"/>
      <c r="HRF198" s="428"/>
      <c r="HRG198" s="428"/>
      <c r="HRH198" s="428"/>
      <c r="HRI198" s="428"/>
      <c r="HRJ198" s="428"/>
      <c r="HRK198" s="428"/>
      <c r="HRL198" s="428"/>
      <c r="HRM198" s="428"/>
      <c r="HRN198" s="428"/>
      <c r="HRO198" s="428"/>
      <c r="HRP198" s="428"/>
      <c r="HRQ198" s="428"/>
      <c r="HRR198" s="428"/>
      <c r="HRS198" s="428"/>
      <c r="HRT198" s="428"/>
      <c r="HRU198" s="428"/>
      <c r="HRV198" s="428"/>
      <c r="HRW198" s="428"/>
      <c r="HRX198" s="428"/>
      <c r="HRY198" s="428"/>
      <c r="HRZ198" s="428"/>
      <c r="HSA198" s="428"/>
      <c r="HSB198" s="428"/>
      <c r="HSC198" s="428"/>
      <c r="HSD198" s="428"/>
      <c r="HSE198" s="428"/>
      <c r="HSF198" s="428"/>
      <c r="HSG198" s="428"/>
      <c r="HSH198" s="428"/>
      <c r="HSI198" s="428"/>
      <c r="HSJ198" s="428"/>
      <c r="HSK198" s="428"/>
      <c r="HSL198" s="428"/>
      <c r="HSM198" s="428"/>
      <c r="HSN198" s="428"/>
      <c r="HSO198" s="428"/>
      <c r="HSP198" s="428"/>
      <c r="HSQ198" s="428"/>
      <c r="HSR198" s="428"/>
      <c r="HSS198" s="428"/>
      <c r="HST198" s="428"/>
      <c r="HSU198" s="428"/>
      <c r="HSV198" s="428"/>
      <c r="HSW198" s="428"/>
      <c r="HSX198" s="428"/>
      <c r="HSY198" s="428"/>
      <c r="HSZ198" s="428"/>
      <c r="HTA198" s="428"/>
      <c r="HTB198" s="428"/>
      <c r="HTC198" s="428"/>
      <c r="HTD198" s="428"/>
      <c r="HTE198" s="428"/>
      <c r="HTF198" s="428"/>
      <c r="HTG198" s="428"/>
      <c r="HTH198" s="428"/>
      <c r="HTI198" s="428"/>
      <c r="HTJ198" s="428"/>
      <c r="HTK198" s="428"/>
      <c r="HTL198" s="428"/>
      <c r="HTM198" s="428"/>
      <c r="HTN198" s="428"/>
      <c r="HTO198" s="428"/>
      <c r="HTP198" s="428"/>
      <c r="HTQ198" s="428"/>
      <c r="HTR198" s="428"/>
      <c r="HTS198" s="428"/>
      <c r="HTT198" s="428"/>
      <c r="HTU198" s="428"/>
      <c r="HTV198" s="428"/>
      <c r="HTW198" s="428"/>
      <c r="HTX198" s="428"/>
      <c r="HTY198" s="428"/>
      <c r="HTZ198" s="428"/>
      <c r="HUA198" s="428"/>
      <c r="HUB198" s="428"/>
      <c r="HUC198" s="428"/>
      <c r="HUD198" s="428"/>
      <c r="HUE198" s="428"/>
      <c r="HUF198" s="428"/>
      <c r="HUG198" s="428"/>
      <c r="HUH198" s="428"/>
      <c r="HUI198" s="428"/>
      <c r="HUJ198" s="428"/>
      <c r="HUK198" s="428"/>
      <c r="HUL198" s="428"/>
      <c r="HUM198" s="428"/>
      <c r="HUN198" s="428"/>
      <c r="HUO198" s="428"/>
      <c r="HUP198" s="428"/>
      <c r="HUQ198" s="428"/>
      <c r="HUR198" s="428"/>
      <c r="HUS198" s="428"/>
      <c r="HUT198" s="428"/>
      <c r="HUU198" s="428"/>
      <c r="HUV198" s="428"/>
      <c r="HUW198" s="428"/>
      <c r="HUX198" s="428"/>
      <c r="HUY198" s="428"/>
      <c r="HUZ198" s="428"/>
      <c r="HVA198" s="428"/>
      <c r="HVB198" s="428"/>
      <c r="HVC198" s="428"/>
      <c r="HVD198" s="428"/>
      <c r="HVE198" s="428"/>
      <c r="HVF198" s="428"/>
      <c r="HVG198" s="428"/>
      <c r="HVH198" s="428"/>
      <c r="HVI198" s="428"/>
      <c r="HVJ198" s="428"/>
      <c r="HVK198" s="428"/>
      <c r="HVL198" s="428"/>
      <c r="HVM198" s="428"/>
      <c r="HVN198" s="428"/>
      <c r="HVO198" s="428"/>
      <c r="HVP198" s="428"/>
      <c r="HVQ198" s="428"/>
      <c r="HVR198" s="428"/>
      <c r="HVS198" s="428"/>
      <c r="HVT198" s="428"/>
      <c r="HVU198" s="428"/>
      <c r="HVV198" s="428"/>
      <c r="HVW198" s="428"/>
      <c r="HVX198" s="428"/>
      <c r="HVY198" s="428"/>
      <c r="HVZ198" s="428"/>
      <c r="HWA198" s="428"/>
      <c r="HWB198" s="428"/>
      <c r="HWC198" s="428"/>
      <c r="HWD198" s="428"/>
      <c r="HWE198" s="428"/>
      <c r="HWF198" s="428"/>
      <c r="HWG198" s="428"/>
      <c r="HWH198" s="428"/>
      <c r="HWI198" s="428"/>
      <c r="HWJ198" s="428"/>
      <c r="HWK198" s="428"/>
      <c r="HWL198" s="428"/>
      <c r="HWM198" s="428"/>
      <c r="HWN198" s="428"/>
      <c r="HWO198" s="428"/>
      <c r="HWP198" s="428"/>
      <c r="HWQ198" s="428"/>
      <c r="HWR198" s="428"/>
      <c r="HWS198" s="428"/>
      <c r="HWT198" s="428"/>
      <c r="HWU198" s="428"/>
      <c r="HWV198" s="428"/>
      <c r="HWW198" s="428"/>
      <c r="HWX198" s="428"/>
      <c r="HWY198" s="428"/>
      <c r="HWZ198" s="428"/>
      <c r="HXA198" s="428"/>
      <c r="HXB198" s="428"/>
      <c r="HXC198" s="428"/>
      <c r="HXD198" s="428"/>
      <c r="HXE198" s="428"/>
      <c r="HXF198" s="428"/>
      <c r="HXG198" s="428"/>
      <c r="HXH198" s="428"/>
      <c r="HXI198" s="428"/>
      <c r="HXJ198" s="428"/>
      <c r="HXK198" s="428"/>
      <c r="HXL198" s="428"/>
      <c r="HXM198" s="428"/>
      <c r="HXN198" s="428"/>
      <c r="HXO198" s="428"/>
      <c r="HXP198" s="428"/>
      <c r="HXQ198" s="428"/>
      <c r="HXR198" s="428"/>
      <c r="HXS198" s="428"/>
      <c r="HXT198" s="428"/>
      <c r="HXU198" s="428"/>
      <c r="HXV198" s="428"/>
      <c r="HXW198" s="428"/>
      <c r="HXX198" s="428"/>
      <c r="HXY198" s="428"/>
      <c r="HXZ198" s="428"/>
      <c r="HYA198" s="428"/>
      <c r="HYB198" s="428"/>
      <c r="HYC198" s="428"/>
      <c r="HYD198" s="428"/>
      <c r="HYE198" s="428"/>
      <c r="HYF198" s="428"/>
      <c r="HYG198" s="428"/>
      <c r="HYH198" s="428"/>
      <c r="HYI198" s="428"/>
      <c r="HYJ198" s="428"/>
      <c r="HYK198" s="428"/>
      <c r="HYL198" s="428"/>
      <c r="HYM198" s="428"/>
      <c r="HYN198" s="428"/>
      <c r="HYO198" s="428"/>
      <c r="HYP198" s="428"/>
      <c r="HYQ198" s="428"/>
      <c r="HYR198" s="428"/>
      <c r="HYS198" s="428"/>
      <c r="HYT198" s="428"/>
      <c r="HYU198" s="428"/>
      <c r="HYV198" s="428"/>
      <c r="HYW198" s="428"/>
      <c r="HYX198" s="428"/>
      <c r="HYY198" s="428"/>
      <c r="HYZ198" s="428"/>
      <c r="HZA198" s="428"/>
      <c r="HZB198" s="428"/>
      <c r="HZC198" s="428"/>
      <c r="HZD198" s="428"/>
      <c r="HZE198" s="428"/>
      <c r="HZF198" s="428"/>
      <c r="HZG198" s="428"/>
      <c r="HZH198" s="428"/>
      <c r="HZI198" s="428"/>
      <c r="HZJ198" s="428"/>
      <c r="HZK198" s="428"/>
      <c r="HZL198" s="428"/>
      <c r="HZM198" s="428"/>
      <c r="HZN198" s="428"/>
      <c r="HZO198" s="428"/>
      <c r="HZP198" s="428"/>
      <c r="HZQ198" s="428"/>
      <c r="HZR198" s="428"/>
      <c r="HZS198" s="428"/>
      <c r="HZT198" s="428"/>
      <c r="HZU198" s="428"/>
      <c r="HZV198" s="428"/>
      <c r="HZW198" s="428"/>
      <c r="HZX198" s="428"/>
      <c r="HZY198" s="428"/>
      <c r="HZZ198" s="428"/>
      <c r="IAA198" s="428"/>
      <c r="IAB198" s="428"/>
      <c r="IAC198" s="428"/>
      <c r="IAD198" s="428"/>
      <c r="IAE198" s="428"/>
      <c r="IAF198" s="428"/>
      <c r="IAG198" s="428"/>
      <c r="IAH198" s="428"/>
      <c r="IAI198" s="428"/>
      <c r="IAJ198" s="428"/>
      <c r="IAK198" s="428"/>
      <c r="IAL198" s="428"/>
      <c r="IAM198" s="428"/>
      <c r="IAN198" s="428"/>
      <c r="IAO198" s="428"/>
      <c r="IAP198" s="428"/>
      <c r="IAQ198" s="428"/>
      <c r="IAR198" s="428"/>
      <c r="IAS198" s="428"/>
      <c r="IAT198" s="428"/>
      <c r="IAU198" s="428"/>
      <c r="IAV198" s="428"/>
      <c r="IAW198" s="428"/>
      <c r="IAX198" s="428"/>
      <c r="IAY198" s="428"/>
      <c r="IAZ198" s="428"/>
      <c r="IBA198" s="428"/>
      <c r="IBB198" s="428"/>
      <c r="IBC198" s="428"/>
      <c r="IBD198" s="428"/>
      <c r="IBE198" s="428"/>
      <c r="IBF198" s="428"/>
      <c r="IBG198" s="428"/>
      <c r="IBH198" s="428"/>
      <c r="IBI198" s="428"/>
      <c r="IBJ198" s="428"/>
      <c r="IBK198" s="428"/>
      <c r="IBL198" s="428"/>
      <c r="IBM198" s="428"/>
      <c r="IBN198" s="428"/>
      <c r="IBO198" s="428"/>
      <c r="IBP198" s="428"/>
      <c r="IBQ198" s="428"/>
      <c r="IBR198" s="428"/>
      <c r="IBS198" s="428"/>
      <c r="IBT198" s="428"/>
      <c r="IBU198" s="428"/>
      <c r="IBV198" s="428"/>
      <c r="IBW198" s="428"/>
      <c r="IBX198" s="428"/>
      <c r="IBY198" s="428"/>
      <c r="IBZ198" s="428"/>
      <c r="ICA198" s="428"/>
      <c r="ICB198" s="428"/>
      <c r="ICC198" s="428"/>
      <c r="ICD198" s="428"/>
      <c r="ICE198" s="428"/>
      <c r="ICF198" s="428"/>
      <c r="ICG198" s="428"/>
      <c r="ICH198" s="428"/>
      <c r="ICI198" s="428"/>
      <c r="ICJ198" s="428"/>
      <c r="ICK198" s="428"/>
      <c r="ICL198" s="428"/>
      <c r="ICM198" s="428"/>
      <c r="ICN198" s="428"/>
      <c r="ICO198" s="428"/>
      <c r="ICP198" s="428"/>
      <c r="ICQ198" s="428"/>
      <c r="ICR198" s="428"/>
      <c r="ICS198" s="428"/>
      <c r="ICT198" s="428"/>
      <c r="ICU198" s="428"/>
      <c r="ICV198" s="428"/>
      <c r="ICW198" s="428"/>
      <c r="ICX198" s="428"/>
      <c r="ICY198" s="428"/>
      <c r="ICZ198" s="428"/>
      <c r="IDA198" s="428"/>
      <c r="IDB198" s="428"/>
      <c r="IDC198" s="428"/>
      <c r="IDD198" s="428"/>
      <c r="IDE198" s="428"/>
      <c r="IDF198" s="428"/>
      <c r="IDG198" s="428"/>
      <c r="IDH198" s="428"/>
      <c r="IDI198" s="428"/>
      <c r="IDJ198" s="428"/>
      <c r="IDK198" s="428"/>
      <c r="IDL198" s="428"/>
      <c r="IDM198" s="428"/>
      <c r="IDN198" s="428"/>
      <c r="IDO198" s="428"/>
      <c r="IDP198" s="428"/>
      <c r="IDQ198" s="428"/>
      <c r="IDR198" s="428"/>
      <c r="IDS198" s="428"/>
      <c r="IDT198" s="428"/>
      <c r="IDU198" s="428"/>
      <c r="IDV198" s="428"/>
      <c r="IDW198" s="428"/>
      <c r="IDX198" s="428"/>
      <c r="IDY198" s="428"/>
      <c r="IDZ198" s="428"/>
      <c r="IEA198" s="428"/>
      <c r="IEB198" s="428"/>
      <c r="IEC198" s="428"/>
      <c r="IED198" s="428"/>
      <c r="IEE198" s="428"/>
      <c r="IEF198" s="428"/>
      <c r="IEG198" s="428"/>
      <c r="IEH198" s="428"/>
      <c r="IEI198" s="428"/>
      <c r="IEJ198" s="428"/>
      <c r="IEK198" s="428"/>
      <c r="IEL198" s="428"/>
      <c r="IEM198" s="428"/>
      <c r="IEN198" s="428"/>
      <c r="IEO198" s="428"/>
      <c r="IEP198" s="428"/>
      <c r="IEQ198" s="428"/>
      <c r="IER198" s="428"/>
      <c r="IES198" s="428"/>
      <c r="IET198" s="428"/>
      <c r="IEU198" s="428"/>
      <c r="IEV198" s="428"/>
      <c r="IEW198" s="428"/>
      <c r="IEX198" s="428"/>
      <c r="IEY198" s="428"/>
      <c r="IEZ198" s="428"/>
      <c r="IFA198" s="428"/>
      <c r="IFB198" s="428"/>
      <c r="IFC198" s="428"/>
      <c r="IFD198" s="428"/>
      <c r="IFE198" s="428"/>
      <c r="IFF198" s="428"/>
      <c r="IFG198" s="428"/>
      <c r="IFH198" s="428"/>
      <c r="IFI198" s="428"/>
      <c r="IFJ198" s="428"/>
      <c r="IFK198" s="428"/>
      <c r="IFL198" s="428"/>
      <c r="IFM198" s="428"/>
      <c r="IFN198" s="428"/>
      <c r="IFO198" s="428"/>
      <c r="IFP198" s="428"/>
      <c r="IFQ198" s="428"/>
      <c r="IFR198" s="428"/>
      <c r="IFS198" s="428"/>
      <c r="IFT198" s="428"/>
      <c r="IFU198" s="428"/>
      <c r="IFV198" s="428"/>
      <c r="IFW198" s="428"/>
      <c r="IFX198" s="428"/>
      <c r="IFY198" s="428"/>
      <c r="IFZ198" s="428"/>
      <c r="IGA198" s="428"/>
      <c r="IGB198" s="428"/>
      <c r="IGC198" s="428"/>
      <c r="IGD198" s="428"/>
      <c r="IGE198" s="428"/>
      <c r="IGF198" s="428"/>
      <c r="IGG198" s="428"/>
      <c r="IGH198" s="428"/>
      <c r="IGI198" s="428"/>
      <c r="IGJ198" s="428"/>
      <c r="IGK198" s="428"/>
      <c r="IGL198" s="428"/>
      <c r="IGM198" s="428"/>
      <c r="IGN198" s="428"/>
      <c r="IGO198" s="428"/>
      <c r="IGP198" s="428"/>
      <c r="IGQ198" s="428"/>
      <c r="IGR198" s="428"/>
      <c r="IGS198" s="428"/>
      <c r="IGT198" s="428"/>
      <c r="IGU198" s="428"/>
      <c r="IGV198" s="428"/>
      <c r="IGW198" s="428"/>
      <c r="IGX198" s="428"/>
      <c r="IGY198" s="428"/>
      <c r="IGZ198" s="428"/>
      <c r="IHA198" s="428"/>
      <c r="IHB198" s="428"/>
      <c r="IHC198" s="428"/>
      <c r="IHD198" s="428"/>
      <c r="IHE198" s="428"/>
      <c r="IHF198" s="428"/>
      <c r="IHG198" s="428"/>
      <c r="IHH198" s="428"/>
      <c r="IHI198" s="428"/>
      <c r="IHJ198" s="428"/>
      <c r="IHK198" s="428"/>
      <c r="IHL198" s="428"/>
      <c r="IHM198" s="428"/>
      <c r="IHN198" s="428"/>
      <c r="IHO198" s="428"/>
      <c r="IHP198" s="428"/>
      <c r="IHQ198" s="428"/>
      <c r="IHR198" s="428"/>
      <c r="IHS198" s="428"/>
      <c r="IHT198" s="428"/>
      <c r="IHU198" s="428"/>
      <c r="IHV198" s="428"/>
      <c r="IHW198" s="428"/>
      <c r="IHX198" s="428"/>
      <c r="IHY198" s="428"/>
      <c r="IHZ198" s="428"/>
      <c r="IIA198" s="428"/>
      <c r="IIB198" s="428"/>
      <c r="IIC198" s="428"/>
      <c r="IID198" s="428"/>
      <c r="IIE198" s="428"/>
      <c r="IIF198" s="428"/>
      <c r="IIG198" s="428"/>
      <c r="IIH198" s="428"/>
      <c r="III198" s="428"/>
      <c r="IIJ198" s="428"/>
      <c r="IIK198" s="428"/>
      <c r="IIL198" s="428"/>
      <c r="IIM198" s="428"/>
      <c r="IIN198" s="428"/>
      <c r="IIO198" s="428"/>
      <c r="IIP198" s="428"/>
      <c r="IIQ198" s="428"/>
      <c r="IIR198" s="428"/>
      <c r="IIS198" s="428"/>
      <c r="IIT198" s="428"/>
      <c r="IIU198" s="428"/>
      <c r="IIV198" s="428"/>
      <c r="IIW198" s="428"/>
      <c r="IIX198" s="428"/>
      <c r="IIY198" s="428"/>
      <c r="IIZ198" s="428"/>
      <c r="IJA198" s="428"/>
      <c r="IJB198" s="428"/>
      <c r="IJC198" s="428"/>
      <c r="IJD198" s="428"/>
      <c r="IJE198" s="428"/>
      <c r="IJF198" s="428"/>
      <c r="IJG198" s="428"/>
      <c r="IJH198" s="428"/>
      <c r="IJI198" s="428"/>
      <c r="IJJ198" s="428"/>
      <c r="IJK198" s="428"/>
      <c r="IJL198" s="428"/>
      <c r="IJM198" s="428"/>
      <c r="IJN198" s="428"/>
      <c r="IJO198" s="428"/>
      <c r="IJP198" s="428"/>
      <c r="IJQ198" s="428"/>
      <c r="IJR198" s="428"/>
      <c r="IJS198" s="428"/>
      <c r="IJT198" s="428"/>
      <c r="IJU198" s="428"/>
      <c r="IJV198" s="428"/>
      <c r="IJW198" s="428"/>
      <c r="IJX198" s="428"/>
      <c r="IJY198" s="428"/>
      <c r="IJZ198" s="428"/>
      <c r="IKA198" s="428"/>
      <c r="IKB198" s="428"/>
      <c r="IKC198" s="428"/>
      <c r="IKD198" s="428"/>
      <c r="IKE198" s="428"/>
      <c r="IKF198" s="428"/>
      <c r="IKG198" s="428"/>
      <c r="IKH198" s="428"/>
      <c r="IKI198" s="428"/>
      <c r="IKJ198" s="428"/>
      <c r="IKK198" s="428"/>
      <c r="IKL198" s="428"/>
      <c r="IKM198" s="428"/>
      <c r="IKN198" s="428"/>
      <c r="IKO198" s="428"/>
      <c r="IKP198" s="428"/>
      <c r="IKQ198" s="428"/>
      <c r="IKR198" s="428"/>
      <c r="IKS198" s="428"/>
      <c r="IKT198" s="428"/>
      <c r="IKU198" s="428"/>
      <c r="IKV198" s="428"/>
      <c r="IKW198" s="428"/>
      <c r="IKX198" s="428"/>
      <c r="IKY198" s="428"/>
      <c r="IKZ198" s="428"/>
      <c r="ILA198" s="428"/>
      <c r="ILB198" s="428"/>
      <c r="ILC198" s="428"/>
      <c r="ILD198" s="428"/>
      <c r="ILE198" s="428"/>
      <c r="ILF198" s="428"/>
      <c r="ILG198" s="428"/>
      <c r="ILH198" s="428"/>
      <c r="ILI198" s="428"/>
      <c r="ILJ198" s="428"/>
      <c r="ILK198" s="428"/>
      <c r="ILL198" s="428"/>
      <c r="ILM198" s="428"/>
      <c r="ILN198" s="428"/>
      <c r="ILO198" s="428"/>
      <c r="ILP198" s="428"/>
      <c r="ILQ198" s="428"/>
      <c r="ILR198" s="428"/>
      <c r="ILS198" s="428"/>
      <c r="ILT198" s="428"/>
      <c r="ILU198" s="428"/>
      <c r="ILV198" s="428"/>
      <c r="ILW198" s="428"/>
      <c r="ILX198" s="428"/>
      <c r="ILY198" s="428"/>
      <c r="ILZ198" s="428"/>
      <c r="IMA198" s="428"/>
      <c r="IMB198" s="428"/>
      <c r="IMC198" s="428"/>
      <c r="IMD198" s="428"/>
      <c r="IME198" s="428"/>
      <c r="IMF198" s="428"/>
      <c r="IMG198" s="428"/>
      <c r="IMH198" s="428"/>
      <c r="IMI198" s="428"/>
      <c r="IMJ198" s="428"/>
      <c r="IMK198" s="428"/>
      <c r="IML198" s="428"/>
      <c r="IMM198" s="428"/>
      <c r="IMN198" s="428"/>
      <c r="IMO198" s="428"/>
      <c r="IMP198" s="428"/>
      <c r="IMQ198" s="428"/>
      <c r="IMR198" s="428"/>
      <c r="IMS198" s="428"/>
      <c r="IMT198" s="428"/>
      <c r="IMU198" s="428"/>
      <c r="IMV198" s="428"/>
      <c r="IMW198" s="428"/>
      <c r="IMX198" s="428"/>
      <c r="IMY198" s="428"/>
      <c r="IMZ198" s="428"/>
      <c r="INA198" s="428"/>
      <c r="INB198" s="428"/>
      <c r="INC198" s="428"/>
      <c r="IND198" s="428"/>
      <c r="INE198" s="428"/>
      <c r="INF198" s="428"/>
      <c r="ING198" s="428"/>
      <c r="INH198" s="428"/>
      <c r="INI198" s="428"/>
      <c r="INJ198" s="428"/>
      <c r="INK198" s="428"/>
      <c r="INL198" s="428"/>
      <c r="INM198" s="428"/>
      <c r="INN198" s="428"/>
      <c r="INO198" s="428"/>
      <c r="INP198" s="428"/>
      <c r="INQ198" s="428"/>
      <c r="INR198" s="428"/>
      <c r="INS198" s="428"/>
      <c r="INT198" s="428"/>
      <c r="INU198" s="428"/>
      <c r="INV198" s="428"/>
      <c r="INW198" s="428"/>
      <c r="INX198" s="428"/>
      <c r="INY198" s="428"/>
      <c r="INZ198" s="428"/>
      <c r="IOA198" s="428"/>
      <c r="IOB198" s="428"/>
      <c r="IOC198" s="428"/>
      <c r="IOD198" s="428"/>
      <c r="IOE198" s="428"/>
      <c r="IOF198" s="428"/>
      <c r="IOG198" s="428"/>
      <c r="IOH198" s="428"/>
      <c r="IOI198" s="428"/>
      <c r="IOJ198" s="428"/>
      <c r="IOK198" s="428"/>
      <c r="IOL198" s="428"/>
      <c r="IOM198" s="428"/>
      <c r="ION198" s="428"/>
      <c r="IOO198" s="428"/>
      <c r="IOP198" s="428"/>
      <c r="IOQ198" s="428"/>
      <c r="IOR198" s="428"/>
      <c r="IOS198" s="428"/>
      <c r="IOT198" s="428"/>
      <c r="IOU198" s="428"/>
      <c r="IOV198" s="428"/>
      <c r="IOW198" s="428"/>
      <c r="IOX198" s="428"/>
      <c r="IOY198" s="428"/>
      <c r="IOZ198" s="428"/>
      <c r="IPA198" s="428"/>
      <c r="IPB198" s="428"/>
      <c r="IPC198" s="428"/>
      <c r="IPD198" s="428"/>
      <c r="IPE198" s="428"/>
      <c r="IPF198" s="428"/>
      <c r="IPG198" s="428"/>
      <c r="IPH198" s="428"/>
      <c r="IPI198" s="428"/>
      <c r="IPJ198" s="428"/>
      <c r="IPK198" s="428"/>
      <c r="IPL198" s="428"/>
      <c r="IPM198" s="428"/>
      <c r="IPN198" s="428"/>
      <c r="IPO198" s="428"/>
      <c r="IPP198" s="428"/>
      <c r="IPQ198" s="428"/>
      <c r="IPR198" s="428"/>
      <c r="IPS198" s="428"/>
      <c r="IPT198" s="428"/>
      <c r="IPU198" s="428"/>
      <c r="IPV198" s="428"/>
      <c r="IPW198" s="428"/>
      <c r="IPX198" s="428"/>
      <c r="IPY198" s="428"/>
      <c r="IPZ198" s="428"/>
      <c r="IQA198" s="428"/>
      <c r="IQB198" s="428"/>
      <c r="IQC198" s="428"/>
      <c r="IQD198" s="428"/>
      <c r="IQE198" s="428"/>
      <c r="IQF198" s="428"/>
      <c r="IQG198" s="428"/>
      <c r="IQH198" s="428"/>
      <c r="IQI198" s="428"/>
      <c r="IQJ198" s="428"/>
      <c r="IQK198" s="428"/>
      <c r="IQL198" s="428"/>
      <c r="IQM198" s="428"/>
      <c r="IQN198" s="428"/>
      <c r="IQO198" s="428"/>
      <c r="IQP198" s="428"/>
      <c r="IQQ198" s="428"/>
      <c r="IQR198" s="428"/>
      <c r="IQS198" s="428"/>
      <c r="IQT198" s="428"/>
      <c r="IQU198" s="428"/>
      <c r="IQV198" s="428"/>
      <c r="IQW198" s="428"/>
      <c r="IQX198" s="428"/>
      <c r="IQY198" s="428"/>
      <c r="IQZ198" s="428"/>
      <c r="IRA198" s="428"/>
      <c r="IRB198" s="428"/>
      <c r="IRC198" s="428"/>
      <c r="IRD198" s="428"/>
      <c r="IRE198" s="428"/>
      <c r="IRF198" s="428"/>
      <c r="IRG198" s="428"/>
      <c r="IRH198" s="428"/>
      <c r="IRI198" s="428"/>
      <c r="IRJ198" s="428"/>
      <c r="IRK198" s="428"/>
      <c r="IRL198" s="428"/>
      <c r="IRM198" s="428"/>
      <c r="IRN198" s="428"/>
      <c r="IRO198" s="428"/>
      <c r="IRP198" s="428"/>
      <c r="IRQ198" s="428"/>
      <c r="IRR198" s="428"/>
      <c r="IRS198" s="428"/>
      <c r="IRT198" s="428"/>
      <c r="IRU198" s="428"/>
      <c r="IRV198" s="428"/>
      <c r="IRW198" s="428"/>
      <c r="IRX198" s="428"/>
      <c r="IRY198" s="428"/>
      <c r="IRZ198" s="428"/>
      <c r="ISA198" s="428"/>
      <c r="ISB198" s="428"/>
      <c r="ISC198" s="428"/>
      <c r="ISD198" s="428"/>
      <c r="ISE198" s="428"/>
      <c r="ISF198" s="428"/>
      <c r="ISG198" s="428"/>
      <c r="ISH198" s="428"/>
      <c r="ISI198" s="428"/>
      <c r="ISJ198" s="428"/>
      <c r="ISK198" s="428"/>
      <c r="ISL198" s="428"/>
      <c r="ISM198" s="428"/>
      <c r="ISN198" s="428"/>
      <c r="ISO198" s="428"/>
      <c r="ISP198" s="428"/>
      <c r="ISQ198" s="428"/>
      <c r="ISR198" s="428"/>
      <c r="ISS198" s="428"/>
      <c r="IST198" s="428"/>
      <c r="ISU198" s="428"/>
      <c r="ISV198" s="428"/>
      <c r="ISW198" s="428"/>
      <c r="ISX198" s="428"/>
      <c r="ISY198" s="428"/>
      <c r="ISZ198" s="428"/>
      <c r="ITA198" s="428"/>
      <c r="ITB198" s="428"/>
      <c r="ITC198" s="428"/>
      <c r="ITD198" s="428"/>
      <c r="ITE198" s="428"/>
      <c r="ITF198" s="428"/>
      <c r="ITG198" s="428"/>
      <c r="ITH198" s="428"/>
      <c r="ITI198" s="428"/>
      <c r="ITJ198" s="428"/>
      <c r="ITK198" s="428"/>
      <c r="ITL198" s="428"/>
      <c r="ITM198" s="428"/>
      <c r="ITN198" s="428"/>
      <c r="ITO198" s="428"/>
      <c r="ITP198" s="428"/>
      <c r="ITQ198" s="428"/>
      <c r="ITR198" s="428"/>
      <c r="ITS198" s="428"/>
      <c r="ITT198" s="428"/>
      <c r="ITU198" s="428"/>
      <c r="ITV198" s="428"/>
      <c r="ITW198" s="428"/>
      <c r="ITX198" s="428"/>
      <c r="ITY198" s="428"/>
      <c r="ITZ198" s="428"/>
      <c r="IUA198" s="428"/>
      <c r="IUB198" s="428"/>
      <c r="IUC198" s="428"/>
      <c r="IUD198" s="428"/>
      <c r="IUE198" s="428"/>
      <c r="IUF198" s="428"/>
      <c r="IUG198" s="428"/>
      <c r="IUH198" s="428"/>
      <c r="IUI198" s="428"/>
      <c r="IUJ198" s="428"/>
      <c r="IUK198" s="428"/>
      <c r="IUL198" s="428"/>
      <c r="IUM198" s="428"/>
      <c r="IUN198" s="428"/>
      <c r="IUO198" s="428"/>
      <c r="IUP198" s="428"/>
      <c r="IUQ198" s="428"/>
      <c r="IUR198" s="428"/>
      <c r="IUS198" s="428"/>
      <c r="IUT198" s="428"/>
      <c r="IUU198" s="428"/>
      <c r="IUV198" s="428"/>
      <c r="IUW198" s="428"/>
      <c r="IUX198" s="428"/>
      <c r="IUY198" s="428"/>
      <c r="IUZ198" s="428"/>
      <c r="IVA198" s="428"/>
      <c r="IVB198" s="428"/>
      <c r="IVC198" s="428"/>
      <c r="IVD198" s="428"/>
      <c r="IVE198" s="428"/>
      <c r="IVF198" s="428"/>
      <c r="IVG198" s="428"/>
      <c r="IVH198" s="428"/>
      <c r="IVI198" s="428"/>
      <c r="IVJ198" s="428"/>
      <c r="IVK198" s="428"/>
      <c r="IVL198" s="428"/>
      <c r="IVM198" s="428"/>
      <c r="IVN198" s="428"/>
      <c r="IVO198" s="428"/>
      <c r="IVP198" s="428"/>
      <c r="IVQ198" s="428"/>
      <c r="IVR198" s="428"/>
      <c r="IVS198" s="428"/>
      <c r="IVT198" s="428"/>
      <c r="IVU198" s="428"/>
      <c r="IVV198" s="428"/>
      <c r="IVW198" s="428"/>
      <c r="IVX198" s="428"/>
      <c r="IVY198" s="428"/>
      <c r="IVZ198" s="428"/>
      <c r="IWA198" s="428"/>
      <c r="IWB198" s="428"/>
      <c r="IWC198" s="428"/>
      <c r="IWD198" s="428"/>
      <c r="IWE198" s="428"/>
      <c r="IWF198" s="428"/>
      <c r="IWG198" s="428"/>
      <c r="IWH198" s="428"/>
      <c r="IWI198" s="428"/>
      <c r="IWJ198" s="428"/>
      <c r="IWK198" s="428"/>
      <c r="IWL198" s="428"/>
      <c r="IWM198" s="428"/>
      <c r="IWN198" s="428"/>
      <c r="IWO198" s="428"/>
      <c r="IWP198" s="428"/>
      <c r="IWQ198" s="428"/>
      <c r="IWR198" s="428"/>
      <c r="IWS198" s="428"/>
      <c r="IWT198" s="428"/>
      <c r="IWU198" s="428"/>
      <c r="IWV198" s="428"/>
      <c r="IWW198" s="428"/>
      <c r="IWX198" s="428"/>
      <c r="IWY198" s="428"/>
      <c r="IWZ198" s="428"/>
      <c r="IXA198" s="428"/>
      <c r="IXB198" s="428"/>
      <c r="IXC198" s="428"/>
      <c r="IXD198" s="428"/>
      <c r="IXE198" s="428"/>
      <c r="IXF198" s="428"/>
      <c r="IXG198" s="428"/>
      <c r="IXH198" s="428"/>
      <c r="IXI198" s="428"/>
      <c r="IXJ198" s="428"/>
      <c r="IXK198" s="428"/>
      <c r="IXL198" s="428"/>
      <c r="IXM198" s="428"/>
      <c r="IXN198" s="428"/>
      <c r="IXO198" s="428"/>
      <c r="IXP198" s="428"/>
      <c r="IXQ198" s="428"/>
      <c r="IXR198" s="428"/>
      <c r="IXS198" s="428"/>
      <c r="IXT198" s="428"/>
      <c r="IXU198" s="428"/>
      <c r="IXV198" s="428"/>
      <c r="IXW198" s="428"/>
      <c r="IXX198" s="428"/>
      <c r="IXY198" s="428"/>
      <c r="IXZ198" s="428"/>
      <c r="IYA198" s="428"/>
      <c r="IYB198" s="428"/>
      <c r="IYC198" s="428"/>
      <c r="IYD198" s="428"/>
      <c r="IYE198" s="428"/>
      <c r="IYF198" s="428"/>
      <c r="IYG198" s="428"/>
      <c r="IYH198" s="428"/>
      <c r="IYI198" s="428"/>
      <c r="IYJ198" s="428"/>
      <c r="IYK198" s="428"/>
      <c r="IYL198" s="428"/>
      <c r="IYM198" s="428"/>
      <c r="IYN198" s="428"/>
      <c r="IYO198" s="428"/>
      <c r="IYP198" s="428"/>
      <c r="IYQ198" s="428"/>
      <c r="IYR198" s="428"/>
      <c r="IYS198" s="428"/>
      <c r="IYT198" s="428"/>
      <c r="IYU198" s="428"/>
      <c r="IYV198" s="428"/>
      <c r="IYW198" s="428"/>
      <c r="IYX198" s="428"/>
      <c r="IYY198" s="428"/>
      <c r="IYZ198" s="428"/>
      <c r="IZA198" s="428"/>
      <c r="IZB198" s="428"/>
      <c r="IZC198" s="428"/>
      <c r="IZD198" s="428"/>
      <c r="IZE198" s="428"/>
      <c r="IZF198" s="428"/>
      <c r="IZG198" s="428"/>
      <c r="IZH198" s="428"/>
      <c r="IZI198" s="428"/>
      <c r="IZJ198" s="428"/>
      <c r="IZK198" s="428"/>
      <c r="IZL198" s="428"/>
      <c r="IZM198" s="428"/>
      <c r="IZN198" s="428"/>
      <c r="IZO198" s="428"/>
      <c r="IZP198" s="428"/>
      <c r="IZQ198" s="428"/>
      <c r="IZR198" s="428"/>
      <c r="IZS198" s="428"/>
      <c r="IZT198" s="428"/>
      <c r="IZU198" s="428"/>
      <c r="IZV198" s="428"/>
      <c r="IZW198" s="428"/>
      <c r="IZX198" s="428"/>
      <c r="IZY198" s="428"/>
      <c r="IZZ198" s="428"/>
      <c r="JAA198" s="428"/>
      <c r="JAB198" s="428"/>
      <c r="JAC198" s="428"/>
      <c r="JAD198" s="428"/>
      <c r="JAE198" s="428"/>
      <c r="JAF198" s="428"/>
      <c r="JAG198" s="428"/>
      <c r="JAH198" s="428"/>
      <c r="JAI198" s="428"/>
      <c r="JAJ198" s="428"/>
      <c r="JAK198" s="428"/>
      <c r="JAL198" s="428"/>
      <c r="JAM198" s="428"/>
      <c r="JAN198" s="428"/>
      <c r="JAO198" s="428"/>
      <c r="JAP198" s="428"/>
      <c r="JAQ198" s="428"/>
      <c r="JAR198" s="428"/>
      <c r="JAS198" s="428"/>
      <c r="JAT198" s="428"/>
      <c r="JAU198" s="428"/>
      <c r="JAV198" s="428"/>
      <c r="JAW198" s="428"/>
      <c r="JAX198" s="428"/>
      <c r="JAY198" s="428"/>
      <c r="JAZ198" s="428"/>
      <c r="JBA198" s="428"/>
      <c r="JBB198" s="428"/>
      <c r="JBC198" s="428"/>
      <c r="JBD198" s="428"/>
      <c r="JBE198" s="428"/>
      <c r="JBF198" s="428"/>
      <c r="JBG198" s="428"/>
      <c r="JBH198" s="428"/>
      <c r="JBI198" s="428"/>
      <c r="JBJ198" s="428"/>
      <c r="JBK198" s="428"/>
      <c r="JBL198" s="428"/>
      <c r="JBM198" s="428"/>
      <c r="JBN198" s="428"/>
      <c r="JBO198" s="428"/>
      <c r="JBP198" s="428"/>
      <c r="JBQ198" s="428"/>
      <c r="JBR198" s="428"/>
      <c r="JBS198" s="428"/>
      <c r="JBT198" s="428"/>
      <c r="JBU198" s="428"/>
      <c r="JBV198" s="428"/>
      <c r="JBW198" s="428"/>
      <c r="JBX198" s="428"/>
      <c r="JBY198" s="428"/>
      <c r="JBZ198" s="428"/>
      <c r="JCA198" s="428"/>
      <c r="JCB198" s="428"/>
      <c r="JCC198" s="428"/>
      <c r="JCD198" s="428"/>
      <c r="JCE198" s="428"/>
      <c r="JCF198" s="428"/>
      <c r="JCG198" s="428"/>
      <c r="JCH198" s="428"/>
      <c r="JCI198" s="428"/>
      <c r="JCJ198" s="428"/>
      <c r="JCK198" s="428"/>
      <c r="JCL198" s="428"/>
      <c r="JCM198" s="428"/>
      <c r="JCN198" s="428"/>
      <c r="JCO198" s="428"/>
      <c r="JCP198" s="428"/>
      <c r="JCQ198" s="428"/>
      <c r="JCR198" s="428"/>
      <c r="JCS198" s="428"/>
      <c r="JCT198" s="428"/>
      <c r="JCU198" s="428"/>
      <c r="JCV198" s="428"/>
      <c r="JCW198" s="428"/>
      <c r="JCX198" s="428"/>
      <c r="JCY198" s="428"/>
      <c r="JCZ198" s="428"/>
      <c r="JDA198" s="428"/>
      <c r="JDB198" s="428"/>
      <c r="JDC198" s="428"/>
      <c r="JDD198" s="428"/>
      <c r="JDE198" s="428"/>
      <c r="JDF198" s="428"/>
      <c r="JDG198" s="428"/>
      <c r="JDH198" s="428"/>
      <c r="JDI198" s="428"/>
      <c r="JDJ198" s="428"/>
      <c r="JDK198" s="428"/>
      <c r="JDL198" s="428"/>
      <c r="JDM198" s="428"/>
      <c r="JDN198" s="428"/>
      <c r="JDO198" s="428"/>
      <c r="JDP198" s="428"/>
      <c r="JDQ198" s="428"/>
      <c r="JDR198" s="428"/>
      <c r="JDS198" s="428"/>
      <c r="JDT198" s="428"/>
      <c r="JDU198" s="428"/>
      <c r="JDV198" s="428"/>
      <c r="JDW198" s="428"/>
      <c r="JDX198" s="428"/>
      <c r="JDY198" s="428"/>
      <c r="JDZ198" s="428"/>
      <c r="JEA198" s="428"/>
      <c r="JEB198" s="428"/>
      <c r="JEC198" s="428"/>
      <c r="JED198" s="428"/>
      <c r="JEE198" s="428"/>
      <c r="JEF198" s="428"/>
      <c r="JEG198" s="428"/>
      <c r="JEH198" s="428"/>
      <c r="JEI198" s="428"/>
      <c r="JEJ198" s="428"/>
      <c r="JEK198" s="428"/>
      <c r="JEL198" s="428"/>
      <c r="JEM198" s="428"/>
      <c r="JEN198" s="428"/>
      <c r="JEO198" s="428"/>
      <c r="JEP198" s="428"/>
      <c r="JEQ198" s="428"/>
      <c r="JER198" s="428"/>
      <c r="JES198" s="428"/>
      <c r="JET198" s="428"/>
      <c r="JEU198" s="428"/>
      <c r="JEV198" s="428"/>
      <c r="JEW198" s="428"/>
      <c r="JEX198" s="428"/>
      <c r="JEY198" s="428"/>
      <c r="JEZ198" s="428"/>
      <c r="JFA198" s="428"/>
      <c r="JFB198" s="428"/>
      <c r="JFC198" s="428"/>
      <c r="JFD198" s="428"/>
      <c r="JFE198" s="428"/>
      <c r="JFF198" s="428"/>
      <c r="JFG198" s="428"/>
      <c r="JFH198" s="428"/>
      <c r="JFI198" s="428"/>
      <c r="JFJ198" s="428"/>
      <c r="JFK198" s="428"/>
      <c r="JFL198" s="428"/>
      <c r="JFM198" s="428"/>
      <c r="JFN198" s="428"/>
      <c r="JFO198" s="428"/>
      <c r="JFP198" s="428"/>
      <c r="JFQ198" s="428"/>
      <c r="JFR198" s="428"/>
      <c r="JFS198" s="428"/>
      <c r="JFT198" s="428"/>
      <c r="JFU198" s="428"/>
      <c r="JFV198" s="428"/>
      <c r="JFW198" s="428"/>
      <c r="JFX198" s="428"/>
      <c r="JFY198" s="428"/>
      <c r="JFZ198" s="428"/>
      <c r="JGA198" s="428"/>
      <c r="JGB198" s="428"/>
      <c r="JGC198" s="428"/>
      <c r="JGD198" s="428"/>
      <c r="JGE198" s="428"/>
      <c r="JGF198" s="428"/>
      <c r="JGG198" s="428"/>
      <c r="JGH198" s="428"/>
      <c r="JGI198" s="428"/>
      <c r="JGJ198" s="428"/>
      <c r="JGK198" s="428"/>
      <c r="JGL198" s="428"/>
      <c r="JGM198" s="428"/>
      <c r="JGN198" s="428"/>
      <c r="JGO198" s="428"/>
      <c r="JGP198" s="428"/>
      <c r="JGQ198" s="428"/>
      <c r="JGR198" s="428"/>
      <c r="JGS198" s="428"/>
      <c r="JGT198" s="428"/>
      <c r="JGU198" s="428"/>
      <c r="JGV198" s="428"/>
      <c r="JGW198" s="428"/>
      <c r="JGX198" s="428"/>
      <c r="JGY198" s="428"/>
      <c r="JGZ198" s="428"/>
      <c r="JHA198" s="428"/>
      <c r="JHB198" s="428"/>
      <c r="JHC198" s="428"/>
      <c r="JHD198" s="428"/>
      <c r="JHE198" s="428"/>
      <c r="JHF198" s="428"/>
      <c r="JHG198" s="428"/>
      <c r="JHH198" s="428"/>
      <c r="JHI198" s="428"/>
      <c r="JHJ198" s="428"/>
      <c r="JHK198" s="428"/>
      <c r="JHL198" s="428"/>
      <c r="JHM198" s="428"/>
      <c r="JHN198" s="428"/>
      <c r="JHO198" s="428"/>
      <c r="JHP198" s="428"/>
      <c r="JHQ198" s="428"/>
      <c r="JHR198" s="428"/>
      <c r="JHS198" s="428"/>
      <c r="JHT198" s="428"/>
      <c r="JHU198" s="428"/>
      <c r="JHV198" s="428"/>
      <c r="JHW198" s="428"/>
      <c r="JHX198" s="428"/>
      <c r="JHY198" s="428"/>
      <c r="JHZ198" s="428"/>
      <c r="JIA198" s="428"/>
      <c r="JIB198" s="428"/>
      <c r="JIC198" s="428"/>
      <c r="JID198" s="428"/>
      <c r="JIE198" s="428"/>
      <c r="JIF198" s="428"/>
      <c r="JIG198" s="428"/>
      <c r="JIH198" s="428"/>
      <c r="JII198" s="428"/>
      <c r="JIJ198" s="428"/>
      <c r="JIK198" s="428"/>
      <c r="JIL198" s="428"/>
      <c r="JIM198" s="428"/>
      <c r="JIN198" s="428"/>
      <c r="JIO198" s="428"/>
      <c r="JIP198" s="428"/>
      <c r="JIQ198" s="428"/>
      <c r="JIR198" s="428"/>
      <c r="JIS198" s="428"/>
      <c r="JIT198" s="428"/>
      <c r="JIU198" s="428"/>
      <c r="JIV198" s="428"/>
      <c r="JIW198" s="428"/>
      <c r="JIX198" s="428"/>
      <c r="JIY198" s="428"/>
      <c r="JIZ198" s="428"/>
      <c r="JJA198" s="428"/>
      <c r="JJB198" s="428"/>
      <c r="JJC198" s="428"/>
      <c r="JJD198" s="428"/>
      <c r="JJE198" s="428"/>
      <c r="JJF198" s="428"/>
      <c r="JJG198" s="428"/>
      <c r="JJH198" s="428"/>
      <c r="JJI198" s="428"/>
      <c r="JJJ198" s="428"/>
      <c r="JJK198" s="428"/>
      <c r="JJL198" s="428"/>
      <c r="JJM198" s="428"/>
      <c r="JJN198" s="428"/>
      <c r="JJO198" s="428"/>
      <c r="JJP198" s="428"/>
      <c r="JJQ198" s="428"/>
      <c r="JJR198" s="428"/>
      <c r="JJS198" s="428"/>
      <c r="JJT198" s="428"/>
      <c r="JJU198" s="428"/>
      <c r="JJV198" s="428"/>
      <c r="JJW198" s="428"/>
      <c r="JJX198" s="428"/>
      <c r="JJY198" s="428"/>
      <c r="JJZ198" s="428"/>
      <c r="JKA198" s="428"/>
      <c r="JKB198" s="428"/>
      <c r="JKC198" s="428"/>
      <c r="JKD198" s="428"/>
      <c r="JKE198" s="428"/>
      <c r="JKF198" s="428"/>
      <c r="JKG198" s="428"/>
      <c r="JKH198" s="428"/>
      <c r="JKI198" s="428"/>
      <c r="JKJ198" s="428"/>
      <c r="JKK198" s="428"/>
      <c r="JKL198" s="428"/>
      <c r="JKM198" s="428"/>
      <c r="JKN198" s="428"/>
      <c r="JKO198" s="428"/>
      <c r="JKP198" s="428"/>
      <c r="JKQ198" s="428"/>
      <c r="JKR198" s="428"/>
      <c r="JKS198" s="428"/>
      <c r="JKT198" s="428"/>
      <c r="JKU198" s="428"/>
      <c r="JKV198" s="428"/>
      <c r="JKW198" s="428"/>
      <c r="JKX198" s="428"/>
      <c r="JKY198" s="428"/>
      <c r="JKZ198" s="428"/>
      <c r="JLA198" s="428"/>
      <c r="JLB198" s="428"/>
      <c r="JLC198" s="428"/>
      <c r="JLD198" s="428"/>
      <c r="JLE198" s="428"/>
      <c r="JLF198" s="428"/>
      <c r="JLG198" s="428"/>
      <c r="JLH198" s="428"/>
      <c r="JLI198" s="428"/>
      <c r="JLJ198" s="428"/>
      <c r="JLK198" s="428"/>
      <c r="JLL198" s="428"/>
      <c r="JLM198" s="428"/>
      <c r="JLN198" s="428"/>
      <c r="JLO198" s="428"/>
      <c r="JLP198" s="428"/>
      <c r="JLQ198" s="428"/>
      <c r="JLR198" s="428"/>
      <c r="JLS198" s="428"/>
      <c r="JLT198" s="428"/>
      <c r="JLU198" s="428"/>
      <c r="JLV198" s="428"/>
      <c r="JLW198" s="428"/>
      <c r="JLX198" s="428"/>
      <c r="JLY198" s="428"/>
      <c r="JLZ198" s="428"/>
      <c r="JMA198" s="428"/>
      <c r="JMB198" s="428"/>
      <c r="JMC198" s="428"/>
      <c r="JMD198" s="428"/>
      <c r="JME198" s="428"/>
      <c r="JMF198" s="428"/>
      <c r="JMG198" s="428"/>
      <c r="JMH198" s="428"/>
      <c r="JMI198" s="428"/>
      <c r="JMJ198" s="428"/>
      <c r="JMK198" s="428"/>
      <c r="JML198" s="428"/>
      <c r="JMM198" s="428"/>
      <c r="JMN198" s="428"/>
      <c r="JMO198" s="428"/>
      <c r="JMP198" s="428"/>
      <c r="JMQ198" s="428"/>
      <c r="JMR198" s="428"/>
      <c r="JMS198" s="428"/>
      <c r="JMT198" s="428"/>
      <c r="JMU198" s="428"/>
      <c r="JMV198" s="428"/>
      <c r="JMW198" s="428"/>
      <c r="JMX198" s="428"/>
      <c r="JMY198" s="428"/>
      <c r="JMZ198" s="428"/>
      <c r="JNA198" s="428"/>
      <c r="JNB198" s="428"/>
      <c r="JNC198" s="428"/>
      <c r="JND198" s="428"/>
      <c r="JNE198" s="428"/>
      <c r="JNF198" s="428"/>
      <c r="JNG198" s="428"/>
      <c r="JNH198" s="428"/>
      <c r="JNI198" s="428"/>
      <c r="JNJ198" s="428"/>
      <c r="JNK198" s="428"/>
      <c r="JNL198" s="428"/>
      <c r="JNM198" s="428"/>
      <c r="JNN198" s="428"/>
      <c r="JNO198" s="428"/>
      <c r="JNP198" s="428"/>
      <c r="JNQ198" s="428"/>
      <c r="JNR198" s="428"/>
      <c r="JNS198" s="428"/>
      <c r="JNT198" s="428"/>
      <c r="JNU198" s="428"/>
      <c r="JNV198" s="428"/>
      <c r="JNW198" s="428"/>
      <c r="JNX198" s="428"/>
      <c r="JNY198" s="428"/>
      <c r="JNZ198" s="428"/>
      <c r="JOA198" s="428"/>
      <c r="JOB198" s="428"/>
      <c r="JOC198" s="428"/>
      <c r="JOD198" s="428"/>
      <c r="JOE198" s="428"/>
      <c r="JOF198" s="428"/>
      <c r="JOG198" s="428"/>
      <c r="JOH198" s="428"/>
      <c r="JOI198" s="428"/>
      <c r="JOJ198" s="428"/>
      <c r="JOK198" s="428"/>
      <c r="JOL198" s="428"/>
      <c r="JOM198" s="428"/>
      <c r="JON198" s="428"/>
      <c r="JOO198" s="428"/>
      <c r="JOP198" s="428"/>
      <c r="JOQ198" s="428"/>
      <c r="JOR198" s="428"/>
      <c r="JOS198" s="428"/>
      <c r="JOT198" s="428"/>
      <c r="JOU198" s="428"/>
      <c r="JOV198" s="428"/>
      <c r="JOW198" s="428"/>
      <c r="JOX198" s="428"/>
      <c r="JOY198" s="428"/>
      <c r="JOZ198" s="428"/>
      <c r="JPA198" s="428"/>
      <c r="JPB198" s="428"/>
      <c r="JPC198" s="428"/>
      <c r="JPD198" s="428"/>
      <c r="JPE198" s="428"/>
      <c r="JPF198" s="428"/>
      <c r="JPG198" s="428"/>
      <c r="JPH198" s="428"/>
      <c r="JPI198" s="428"/>
      <c r="JPJ198" s="428"/>
      <c r="JPK198" s="428"/>
      <c r="JPL198" s="428"/>
      <c r="JPM198" s="428"/>
      <c r="JPN198" s="428"/>
      <c r="JPO198" s="428"/>
      <c r="JPP198" s="428"/>
      <c r="JPQ198" s="428"/>
      <c r="JPR198" s="428"/>
      <c r="JPS198" s="428"/>
      <c r="JPT198" s="428"/>
      <c r="JPU198" s="428"/>
      <c r="JPV198" s="428"/>
      <c r="JPW198" s="428"/>
      <c r="JPX198" s="428"/>
      <c r="JPY198" s="428"/>
      <c r="JPZ198" s="428"/>
      <c r="JQA198" s="428"/>
      <c r="JQB198" s="428"/>
      <c r="JQC198" s="428"/>
      <c r="JQD198" s="428"/>
      <c r="JQE198" s="428"/>
      <c r="JQF198" s="428"/>
      <c r="JQG198" s="428"/>
      <c r="JQH198" s="428"/>
      <c r="JQI198" s="428"/>
      <c r="JQJ198" s="428"/>
      <c r="JQK198" s="428"/>
      <c r="JQL198" s="428"/>
      <c r="JQM198" s="428"/>
      <c r="JQN198" s="428"/>
      <c r="JQO198" s="428"/>
      <c r="JQP198" s="428"/>
      <c r="JQQ198" s="428"/>
      <c r="JQR198" s="428"/>
      <c r="JQS198" s="428"/>
      <c r="JQT198" s="428"/>
      <c r="JQU198" s="428"/>
      <c r="JQV198" s="428"/>
      <c r="JQW198" s="428"/>
      <c r="JQX198" s="428"/>
      <c r="JQY198" s="428"/>
      <c r="JQZ198" s="428"/>
      <c r="JRA198" s="428"/>
      <c r="JRB198" s="428"/>
      <c r="JRC198" s="428"/>
      <c r="JRD198" s="428"/>
      <c r="JRE198" s="428"/>
      <c r="JRF198" s="428"/>
      <c r="JRG198" s="428"/>
      <c r="JRH198" s="428"/>
      <c r="JRI198" s="428"/>
      <c r="JRJ198" s="428"/>
      <c r="JRK198" s="428"/>
      <c r="JRL198" s="428"/>
      <c r="JRM198" s="428"/>
      <c r="JRN198" s="428"/>
      <c r="JRO198" s="428"/>
      <c r="JRP198" s="428"/>
      <c r="JRQ198" s="428"/>
      <c r="JRR198" s="428"/>
      <c r="JRS198" s="428"/>
      <c r="JRT198" s="428"/>
      <c r="JRU198" s="428"/>
      <c r="JRV198" s="428"/>
      <c r="JRW198" s="428"/>
      <c r="JRX198" s="428"/>
      <c r="JRY198" s="428"/>
      <c r="JRZ198" s="428"/>
      <c r="JSA198" s="428"/>
      <c r="JSB198" s="428"/>
      <c r="JSC198" s="428"/>
      <c r="JSD198" s="428"/>
      <c r="JSE198" s="428"/>
      <c r="JSF198" s="428"/>
      <c r="JSG198" s="428"/>
      <c r="JSH198" s="428"/>
      <c r="JSI198" s="428"/>
      <c r="JSJ198" s="428"/>
      <c r="JSK198" s="428"/>
      <c r="JSL198" s="428"/>
      <c r="JSM198" s="428"/>
      <c r="JSN198" s="428"/>
      <c r="JSO198" s="428"/>
      <c r="JSP198" s="428"/>
      <c r="JSQ198" s="428"/>
      <c r="JSR198" s="428"/>
      <c r="JSS198" s="428"/>
      <c r="JST198" s="428"/>
      <c r="JSU198" s="428"/>
      <c r="JSV198" s="428"/>
      <c r="JSW198" s="428"/>
      <c r="JSX198" s="428"/>
      <c r="JSY198" s="428"/>
      <c r="JSZ198" s="428"/>
      <c r="JTA198" s="428"/>
      <c r="JTB198" s="428"/>
      <c r="JTC198" s="428"/>
      <c r="JTD198" s="428"/>
      <c r="JTE198" s="428"/>
      <c r="JTF198" s="428"/>
      <c r="JTG198" s="428"/>
      <c r="JTH198" s="428"/>
      <c r="JTI198" s="428"/>
      <c r="JTJ198" s="428"/>
      <c r="JTK198" s="428"/>
      <c r="JTL198" s="428"/>
      <c r="JTM198" s="428"/>
      <c r="JTN198" s="428"/>
      <c r="JTO198" s="428"/>
      <c r="JTP198" s="428"/>
      <c r="JTQ198" s="428"/>
      <c r="JTR198" s="428"/>
      <c r="JTS198" s="428"/>
      <c r="JTT198" s="428"/>
      <c r="JTU198" s="428"/>
      <c r="JTV198" s="428"/>
      <c r="JTW198" s="428"/>
      <c r="JTX198" s="428"/>
      <c r="JTY198" s="428"/>
      <c r="JTZ198" s="428"/>
      <c r="JUA198" s="428"/>
      <c r="JUB198" s="428"/>
      <c r="JUC198" s="428"/>
      <c r="JUD198" s="428"/>
      <c r="JUE198" s="428"/>
      <c r="JUF198" s="428"/>
      <c r="JUG198" s="428"/>
      <c r="JUH198" s="428"/>
      <c r="JUI198" s="428"/>
      <c r="JUJ198" s="428"/>
      <c r="JUK198" s="428"/>
      <c r="JUL198" s="428"/>
      <c r="JUM198" s="428"/>
      <c r="JUN198" s="428"/>
      <c r="JUO198" s="428"/>
      <c r="JUP198" s="428"/>
      <c r="JUQ198" s="428"/>
      <c r="JUR198" s="428"/>
      <c r="JUS198" s="428"/>
      <c r="JUT198" s="428"/>
      <c r="JUU198" s="428"/>
      <c r="JUV198" s="428"/>
      <c r="JUW198" s="428"/>
      <c r="JUX198" s="428"/>
      <c r="JUY198" s="428"/>
      <c r="JUZ198" s="428"/>
      <c r="JVA198" s="428"/>
      <c r="JVB198" s="428"/>
      <c r="JVC198" s="428"/>
      <c r="JVD198" s="428"/>
      <c r="JVE198" s="428"/>
      <c r="JVF198" s="428"/>
      <c r="JVG198" s="428"/>
      <c r="JVH198" s="428"/>
      <c r="JVI198" s="428"/>
      <c r="JVJ198" s="428"/>
      <c r="JVK198" s="428"/>
      <c r="JVL198" s="428"/>
      <c r="JVM198" s="428"/>
      <c r="JVN198" s="428"/>
      <c r="JVO198" s="428"/>
      <c r="JVP198" s="428"/>
      <c r="JVQ198" s="428"/>
      <c r="JVR198" s="428"/>
      <c r="JVS198" s="428"/>
      <c r="JVT198" s="428"/>
      <c r="JVU198" s="428"/>
      <c r="JVV198" s="428"/>
      <c r="JVW198" s="428"/>
      <c r="JVX198" s="428"/>
      <c r="JVY198" s="428"/>
      <c r="JVZ198" s="428"/>
      <c r="JWA198" s="428"/>
      <c r="JWB198" s="428"/>
      <c r="JWC198" s="428"/>
      <c r="JWD198" s="428"/>
      <c r="JWE198" s="428"/>
      <c r="JWF198" s="428"/>
      <c r="JWG198" s="428"/>
      <c r="JWH198" s="428"/>
      <c r="JWI198" s="428"/>
      <c r="JWJ198" s="428"/>
      <c r="JWK198" s="428"/>
      <c r="JWL198" s="428"/>
      <c r="JWM198" s="428"/>
      <c r="JWN198" s="428"/>
      <c r="JWO198" s="428"/>
      <c r="JWP198" s="428"/>
      <c r="JWQ198" s="428"/>
      <c r="JWR198" s="428"/>
      <c r="JWS198" s="428"/>
      <c r="JWT198" s="428"/>
      <c r="JWU198" s="428"/>
      <c r="JWV198" s="428"/>
      <c r="JWW198" s="428"/>
      <c r="JWX198" s="428"/>
      <c r="JWY198" s="428"/>
      <c r="JWZ198" s="428"/>
      <c r="JXA198" s="428"/>
      <c r="JXB198" s="428"/>
      <c r="JXC198" s="428"/>
      <c r="JXD198" s="428"/>
      <c r="JXE198" s="428"/>
      <c r="JXF198" s="428"/>
      <c r="JXG198" s="428"/>
      <c r="JXH198" s="428"/>
      <c r="JXI198" s="428"/>
      <c r="JXJ198" s="428"/>
      <c r="JXK198" s="428"/>
      <c r="JXL198" s="428"/>
      <c r="JXM198" s="428"/>
      <c r="JXN198" s="428"/>
      <c r="JXO198" s="428"/>
      <c r="JXP198" s="428"/>
      <c r="JXQ198" s="428"/>
      <c r="JXR198" s="428"/>
      <c r="JXS198" s="428"/>
      <c r="JXT198" s="428"/>
      <c r="JXU198" s="428"/>
      <c r="JXV198" s="428"/>
      <c r="JXW198" s="428"/>
      <c r="JXX198" s="428"/>
      <c r="JXY198" s="428"/>
      <c r="JXZ198" s="428"/>
      <c r="JYA198" s="428"/>
      <c r="JYB198" s="428"/>
      <c r="JYC198" s="428"/>
      <c r="JYD198" s="428"/>
      <c r="JYE198" s="428"/>
      <c r="JYF198" s="428"/>
      <c r="JYG198" s="428"/>
      <c r="JYH198" s="428"/>
      <c r="JYI198" s="428"/>
      <c r="JYJ198" s="428"/>
      <c r="JYK198" s="428"/>
      <c r="JYL198" s="428"/>
      <c r="JYM198" s="428"/>
      <c r="JYN198" s="428"/>
      <c r="JYO198" s="428"/>
      <c r="JYP198" s="428"/>
      <c r="JYQ198" s="428"/>
      <c r="JYR198" s="428"/>
      <c r="JYS198" s="428"/>
      <c r="JYT198" s="428"/>
      <c r="JYU198" s="428"/>
      <c r="JYV198" s="428"/>
      <c r="JYW198" s="428"/>
      <c r="JYX198" s="428"/>
      <c r="JYY198" s="428"/>
      <c r="JYZ198" s="428"/>
      <c r="JZA198" s="428"/>
      <c r="JZB198" s="428"/>
      <c r="JZC198" s="428"/>
      <c r="JZD198" s="428"/>
      <c r="JZE198" s="428"/>
      <c r="JZF198" s="428"/>
      <c r="JZG198" s="428"/>
      <c r="JZH198" s="428"/>
      <c r="JZI198" s="428"/>
      <c r="JZJ198" s="428"/>
      <c r="JZK198" s="428"/>
      <c r="JZL198" s="428"/>
      <c r="JZM198" s="428"/>
      <c r="JZN198" s="428"/>
      <c r="JZO198" s="428"/>
      <c r="JZP198" s="428"/>
      <c r="JZQ198" s="428"/>
      <c r="JZR198" s="428"/>
      <c r="JZS198" s="428"/>
      <c r="JZT198" s="428"/>
      <c r="JZU198" s="428"/>
      <c r="JZV198" s="428"/>
      <c r="JZW198" s="428"/>
      <c r="JZX198" s="428"/>
      <c r="JZY198" s="428"/>
      <c r="JZZ198" s="428"/>
      <c r="KAA198" s="428"/>
      <c r="KAB198" s="428"/>
      <c r="KAC198" s="428"/>
      <c r="KAD198" s="428"/>
      <c r="KAE198" s="428"/>
      <c r="KAF198" s="428"/>
      <c r="KAG198" s="428"/>
      <c r="KAH198" s="428"/>
      <c r="KAI198" s="428"/>
      <c r="KAJ198" s="428"/>
      <c r="KAK198" s="428"/>
      <c r="KAL198" s="428"/>
      <c r="KAM198" s="428"/>
      <c r="KAN198" s="428"/>
      <c r="KAO198" s="428"/>
      <c r="KAP198" s="428"/>
      <c r="KAQ198" s="428"/>
      <c r="KAR198" s="428"/>
      <c r="KAS198" s="428"/>
      <c r="KAT198" s="428"/>
      <c r="KAU198" s="428"/>
      <c r="KAV198" s="428"/>
      <c r="KAW198" s="428"/>
      <c r="KAX198" s="428"/>
      <c r="KAY198" s="428"/>
      <c r="KAZ198" s="428"/>
      <c r="KBA198" s="428"/>
      <c r="KBB198" s="428"/>
      <c r="KBC198" s="428"/>
      <c r="KBD198" s="428"/>
      <c r="KBE198" s="428"/>
      <c r="KBF198" s="428"/>
      <c r="KBG198" s="428"/>
      <c r="KBH198" s="428"/>
      <c r="KBI198" s="428"/>
      <c r="KBJ198" s="428"/>
      <c r="KBK198" s="428"/>
      <c r="KBL198" s="428"/>
      <c r="KBM198" s="428"/>
      <c r="KBN198" s="428"/>
      <c r="KBO198" s="428"/>
      <c r="KBP198" s="428"/>
      <c r="KBQ198" s="428"/>
      <c r="KBR198" s="428"/>
      <c r="KBS198" s="428"/>
      <c r="KBT198" s="428"/>
      <c r="KBU198" s="428"/>
      <c r="KBV198" s="428"/>
      <c r="KBW198" s="428"/>
      <c r="KBX198" s="428"/>
      <c r="KBY198" s="428"/>
      <c r="KBZ198" s="428"/>
      <c r="KCA198" s="428"/>
      <c r="KCB198" s="428"/>
      <c r="KCC198" s="428"/>
      <c r="KCD198" s="428"/>
      <c r="KCE198" s="428"/>
      <c r="KCF198" s="428"/>
      <c r="KCG198" s="428"/>
      <c r="KCH198" s="428"/>
      <c r="KCI198" s="428"/>
      <c r="KCJ198" s="428"/>
      <c r="KCK198" s="428"/>
      <c r="KCL198" s="428"/>
      <c r="KCM198" s="428"/>
      <c r="KCN198" s="428"/>
      <c r="KCO198" s="428"/>
      <c r="KCP198" s="428"/>
      <c r="KCQ198" s="428"/>
      <c r="KCR198" s="428"/>
      <c r="KCS198" s="428"/>
      <c r="KCT198" s="428"/>
      <c r="KCU198" s="428"/>
      <c r="KCV198" s="428"/>
      <c r="KCW198" s="428"/>
      <c r="KCX198" s="428"/>
      <c r="KCY198" s="428"/>
      <c r="KCZ198" s="428"/>
      <c r="KDA198" s="428"/>
      <c r="KDB198" s="428"/>
      <c r="KDC198" s="428"/>
      <c r="KDD198" s="428"/>
      <c r="KDE198" s="428"/>
      <c r="KDF198" s="428"/>
      <c r="KDG198" s="428"/>
      <c r="KDH198" s="428"/>
      <c r="KDI198" s="428"/>
      <c r="KDJ198" s="428"/>
      <c r="KDK198" s="428"/>
      <c r="KDL198" s="428"/>
      <c r="KDM198" s="428"/>
      <c r="KDN198" s="428"/>
      <c r="KDO198" s="428"/>
      <c r="KDP198" s="428"/>
      <c r="KDQ198" s="428"/>
      <c r="KDR198" s="428"/>
      <c r="KDS198" s="428"/>
      <c r="KDT198" s="428"/>
      <c r="KDU198" s="428"/>
      <c r="KDV198" s="428"/>
      <c r="KDW198" s="428"/>
      <c r="KDX198" s="428"/>
      <c r="KDY198" s="428"/>
      <c r="KDZ198" s="428"/>
      <c r="KEA198" s="428"/>
      <c r="KEB198" s="428"/>
      <c r="KEC198" s="428"/>
      <c r="KED198" s="428"/>
      <c r="KEE198" s="428"/>
      <c r="KEF198" s="428"/>
      <c r="KEG198" s="428"/>
      <c r="KEH198" s="428"/>
      <c r="KEI198" s="428"/>
      <c r="KEJ198" s="428"/>
      <c r="KEK198" s="428"/>
      <c r="KEL198" s="428"/>
      <c r="KEM198" s="428"/>
      <c r="KEN198" s="428"/>
      <c r="KEO198" s="428"/>
      <c r="KEP198" s="428"/>
      <c r="KEQ198" s="428"/>
      <c r="KER198" s="428"/>
      <c r="KES198" s="428"/>
      <c r="KET198" s="428"/>
      <c r="KEU198" s="428"/>
      <c r="KEV198" s="428"/>
      <c r="KEW198" s="428"/>
      <c r="KEX198" s="428"/>
      <c r="KEY198" s="428"/>
      <c r="KEZ198" s="428"/>
      <c r="KFA198" s="428"/>
      <c r="KFB198" s="428"/>
      <c r="KFC198" s="428"/>
      <c r="KFD198" s="428"/>
      <c r="KFE198" s="428"/>
      <c r="KFF198" s="428"/>
      <c r="KFG198" s="428"/>
      <c r="KFH198" s="428"/>
      <c r="KFI198" s="428"/>
      <c r="KFJ198" s="428"/>
      <c r="KFK198" s="428"/>
      <c r="KFL198" s="428"/>
      <c r="KFM198" s="428"/>
      <c r="KFN198" s="428"/>
      <c r="KFO198" s="428"/>
      <c r="KFP198" s="428"/>
      <c r="KFQ198" s="428"/>
      <c r="KFR198" s="428"/>
      <c r="KFS198" s="428"/>
      <c r="KFT198" s="428"/>
      <c r="KFU198" s="428"/>
      <c r="KFV198" s="428"/>
      <c r="KFW198" s="428"/>
      <c r="KFX198" s="428"/>
      <c r="KFY198" s="428"/>
      <c r="KFZ198" s="428"/>
      <c r="KGA198" s="428"/>
      <c r="KGB198" s="428"/>
      <c r="KGC198" s="428"/>
      <c r="KGD198" s="428"/>
      <c r="KGE198" s="428"/>
      <c r="KGF198" s="428"/>
      <c r="KGG198" s="428"/>
      <c r="KGH198" s="428"/>
      <c r="KGI198" s="428"/>
      <c r="KGJ198" s="428"/>
      <c r="KGK198" s="428"/>
      <c r="KGL198" s="428"/>
      <c r="KGM198" s="428"/>
      <c r="KGN198" s="428"/>
      <c r="KGO198" s="428"/>
      <c r="KGP198" s="428"/>
      <c r="KGQ198" s="428"/>
      <c r="KGR198" s="428"/>
      <c r="KGS198" s="428"/>
      <c r="KGT198" s="428"/>
      <c r="KGU198" s="428"/>
      <c r="KGV198" s="428"/>
      <c r="KGW198" s="428"/>
      <c r="KGX198" s="428"/>
      <c r="KGY198" s="428"/>
      <c r="KGZ198" s="428"/>
      <c r="KHA198" s="428"/>
      <c r="KHB198" s="428"/>
      <c r="KHC198" s="428"/>
      <c r="KHD198" s="428"/>
      <c r="KHE198" s="428"/>
      <c r="KHF198" s="428"/>
      <c r="KHG198" s="428"/>
      <c r="KHH198" s="428"/>
      <c r="KHI198" s="428"/>
      <c r="KHJ198" s="428"/>
      <c r="KHK198" s="428"/>
      <c r="KHL198" s="428"/>
      <c r="KHM198" s="428"/>
      <c r="KHN198" s="428"/>
      <c r="KHO198" s="428"/>
      <c r="KHP198" s="428"/>
      <c r="KHQ198" s="428"/>
      <c r="KHR198" s="428"/>
      <c r="KHS198" s="428"/>
      <c r="KHT198" s="428"/>
      <c r="KHU198" s="428"/>
      <c r="KHV198" s="428"/>
      <c r="KHW198" s="428"/>
      <c r="KHX198" s="428"/>
      <c r="KHY198" s="428"/>
      <c r="KHZ198" s="428"/>
      <c r="KIA198" s="428"/>
      <c r="KIB198" s="428"/>
      <c r="KIC198" s="428"/>
      <c r="KID198" s="428"/>
      <c r="KIE198" s="428"/>
      <c r="KIF198" s="428"/>
      <c r="KIG198" s="428"/>
      <c r="KIH198" s="428"/>
      <c r="KII198" s="428"/>
      <c r="KIJ198" s="428"/>
      <c r="KIK198" s="428"/>
      <c r="KIL198" s="428"/>
      <c r="KIM198" s="428"/>
      <c r="KIN198" s="428"/>
      <c r="KIO198" s="428"/>
      <c r="KIP198" s="428"/>
      <c r="KIQ198" s="428"/>
      <c r="KIR198" s="428"/>
      <c r="KIS198" s="428"/>
      <c r="KIT198" s="428"/>
      <c r="KIU198" s="428"/>
      <c r="KIV198" s="428"/>
      <c r="KIW198" s="428"/>
      <c r="KIX198" s="428"/>
      <c r="KIY198" s="428"/>
      <c r="KIZ198" s="428"/>
      <c r="KJA198" s="428"/>
      <c r="KJB198" s="428"/>
      <c r="KJC198" s="428"/>
      <c r="KJD198" s="428"/>
      <c r="KJE198" s="428"/>
      <c r="KJF198" s="428"/>
      <c r="KJG198" s="428"/>
      <c r="KJH198" s="428"/>
      <c r="KJI198" s="428"/>
      <c r="KJJ198" s="428"/>
      <c r="KJK198" s="428"/>
      <c r="KJL198" s="428"/>
      <c r="KJM198" s="428"/>
      <c r="KJN198" s="428"/>
      <c r="KJO198" s="428"/>
      <c r="KJP198" s="428"/>
      <c r="KJQ198" s="428"/>
      <c r="KJR198" s="428"/>
      <c r="KJS198" s="428"/>
      <c r="KJT198" s="428"/>
      <c r="KJU198" s="428"/>
      <c r="KJV198" s="428"/>
      <c r="KJW198" s="428"/>
      <c r="KJX198" s="428"/>
      <c r="KJY198" s="428"/>
      <c r="KJZ198" s="428"/>
      <c r="KKA198" s="428"/>
      <c r="KKB198" s="428"/>
      <c r="KKC198" s="428"/>
      <c r="KKD198" s="428"/>
      <c r="KKE198" s="428"/>
      <c r="KKF198" s="428"/>
      <c r="KKG198" s="428"/>
      <c r="KKH198" s="428"/>
      <c r="KKI198" s="428"/>
      <c r="KKJ198" s="428"/>
      <c r="KKK198" s="428"/>
      <c r="KKL198" s="428"/>
      <c r="KKM198" s="428"/>
      <c r="KKN198" s="428"/>
      <c r="KKO198" s="428"/>
      <c r="KKP198" s="428"/>
      <c r="KKQ198" s="428"/>
      <c r="KKR198" s="428"/>
      <c r="KKS198" s="428"/>
      <c r="KKT198" s="428"/>
      <c r="KKU198" s="428"/>
      <c r="KKV198" s="428"/>
      <c r="KKW198" s="428"/>
      <c r="KKX198" s="428"/>
      <c r="KKY198" s="428"/>
      <c r="KKZ198" s="428"/>
      <c r="KLA198" s="428"/>
      <c r="KLB198" s="428"/>
      <c r="KLC198" s="428"/>
      <c r="KLD198" s="428"/>
      <c r="KLE198" s="428"/>
      <c r="KLF198" s="428"/>
      <c r="KLG198" s="428"/>
      <c r="KLH198" s="428"/>
      <c r="KLI198" s="428"/>
      <c r="KLJ198" s="428"/>
      <c r="KLK198" s="428"/>
      <c r="KLL198" s="428"/>
      <c r="KLM198" s="428"/>
      <c r="KLN198" s="428"/>
      <c r="KLO198" s="428"/>
      <c r="KLP198" s="428"/>
      <c r="KLQ198" s="428"/>
      <c r="KLR198" s="428"/>
      <c r="KLS198" s="428"/>
      <c r="KLT198" s="428"/>
      <c r="KLU198" s="428"/>
      <c r="KLV198" s="428"/>
      <c r="KLW198" s="428"/>
      <c r="KLX198" s="428"/>
      <c r="KLY198" s="428"/>
      <c r="KLZ198" s="428"/>
      <c r="KMA198" s="428"/>
      <c r="KMB198" s="428"/>
      <c r="KMC198" s="428"/>
      <c r="KMD198" s="428"/>
      <c r="KME198" s="428"/>
      <c r="KMF198" s="428"/>
      <c r="KMG198" s="428"/>
      <c r="KMH198" s="428"/>
      <c r="KMI198" s="428"/>
      <c r="KMJ198" s="428"/>
      <c r="KMK198" s="428"/>
      <c r="KML198" s="428"/>
      <c r="KMM198" s="428"/>
      <c r="KMN198" s="428"/>
      <c r="KMO198" s="428"/>
      <c r="KMP198" s="428"/>
      <c r="KMQ198" s="428"/>
      <c r="KMR198" s="428"/>
      <c r="KMS198" s="428"/>
      <c r="KMT198" s="428"/>
      <c r="KMU198" s="428"/>
      <c r="KMV198" s="428"/>
      <c r="KMW198" s="428"/>
      <c r="KMX198" s="428"/>
      <c r="KMY198" s="428"/>
      <c r="KMZ198" s="428"/>
      <c r="KNA198" s="428"/>
      <c r="KNB198" s="428"/>
      <c r="KNC198" s="428"/>
      <c r="KND198" s="428"/>
      <c r="KNE198" s="428"/>
      <c r="KNF198" s="428"/>
      <c r="KNG198" s="428"/>
      <c r="KNH198" s="428"/>
      <c r="KNI198" s="428"/>
      <c r="KNJ198" s="428"/>
      <c r="KNK198" s="428"/>
      <c r="KNL198" s="428"/>
      <c r="KNM198" s="428"/>
      <c r="KNN198" s="428"/>
      <c r="KNO198" s="428"/>
      <c r="KNP198" s="428"/>
      <c r="KNQ198" s="428"/>
      <c r="KNR198" s="428"/>
      <c r="KNS198" s="428"/>
      <c r="KNT198" s="428"/>
      <c r="KNU198" s="428"/>
      <c r="KNV198" s="428"/>
      <c r="KNW198" s="428"/>
      <c r="KNX198" s="428"/>
      <c r="KNY198" s="428"/>
      <c r="KNZ198" s="428"/>
      <c r="KOA198" s="428"/>
      <c r="KOB198" s="428"/>
      <c r="KOC198" s="428"/>
      <c r="KOD198" s="428"/>
      <c r="KOE198" s="428"/>
      <c r="KOF198" s="428"/>
      <c r="KOG198" s="428"/>
      <c r="KOH198" s="428"/>
      <c r="KOI198" s="428"/>
      <c r="KOJ198" s="428"/>
      <c r="KOK198" s="428"/>
      <c r="KOL198" s="428"/>
      <c r="KOM198" s="428"/>
      <c r="KON198" s="428"/>
      <c r="KOO198" s="428"/>
      <c r="KOP198" s="428"/>
      <c r="KOQ198" s="428"/>
      <c r="KOR198" s="428"/>
      <c r="KOS198" s="428"/>
      <c r="KOT198" s="428"/>
      <c r="KOU198" s="428"/>
      <c r="KOV198" s="428"/>
      <c r="KOW198" s="428"/>
      <c r="KOX198" s="428"/>
      <c r="KOY198" s="428"/>
      <c r="KOZ198" s="428"/>
      <c r="KPA198" s="428"/>
      <c r="KPB198" s="428"/>
      <c r="KPC198" s="428"/>
      <c r="KPD198" s="428"/>
      <c r="KPE198" s="428"/>
      <c r="KPF198" s="428"/>
      <c r="KPG198" s="428"/>
      <c r="KPH198" s="428"/>
      <c r="KPI198" s="428"/>
      <c r="KPJ198" s="428"/>
      <c r="KPK198" s="428"/>
      <c r="KPL198" s="428"/>
      <c r="KPM198" s="428"/>
      <c r="KPN198" s="428"/>
      <c r="KPO198" s="428"/>
      <c r="KPP198" s="428"/>
      <c r="KPQ198" s="428"/>
      <c r="KPR198" s="428"/>
      <c r="KPS198" s="428"/>
      <c r="KPT198" s="428"/>
      <c r="KPU198" s="428"/>
      <c r="KPV198" s="428"/>
      <c r="KPW198" s="428"/>
      <c r="KPX198" s="428"/>
      <c r="KPY198" s="428"/>
      <c r="KPZ198" s="428"/>
      <c r="KQA198" s="428"/>
      <c r="KQB198" s="428"/>
      <c r="KQC198" s="428"/>
      <c r="KQD198" s="428"/>
      <c r="KQE198" s="428"/>
      <c r="KQF198" s="428"/>
      <c r="KQG198" s="428"/>
      <c r="KQH198" s="428"/>
      <c r="KQI198" s="428"/>
      <c r="KQJ198" s="428"/>
      <c r="KQK198" s="428"/>
      <c r="KQL198" s="428"/>
      <c r="KQM198" s="428"/>
      <c r="KQN198" s="428"/>
      <c r="KQO198" s="428"/>
      <c r="KQP198" s="428"/>
      <c r="KQQ198" s="428"/>
      <c r="KQR198" s="428"/>
      <c r="KQS198" s="428"/>
      <c r="KQT198" s="428"/>
      <c r="KQU198" s="428"/>
      <c r="KQV198" s="428"/>
      <c r="KQW198" s="428"/>
      <c r="KQX198" s="428"/>
      <c r="KQY198" s="428"/>
      <c r="KQZ198" s="428"/>
      <c r="KRA198" s="428"/>
      <c r="KRB198" s="428"/>
      <c r="KRC198" s="428"/>
      <c r="KRD198" s="428"/>
      <c r="KRE198" s="428"/>
      <c r="KRF198" s="428"/>
      <c r="KRG198" s="428"/>
      <c r="KRH198" s="428"/>
      <c r="KRI198" s="428"/>
      <c r="KRJ198" s="428"/>
      <c r="KRK198" s="428"/>
      <c r="KRL198" s="428"/>
      <c r="KRM198" s="428"/>
      <c r="KRN198" s="428"/>
      <c r="KRO198" s="428"/>
      <c r="KRP198" s="428"/>
      <c r="KRQ198" s="428"/>
      <c r="KRR198" s="428"/>
      <c r="KRS198" s="428"/>
      <c r="KRT198" s="428"/>
      <c r="KRU198" s="428"/>
      <c r="KRV198" s="428"/>
      <c r="KRW198" s="428"/>
      <c r="KRX198" s="428"/>
      <c r="KRY198" s="428"/>
      <c r="KRZ198" s="428"/>
      <c r="KSA198" s="428"/>
      <c r="KSB198" s="428"/>
      <c r="KSC198" s="428"/>
      <c r="KSD198" s="428"/>
      <c r="KSE198" s="428"/>
      <c r="KSF198" s="428"/>
      <c r="KSG198" s="428"/>
      <c r="KSH198" s="428"/>
      <c r="KSI198" s="428"/>
      <c r="KSJ198" s="428"/>
      <c r="KSK198" s="428"/>
      <c r="KSL198" s="428"/>
      <c r="KSM198" s="428"/>
      <c r="KSN198" s="428"/>
      <c r="KSO198" s="428"/>
      <c r="KSP198" s="428"/>
      <c r="KSQ198" s="428"/>
      <c r="KSR198" s="428"/>
      <c r="KSS198" s="428"/>
      <c r="KST198" s="428"/>
      <c r="KSU198" s="428"/>
      <c r="KSV198" s="428"/>
      <c r="KSW198" s="428"/>
      <c r="KSX198" s="428"/>
      <c r="KSY198" s="428"/>
      <c r="KSZ198" s="428"/>
      <c r="KTA198" s="428"/>
      <c r="KTB198" s="428"/>
      <c r="KTC198" s="428"/>
      <c r="KTD198" s="428"/>
      <c r="KTE198" s="428"/>
      <c r="KTF198" s="428"/>
      <c r="KTG198" s="428"/>
      <c r="KTH198" s="428"/>
      <c r="KTI198" s="428"/>
      <c r="KTJ198" s="428"/>
      <c r="KTK198" s="428"/>
      <c r="KTL198" s="428"/>
      <c r="KTM198" s="428"/>
      <c r="KTN198" s="428"/>
      <c r="KTO198" s="428"/>
      <c r="KTP198" s="428"/>
      <c r="KTQ198" s="428"/>
      <c r="KTR198" s="428"/>
      <c r="KTS198" s="428"/>
      <c r="KTT198" s="428"/>
      <c r="KTU198" s="428"/>
      <c r="KTV198" s="428"/>
      <c r="KTW198" s="428"/>
      <c r="KTX198" s="428"/>
      <c r="KTY198" s="428"/>
      <c r="KTZ198" s="428"/>
      <c r="KUA198" s="428"/>
      <c r="KUB198" s="428"/>
      <c r="KUC198" s="428"/>
      <c r="KUD198" s="428"/>
      <c r="KUE198" s="428"/>
      <c r="KUF198" s="428"/>
      <c r="KUG198" s="428"/>
      <c r="KUH198" s="428"/>
      <c r="KUI198" s="428"/>
      <c r="KUJ198" s="428"/>
      <c r="KUK198" s="428"/>
      <c r="KUL198" s="428"/>
      <c r="KUM198" s="428"/>
      <c r="KUN198" s="428"/>
      <c r="KUO198" s="428"/>
      <c r="KUP198" s="428"/>
      <c r="KUQ198" s="428"/>
      <c r="KUR198" s="428"/>
      <c r="KUS198" s="428"/>
      <c r="KUT198" s="428"/>
      <c r="KUU198" s="428"/>
      <c r="KUV198" s="428"/>
      <c r="KUW198" s="428"/>
      <c r="KUX198" s="428"/>
      <c r="KUY198" s="428"/>
      <c r="KUZ198" s="428"/>
      <c r="KVA198" s="428"/>
      <c r="KVB198" s="428"/>
      <c r="KVC198" s="428"/>
      <c r="KVD198" s="428"/>
      <c r="KVE198" s="428"/>
      <c r="KVF198" s="428"/>
      <c r="KVG198" s="428"/>
      <c r="KVH198" s="428"/>
      <c r="KVI198" s="428"/>
      <c r="KVJ198" s="428"/>
      <c r="KVK198" s="428"/>
      <c r="KVL198" s="428"/>
      <c r="KVM198" s="428"/>
      <c r="KVN198" s="428"/>
      <c r="KVO198" s="428"/>
      <c r="KVP198" s="428"/>
      <c r="KVQ198" s="428"/>
      <c r="KVR198" s="428"/>
      <c r="KVS198" s="428"/>
      <c r="KVT198" s="428"/>
      <c r="KVU198" s="428"/>
      <c r="KVV198" s="428"/>
      <c r="KVW198" s="428"/>
      <c r="KVX198" s="428"/>
      <c r="KVY198" s="428"/>
      <c r="KVZ198" s="428"/>
      <c r="KWA198" s="428"/>
      <c r="KWB198" s="428"/>
      <c r="KWC198" s="428"/>
      <c r="KWD198" s="428"/>
      <c r="KWE198" s="428"/>
      <c r="KWF198" s="428"/>
      <c r="KWG198" s="428"/>
      <c r="KWH198" s="428"/>
      <c r="KWI198" s="428"/>
      <c r="KWJ198" s="428"/>
      <c r="KWK198" s="428"/>
      <c r="KWL198" s="428"/>
      <c r="KWM198" s="428"/>
      <c r="KWN198" s="428"/>
      <c r="KWO198" s="428"/>
      <c r="KWP198" s="428"/>
      <c r="KWQ198" s="428"/>
      <c r="KWR198" s="428"/>
      <c r="KWS198" s="428"/>
      <c r="KWT198" s="428"/>
      <c r="KWU198" s="428"/>
      <c r="KWV198" s="428"/>
      <c r="KWW198" s="428"/>
      <c r="KWX198" s="428"/>
      <c r="KWY198" s="428"/>
      <c r="KWZ198" s="428"/>
      <c r="KXA198" s="428"/>
      <c r="KXB198" s="428"/>
      <c r="KXC198" s="428"/>
      <c r="KXD198" s="428"/>
      <c r="KXE198" s="428"/>
      <c r="KXF198" s="428"/>
      <c r="KXG198" s="428"/>
      <c r="KXH198" s="428"/>
      <c r="KXI198" s="428"/>
      <c r="KXJ198" s="428"/>
      <c r="KXK198" s="428"/>
      <c r="KXL198" s="428"/>
      <c r="KXM198" s="428"/>
      <c r="KXN198" s="428"/>
      <c r="KXO198" s="428"/>
      <c r="KXP198" s="428"/>
      <c r="KXQ198" s="428"/>
      <c r="KXR198" s="428"/>
      <c r="KXS198" s="428"/>
      <c r="KXT198" s="428"/>
      <c r="KXU198" s="428"/>
      <c r="KXV198" s="428"/>
      <c r="KXW198" s="428"/>
      <c r="KXX198" s="428"/>
      <c r="KXY198" s="428"/>
      <c r="KXZ198" s="428"/>
      <c r="KYA198" s="428"/>
      <c r="KYB198" s="428"/>
      <c r="KYC198" s="428"/>
      <c r="KYD198" s="428"/>
      <c r="KYE198" s="428"/>
      <c r="KYF198" s="428"/>
      <c r="KYG198" s="428"/>
      <c r="KYH198" s="428"/>
      <c r="KYI198" s="428"/>
      <c r="KYJ198" s="428"/>
      <c r="KYK198" s="428"/>
      <c r="KYL198" s="428"/>
      <c r="KYM198" s="428"/>
      <c r="KYN198" s="428"/>
      <c r="KYO198" s="428"/>
      <c r="KYP198" s="428"/>
      <c r="KYQ198" s="428"/>
      <c r="KYR198" s="428"/>
      <c r="KYS198" s="428"/>
      <c r="KYT198" s="428"/>
      <c r="KYU198" s="428"/>
      <c r="KYV198" s="428"/>
      <c r="KYW198" s="428"/>
      <c r="KYX198" s="428"/>
      <c r="KYY198" s="428"/>
      <c r="KYZ198" s="428"/>
      <c r="KZA198" s="428"/>
      <c r="KZB198" s="428"/>
      <c r="KZC198" s="428"/>
      <c r="KZD198" s="428"/>
      <c r="KZE198" s="428"/>
      <c r="KZF198" s="428"/>
      <c r="KZG198" s="428"/>
      <c r="KZH198" s="428"/>
      <c r="KZI198" s="428"/>
      <c r="KZJ198" s="428"/>
      <c r="KZK198" s="428"/>
      <c r="KZL198" s="428"/>
      <c r="KZM198" s="428"/>
      <c r="KZN198" s="428"/>
      <c r="KZO198" s="428"/>
      <c r="KZP198" s="428"/>
      <c r="KZQ198" s="428"/>
      <c r="KZR198" s="428"/>
      <c r="KZS198" s="428"/>
      <c r="KZT198" s="428"/>
      <c r="KZU198" s="428"/>
      <c r="KZV198" s="428"/>
      <c r="KZW198" s="428"/>
      <c r="KZX198" s="428"/>
      <c r="KZY198" s="428"/>
      <c r="KZZ198" s="428"/>
      <c r="LAA198" s="428"/>
      <c r="LAB198" s="428"/>
      <c r="LAC198" s="428"/>
      <c r="LAD198" s="428"/>
      <c r="LAE198" s="428"/>
      <c r="LAF198" s="428"/>
      <c r="LAG198" s="428"/>
      <c r="LAH198" s="428"/>
      <c r="LAI198" s="428"/>
      <c r="LAJ198" s="428"/>
      <c r="LAK198" s="428"/>
      <c r="LAL198" s="428"/>
      <c r="LAM198" s="428"/>
      <c r="LAN198" s="428"/>
      <c r="LAO198" s="428"/>
      <c r="LAP198" s="428"/>
      <c r="LAQ198" s="428"/>
      <c r="LAR198" s="428"/>
      <c r="LAS198" s="428"/>
      <c r="LAT198" s="428"/>
      <c r="LAU198" s="428"/>
      <c r="LAV198" s="428"/>
      <c r="LAW198" s="428"/>
      <c r="LAX198" s="428"/>
      <c r="LAY198" s="428"/>
      <c r="LAZ198" s="428"/>
      <c r="LBA198" s="428"/>
      <c r="LBB198" s="428"/>
      <c r="LBC198" s="428"/>
      <c r="LBD198" s="428"/>
      <c r="LBE198" s="428"/>
      <c r="LBF198" s="428"/>
      <c r="LBG198" s="428"/>
      <c r="LBH198" s="428"/>
      <c r="LBI198" s="428"/>
      <c r="LBJ198" s="428"/>
      <c r="LBK198" s="428"/>
      <c r="LBL198" s="428"/>
      <c r="LBM198" s="428"/>
      <c r="LBN198" s="428"/>
      <c r="LBO198" s="428"/>
      <c r="LBP198" s="428"/>
      <c r="LBQ198" s="428"/>
      <c r="LBR198" s="428"/>
      <c r="LBS198" s="428"/>
      <c r="LBT198" s="428"/>
      <c r="LBU198" s="428"/>
      <c r="LBV198" s="428"/>
      <c r="LBW198" s="428"/>
      <c r="LBX198" s="428"/>
      <c r="LBY198" s="428"/>
      <c r="LBZ198" s="428"/>
      <c r="LCA198" s="428"/>
      <c r="LCB198" s="428"/>
      <c r="LCC198" s="428"/>
      <c r="LCD198" s="428"/>
      <c r="LCE198" s="428"/>
      <c r="LCF198" s="428"/>
      <c r="LCG198" s="428"/>
      <c r="LCH198" s="428"/>
      <c r="LCI198" s="428"/>
      <c r="LCJ198" s="428"/>
      <c r="LCK198" s="428"/>
      <c r="LCL198" s="428"/>
      <c r="LCM198" s="428"/>
      <c r="LCN198" s="428"/>
      <c r="LCO198" s="428"/>
      <c r="LCP198" s="428"/>
      <c r="LCQ198" s="428"/>
      <c r="LCR198" s="428"/>
      <c r="LCS198" s="428"/>
      <c r="LCT198" s="428"/>
      <c r="LCU198" s="428"/>
      <c r="LCV198" s="428"/>
      <c r="LCW198" s="428"/>
      <c r="LCX198" s="428"/>
      <c r="LCY198" s="428"/>
      <c r="LCZ198" s="428"/>
      <c r="LDA198" s="428"/>
      <c r="LDB198" s="428"/>
      <c r="LDC198" s="428"/>
      <c r="LDD198" s="428"/>
      <c r="LDE198" s="428"/>
      <c r="LDF198" s="428"/>
      <c r="LDG198" s="428"/>
      <c r="LDH198" s="428"/>
      <c r="LDI198" s="428"/>
      <c r="LDJ198" s="428"/>
      <c r="LDK198" s="428"/>
      <c r="LDL198" s="428"/>
      <c r="LDM198" s="428"/>
      <c r="LDN198" s="428"/>
      <c r="LDO198" s="428"/>
      <c r="LDP198" s="428"/>
      <c r="LDQ198" s="428"/>
      <c r="LDR198" s="428"/>
      <c r="LDS198" s="428"/>
      <c r="LDT198" s="428"/>
      <c r="LDU198" s="428"/>
      <c r="LDV198" s="428"/>
      <c r="LDW198" s="428"/>
      <c r="LDX198" s="428"/>
      <c r="LDY198" s="428"/>
      <c r="LDZ198" s="428"/>
      <c r="LEA198" s="428"/>
      <c r="LEB198" s="428"/>
      <c r="LEC198" s="428"/>
      <c r="LED198" s="428"/>
      <c r="LEE198" s="428"/>
      <c r="LEF198" s="428"/>
      <c r="LEG198" s="428"/>
      <c r="LEH198" s="428"/>
      <c r="LEI198" s="428"/>
      <c r="LEJ198" s="428"/>
      <c r="LEK198" s="428"/>
      <c r="LEL198" s="428"/>
      <c r="LEM198" s="428"/>
      <c r="LEN198" s="428"/>
      <c r="LEO198" s="428"/>
      <c r="LEP198" s="428"/>
      <c r="LEQ198" s="428"/>
      <c r="LER198" s="428"/>
      <c r="LES198" s="428"/>
      <c r="LET198" s="428"/>
      <c r="LEU198" s="428"/>
      <c r="LEV198" s="428"/>
      <c r="LEW198" s="428"/>
      <c r="LEX198" s="428"/>
      <c r="LEY198" s="428"/>
      <c r="LEZ198" s="428"/>
      <c r="LFA198" s="428"/>
      <c r="LFB198" s="428"/>
      <c r="LFC198" s="428"/>
      <c r="LFD198" s="428"/>
      <c r="LFE198" s="428"/>
      <c r="LFF198" s="428"/>
      <c r="LFG198" s="428"/>
      <c r="LFH198" s="428"/>
      <c r="LFI198" s="428"/>
      <c r="LFJ198" s="428"/>
      <c r="LFK198" s="428"/>
      <c r="LFL198" s="428"/>
      <c r="LFM198" s="428"/>
      <c r="LFN198" s="428"/>
      <c r="LFO198" s="428"/>
      <c r="LFP198" s="428"/>
      <c r="LFQ198" s="428"/>
      <c r="LFR198" s="428"/>
      <c r="LFS198" s="428"/>
      <c r="LFT198" s="428"/>
      <c r="LFU198" s="428"/>
      <c r="LFV198" s="428"/>
      <c r="LFW198" s="428"/>
      <c r="LFX198" s="428"/>
      <c r="LFY198" s="428"/>
      <c r="LFZ198" s="428"/>
      <c r="LGA198" s="428"/>
      <c r="LGB198" s="428"/>
      <c r="LGC198" s="428"/>
      <c r="LGD198" s="428"/>
      <c r="LGE198" s="428"/>
      <c r="LGF198" s="428"/>
      <c r="LGG198" s="428"/>
      <c r="LGH198" s="428"/>
      <c r="LGI198" s="428"/>
      <c r="LGJ198" s="428"/>
      <c r="LGK198" s="428"/>
      <c r="LGL198" s="428"/>
      <c r="LGM198" s="428"/>
      <c r="LGN198" s="428"/>
      <c r="LGO198" s="428"/>
      <c r="LGP198" s="428"/>
      <c r="LGQ198" s="428"/>
      <c r="LGR198" s="428"/>
      <c r="LGS198" s="428"/>
      <c r="LGT198" s="428"/>
      <c r="LGU198" s="428"/>
      <c r="LGV198" s="428"/>
      <c r="LGW198" s="428"/>
      <c r="LGX198" s="428"/>
      <c r="LGY198" s="428"/>
      <c r="LGZ198" s="428"/>
      <c r="LHA198" s="428"/>
      <c r="LHB198" s="428"/>
      <c r="LHC198" s="428"/>
      <c r="LHD198" s="428"/>
      <c r="LHE198" s="428"/>
      <c r="LHF198" s="428"/>
      <c r="LHG198" s="428"/>
      <c r="LHH198" s="428"/>
      <c r="LHI198" s="428"/>
      <c r="LHJ198" s="428"/>
      <c r="LHK198" s="428"/>
      <c r="LHL198" s="428"/>
      <c r="LHM198" s="428"/>
      <c r="LHN198" s="428"/>
      <c r="LHO198" s="428"/>
      <c r="LHP198" s="428"/>
      <c r="LHQ198" s="428"/>
      <c r="LHR198" s="428"/>
      <c r="LHS198" s="428"/>
      <c r="LHT198" s="428"/>
      <c r="LHU198" s="428"/>
      <c r="LHV198" s="428"/>
      <c r="LHW198" s="428"/>
      <c r="LHX198" s="428"/>
      <c r="LHY198" s="428"/>
      <c r="LHZ198" s="428"/>
      <c r="LIA198" s="428"/>
      <c r="LIB198" s="428"/>
      <c r="LIC198" s="428"/>
      <c r="LID198" s="428"/>
      <c r="LIE198" s="428"/>
      <c r="LIF198" s="428"/>
      <c r="LIG198" s="428"/>
      <c r="LIH198" s="428"/>
      <c r="LII198" s="428"/>
      <c r="LIJ198" s="428"/>
      <c r="LIK198" s="428"/>
      <c r="LIL198" s="428"/>
      <c r="LIM198" s="428"/>
      <c r="LIN198" s="428"/>
      <c r="LIO198" s="428"/>
      <c r="LIP198" s="428"/>
      <c r="LIQ198" s="428"/>
      <c r="LIR198" s="428"/>
      <c r="LIS198" s="428"/>
      <c r="LIT198" s="428"/>
      <c r="LIU198" s="428"/>
      <c r="LIV198" s="428"/>
      <c r="LIW198" s="428"/>
      <c r="LIX198" s="428"/>
      <c r="LIY198" s="428"/>
      <c r="LIZ198" s="428"/>
      <c r="LJA198" s="428"/>
      <c r="LJB198" s="428"/>
      <c r="LJC198" s="428"/>
      <c r="LJD198" s="428"/>
      <c r="LJE198" s="428"/>
      <c r="LJF198" s="428"/>
      <c r="LJG198" s="428"/>
      <c r="LJH198" s="428"/>
      <c r="LJI198" s="428"/>
      <c r="LJJ198" s="428"/>
      <c r="LJK198" s="428"/>
      <c r="LJL198" s="428"/>
      <c r="LJM198" s="428"/>
      <c r="LJN198" s="428"/>
      <c r="LJO198" s="428"/>
      <c r="LJP198" s="428"/>
      <c r="LJQ198" s="428"/>
      <c r="LJR198" s="428"/>
      <c r="LJS198" s="428"/>
      <c r="LJT198" s="428"/>
      <c r="LJU198" s="428"/>
      <c r="LJV198" s="428"/>
      <c r="LJW198" s="428"/>
      <c r="LJX198" s="428"/>
      <c r="LJY198" s="428"/>
      <c r="LJZ198" s="428"/>
      <c r="LKA198" s="428"/>
      <c r="LKB198" s="428"/>
      <c r="LKC198" s="428"/>
      <c r="LKD198" s="428"/>
      <c r="LKE198" s="428"/>
      <c r="LKF198" s="428"/>
      <c r="LKG198" s="428"/>
      <c r="LKH198" s="428"/>
      <c r="LKI198" s="428"/>
      <c r="LKJ198" s="428"/>
      <c r="LKK198" s="428"/>
      <c r="LKL198" s="428"/>
      <c r="LKM198" s="428"/>
      <c r="LKN198" s="428"/>
      <c r="LKO198" s="428"/>
      <c r="LKP198" s="428"/>
      <c r="LKQ198" s="428"/>
      <c r="LKR198" s="428"/>
      <c r="LKS198" s="428"/>
      <c r="LKT198" s="428"/>
      <c r="LKU198" s="428"/>
      <c r="LKV198" s="428"/>
      <c r="LKW198" s="428"/>
      <c r="LKX198" s="428"/>
      <c r="LKY198" s="428"/>
      <c r="LKZ198" s="428"/>
      <c r="LLA198" s="428"/>
      <c r="LLB198" s="428"/>
      <c r="LLC198" s="428"/>
      <c r="LLD198" s="428"/>
      <c r="LLE198" s="428"/>
      <c r="LLF198" s="428"/>
      <c r="LLG198" s="428"/>
      <c r="LLH198" s="428"/>
      <c r="LLI198" s="428"/>
      <c r="LLJ198" s="428"/>
      <c r="LLK198" s="428"/>
      <c r="LLL198" s="428"/>
      <c r="LLM198" s="428"/>
      <c r="LLN198" s="428"/>
      <c r="LLO198" s="428"/>
      <c r="LLP198" s="428"/>
      <c r="LLQ198" s="428"/>
      <c r="LLR198" s="428"/>
      <c r="LLS198" s="428"/>
      <c r="LLT198" s="428"/>
      <c r="LLU198" s="428"/>
      <c r="LLV198" s="428"/>
      <c r="LLW198" s="428"/>
      <c r="LLX198" s="428"/>
      <c r="LLY198" s="428"/>
      <c r="LLZ198" s="428"/>
      <c r="LMA198" s="428"/>
      <c r="LMB198" s="428"/>
      <c r="LMC198" s="428"/>
      <c r="LMD198" s="428"/>
      <c r="LME198" s="428"/>
      <c r="LMF198" s="428"/>
      <c r="LMG198" s="428"/>
      <c r="LMH198" s="428"/>
      <c r="LMI198" s="428"/>
      <c r="LMJ198" s="428"/>
      <c r="LMK198" s="428"/>
      <c r="LML198" s="428"/>
      <c r="LMM198" s="428"/>
      <c r="LMN198" s="428"/>
      <c r="LMO198" s="428"/>
      <c r="LMP198" s="428"/>
      <c r="LMQ198" s="428"/>
      <c r="LMR198" s="428"/>
      <c r="LMS198" s="428"/>
      <c r="LMT198" s="428"/>
      <c r="LMU198" s="428"/>
      <c r="LMV198" s="428"/>
      <c r="LMW198" s="428"/>
      <c r="LMX198" s="428"/>
      <c r="LMY198" s="428"/>
      <c r="LMZ198" s="428"/>
      <c r="LNA198" s="428"/>
      <c r="LNB198" s="428"/>
      <c r="LNC198" s="428"/>
      <c r="LND198" s="428"/>
      <c r="LNE198" s="428"/>
      <c r="LNF198" s="428"/>
      <c r="LNG198" s="428"/>
      <c r="LNH198" s="428"/>
      <c r="LNI198" s="428"/>
      <c r="LNJ198" s="428"/>
      <c r="LNK198" s="428"/>
      <c r="LNL198" s="428"/>
      <c r="LNM198" s="428"/>
      <c r="LNN198" s="428"/>
      <c r="LNO198" s="428"/>
      <c r="LNP198" s="428"/>
      <c r="LNQ198" s="428"/>
      <c r="LNR198" s="428"/>
      <c r="LNS198" s="428"/>
      <c r="LNT198" s="428"/>
      <c r="LNU198" s="428"/>
      <c r="LNV198" s="428"/>
      <c r="LNW198" s="428"/>
      <c r="LNX198" s="428"/>
      <c r="LNY198" s="428"/>
      <c r="LNZ198" s="428"/>
      <c r="LOA198" s="428"/>
      <c r="LOB198" s="428"/>
      <c r="LOC198" s="428"/>
      <c r="LOD198" s="428"/>
      <c r="LOE198" s="428"/>
      <c r="LOF198" s="428"/>
      <c r="LOG198" s="428"/>
      <c r="LOH198" s="428"/>
      <c r="LOI198" s="428"/>
      <c r="LOJ198" s="428"/>
      <c r="LOK198" s="428"/>
      <c r="LOL198" s="428"/>
      <c r="LOM198" s="428"/>
      <c r="LON198" s="428"/>
      <c r="LOO198" s="428"/>
      <c r="LOP198" s="428"/>
      <c r="LOQ198" s="428"/>
      <c r="LOR198" s="428"/>
      <c r="LOS198" s="428"/>
      <c r="LOT198" s="428"/>
      <c r="LOU198" s="428"/>
      <c r="LOV198" s="428"/>
      <c r="LOW198" s="428"/>
      <c r="LOX198" s="428"/>
      <c r="LOY198" s="428"/>
      <c r="LOZ198" s="428"/>
      <c r="LPA198" s="428"/>
      <c r="LPB198" s="428"/>
      <c r="LPC198" s="428"/>
      <c r="LPD198" s="428"/>
      <c r="LPE198" s="428"/>
      <c r="LPF198" s="428"/>
      <c r="LPG198" s="428"/>
      <c r="LPH198" s="428"/>
      <c r="LPI198" s="428"/>
      <c r="LPJ198" s="428"/>
      <c r="LPK198" s="428"/>
      <c r="LPL198" s="428"/>
      <c r="LPM198" s="428"/>
      <c r="LPN198" s="428"/>
      <c r="LPO198" s="428"/>
      <c r="LPP198" s="428"/>
      <c r="LPQ198" s="428"/>
      <c r="LPR198" s="428"/>
      <c r="LPS198" s="428"/>
      <c r="LPT198" s="428"/>
      <c r="LPU198" s="428"/>
      <c r="LPV198" s="428"/>
      <c r="LPW198" s="428"/>
      <c r="LPX198" s="428"/>
      <c r="LPY198" s="428"/>
      <c r="LPZ198" s="428"/>
      <c r="LQA198" s="428"/>
      <c r="LQB198" s="428"/>
      <c r="LQC198" s="428"/>
      <c r="LQD198" s="428"/>
      <c r="LQE198" s="428"/>
      <c r="LQF198" s="428"/>
      <c r="LQG198" s="428"/>
      <c r="LQH198" s="428"/>
      <c r="LQI198" s="428"/>
      <c r="LQJ198" s="428"/>
      <c r="LQK198" s="428"/>
      <c r="LQL198" s="428"/>
      <c r="LQM198" s="428"/>
      <c r="LQN198" s="428"/>
      <c r="LQO198" s="428"/>
      <c r="LQP198" s="428"/>
      <c r="LQQ198" s="428"/>
      <c r="LQR198" s="428"/>
      <c r="LQS198" s="428"/>
      <c r="LQT198" s="428"/>
      <c r="LQU198" s="428"/>
      <c r="LQV198" s="428"/>
      <c r="LQW198" s="428"/>
      <c r="LQX198" s="428"/>
      <c r="LQY198" s="428"/>
      <c r="LQZ198" s="428"/>
      <c r="LRA198" s="428"/>
      <c r="LRB198" s="428"/>
      <c r="LRC198" s="428"/>
      <c r="LRD198" s="428"/>
      <c r="LRE198" s="428"/>
      <c r="LRF198" s="428"/>
      <c r="LRG198" s="428"/>
      <c r="LRH198" s="428"/>
      <c r="LRI198" s="428"/>
      <c r="LRJ198" s="428"/>
      <c r="LRK198" s="428"/>
      <c r="LRL198" s="428"/>
      <c r="LRM198" s="428"/>
      <c r="LRN198" s="428"/>
      <c r="LRO198" s="428"/>
      <c r="LRP198" s="428"/>
      <c r="LRQ198" s="428"/>
      <c r="LRR198" s="428"/>
      <c r="LRS198" s="428"/>
      <c r="LRT198" s="428"/>
      <c r="LRU198" s="428"/>
      <c r="LRV198" s="428"/>
      <c r="LRW198" s="428"/>
      <c r="LRX198" s="428"/>
      <c r="LRY198" s="428"/>
      <c r="LRZ198" s="428"/>
      <c r="LSA198" s="428"/>
      <c r="LSB198" s="428"/>
      <c r="LSC198" s="428"/>
      <c r="LSD198" s="428"/>
      <c r="LSE198" s="428"/>
      <c r="LSF198" s="428"/>
      <c r="LSG198" s="428"/>
      <c r="LSH198" s="428"/>
      <c r="LSI198" s="428"/>
      <c r="LSJ198" s="428"/>
      <c r="LSK198" s="428"/>
      <c r="LSL198" s="428"/>
      <c r="LSM198" s="428"/>
      <c r="LSN198" s="428"/>
      <c r="LSO198" s="428"/>
      <c r="LSP198" s="428"/>
      <c r="LSQ198" s="428"/>
      <c r="LSR198" s="428"/>
      <c r="LSS198" s="428"/>
      <c r="LST198" s="428"/>
      <c r="LSU198" s="428"/>
      <c r="LSV198" s="428"/>
      <c r="LSW198" s="428"/>
      <c r="LSX198" s="428"/>
      <c r="LSY198" s="428"/>
      <c r="LSZ198" s="428"/>
      <c r="LTA198" s="428"/>
      <c r="LTB198" s="428"/>
      <c r="LTC198" s="428"/>
      <c r="LTD198" s="428"/>
      <c r="LTE198" s="428"/>
      <c r="LTF198" s="428"/>
      <c r="LTG198" s="428"/>
      <c r="LTH198" s="428"/>
      <c r="LTI198" s="428"/>
      <c r="LTJ198" s="428"/>
      <c r="LTK198" s="428"/>
      <c r="LTL198" s="428"/>
      <c r="LTM198" s="428"/>
      <c r="LTN198" s="428"/>
      <c r="LTO198" s="428"/>
      <c r="LTP198" s="428"/>
      <c r="LTQ198" s="428"/>
      <c r="LTR198" s="428"/>
      <c r="LTS198" s="428"/>
      <c r="LTT198" s="428"/>
      <c r="LTU198" s="428"/>
      <c r="LTV198" s="428"/>
      <c r="LTW198" s="428"/>
      <c r="LTX198" s="428"/>
      <c r="LTY198" s="428"/>
      <c r="LTZ198" s="428"/>
      <c r="LUA198" s="428"/>
      <c r="LUB198" s="428"/>
      <c r="LUC198" s="428"/>
      <c r="LUD198" s="428"/>
      <c r="LUE198" s="428"/>
      <c r="LUF198" s="428"/>
      <c r="LUG198" s="428"/>
      <c r="LUH198" s="428"/>
      <c r="LUI198" s="428"/>
      <c r="LUJ198" s="428"/>
      <c r="LUK198" s="428"/>
      <c r="LUL198" s="428"/>
      <c r="LUM198" s="428"/>
      <c r="LUN198" s="428"/>
      <c r="LUO198" s="428"/>
      <c r="LUP198" s="428"/>
      <c r="LUQ198" s="428"/>
      <c r="LUR198" s="428"/>
      <c r="LUS198" s="428"/>
      <c r="LUT198" s="428"/>
      <c r="LUU198" s="428"/>
      <c r="LUV198" s="428"/>
      <c r="LUW198" s="428"/>
      <c r="LUX198" s="428"/>
      <c r="LUY198" s="428"/>
      <c r="LUZ198" s="428"/>
      <c r="LVA198" s="428"/>
      <c r="LVB198" s="428"/>
      <c r="LVC198" s="428"/>
      <c r="LVD198" s="428"/>
      <c r="LVE198" s="428"/>
      <c r="LVF198" s="428"/>
      <c r="LVG198" s="428"/>
      <c r="LVH198" s="428"/>
      <c r="LVI198" s="428"/>
      <c r="LVJ198" s="428"/>
      <c r="LVK198" s="428"/>
      <c r="LVL198" s="428"/>
      <c r="LVM198" s="428"/>
      <c r="LVN198" s="428"/>
      <c r="LVO198" s="428"/>
      <c r="LVP198" s="428"/>
      <c r="LVQ198" s="428"/>
      <c r="LVR198" s="428"/>
      <c r="LVS198" s="428"/>
      <c r="LVT198" s="428"/>
      <c r="LVU198" s="428"/>
      <c r="LVV198" s="428"/>
      <c r="LVW198" s="428"/>
      <c r="LVX198" s="428"/>
      <c r="LVY198" s="428"/>
      <c r="LVZ198" s="428"/>
      <c r="LWA198" s="428"/>
      <c r="LWB198" s="428"/>
      <c r="LWC198" s="428"/>
      <c r="LWD198" s="428"/>
      <c r="LWE198" s="428"/>
      <c r="LWF198" s="428"/>
      <c r="LWG198" s="428"/>
      <c r="LWH198" s="428"/>
      <c r="LWI198" s="428"/>
      <c r="LWJ198" s="428"/>
      <c r="LWK198" s="428"/>
      <c r="LWL198" s="428"/>
      <c r="LWM198" s="428"/>
      <c r="LWN198" s="428"/>
      <c r="LWO198" s="428"/>
      <c r="LWP198" s="428"/>
      <c r="LWQ198" s="428"/>
      <c r="LWR198" s="428"/>
      <c r="LWS198" s="428"/>
      <c r="LWT198" s="428"/>
      <c r="LWU198" s="428"/>
      <c r="LWV198" s="428"/>
      <c r="LWW198" s="428"/>
      <c r="LWX198" s="428"/>
      <c r="LWY198" s="428"/>
      <c r="LWZ198" s="428"/>
      <c r="LXA198" s="428"/>
      <c r="LXB198" s="428"/>
      <c r="LXC198" s="428"/>
      <c r="LXD198" s="428"/>
      <c r="LXE198" s="428"/>
      <c r="LXF198" s="428"/>
      <c r="LXG198" s="428"/>
      <c r="LXH198" s="428"/>
      <c r="LXI198" s="428"/>
      <c r="LXJ198" s="428"/>
      <c r="LXK198" s="428"/>
      <c r="LXL198" s="428"/>
      <c r="LXM198" s="428"/>
      <c r="LXN198" s="428"/>
      <c r="LXO198" s="428"/>
      <c r="LXP198" s="428"/>
      <c r="LXQ198" s="428"/>
      <c r="LXR198" s="428"/>
      <c r="LXS198" s="428"/>
      <c r="LXT198" s="428"/>
      <c r="LXU198" s="428"/>
      <c r="LXV198" s="428"/>
      <c r="LXW198" s="428"/>
      <c r="LXX198" s="428"/>
      <c r="LXY198" s="428"/>
      <c r="LXZ198" s="428"/>
      <c r="LYA198" s="428"/>
      <c r="LYB198" s="428"/>
      <c r="LYC198" s="428"/>
      <c r="LYD198" s="428"/>
      <c r="LYE198" s="428"/>
      <c r="LYF198" s="428"/>
      <c r="LYG198" s="428"/>
      <c r="LYH198" s="428"/>
      <c r="LYI198" s="428"/>
      <c r="LYJ198" s="428"/>
      <c r="LYK198" s="428"/>
      <c r="LYL198" s="428"/>
      <c r="LYM198" s="428"/>
      <c r="LYN198" s="428"/>
      <c r="LYO198" s="428"/>
      <c r="LYP198" s="428"/>
      <c r="LYQ198" s="428"/>
      <c r="LYR198" s="428"/>
      <c r="LYS198" s="428"/>
      <c r="LYT198" s="428"/>
      <c r="LYU198" s="428"/>
      <c r="LYV198" s="428"/>
      <c r="LYW198" s="428"/>
      <c r="LYX198" s="428"/>
      <c r="LYY198" s="428"/>
      <c r="LYZ198" s="428"/>
      <c r="LZA198" s="428"/>
      <c r="LZB198" s="428"/>
      <c r="LZC198" s="428"/>
      <c r="LZD198" s="428"/>
      <c r="LZE198" s="428"/>
      <c r="LZF198" s="428"/>
      <c r="LZG198" s="428"/>
      <c r="LZH198" s="428"/>
      <c r="LZI198" s="428"/>
      <c r="LZJ198" s="428"/>
      <c r="LZK198" s="428"/>
      <c r="LZL198" s="428"/>
      <c r="LZM198" s="428"/>
      <c r="LZN198" s="428"/>
      <c r="LZO198" s="428"/>
      <c r="LZP198" s="428"/>
      <c r="LZQ198" s="428"/>
      <c r="LZR198" s="428"/>
      <c r="LZS198" s="428"/>
      <c r="LZT198" s="428"/>
      <c r="LZU198" s="428"/>
      <c r="LZV198" s="428"/>
      <c r="LZW198" s="428"/>
      <c r="LZX198" s="428"/>
      <c r="LZY198" s="428"/>
      <c r="LZZ198" s="428"/>
      <c r="MAA198" s="428"/>
      <c r="MAB198" s="428"/>
      <c r="MAC198" s="428"/>
      <c r="MAD198" s="428"/>
      <c r="MAE198" s="428"/>
      <c r="MAF198" s="428"/>
      <c r="MAG198" s="428"/>
      <c r="MAH198" s="428"/>
      <c r="MAI198" s="428"/>
      <c r="MAJ198" s="428"/>
      <c r="MAK198" s="428"/>
      <c r="MAL198" s="428"/>
      <c r="MAM198" s="428"/>
      <c r="MAN198" s="428"/>
      <c r="MAO198" s="428"/>
      <c r="MAP198" s="428"/>
      <c r="MAQ198" s="428"/>
      <c r="MAR198" s="428"/>
      <c r="MAS198" s="428"/>
      <c r="MAT198" s="428"/>
      <c r="MAU198" s="428"/>
      <c r="MAV198" s="428"/>
      <c r="MAW198" s="428"/>
      <c r="MAX198" s="428"/>
      <c r="MAY198" s="428"/>
      <c r="MAZ198" s="428"/>
      <c r="MBA198" s="428"/>
      <c r="MBB198" s="428"/>
      <c r="MBC198" s="428"/>
      <c r="MBD198" s="428"/>
      <c r="MBE198" s="428"/>
      <c r="MBF198" s="428"/>
      <c r="MBG198" s="428"/>
      <c r="MBH198" s="428"/>
      <c r="MBI198" s="428"/>
      <c r="MBJ198" s="428"/>
      <c r="MBK198" s="428"/>
      <c r="MBL198" s="428"/>
      <c r="MBM198" s="428"/>
      <c r="MBN198" s="428"/>
      <c r="MBO198" s="428"/>
      <c r="MBP198" s="428"/>
      <c r="MBQ198" s="428"/>
      <c r="MBR198" s="428"/>
      <c r="MBS198" s="428"/>
      <c r="MBT198" s="428"/>
      <c r="MBU198" s="428"/>
      <c r="MBV198" s="428"/>
      <c r="MBW198" s="428"/>
      <c r="MBX198" s="428"/>
      <c r="MBY198" s="428"/>
      <c r="MBZ198" s="428"/>
      <c r="MCA198" s="428"/>
      <c r="MCB198" s="428"/>
      <c r="MCC198" s="428"/>
      <c r="MCD198" s="428"/>
      <c r="MCE198" s="428"/>
      <c r="MCF198" s="428"/>
      <c r="MCG198" s="428"/>
      <c r="MCH198" s="428"/>
      <c r="MCI198" s="428"/>
      <c r="MCJ198" s="428"/>
      <c r="MCK198" s="428"/>
      <c r="MCL198" s="428"/>
      <c r="MCM198" s="428"/>
      <c r="MCN198" s="428"/>
      <c r="MCO198" s="428"/>
      <c r="MCP198" s="428"/>
      <c r="MCQ198" s="428"/>
      <c r="MCR198" s="428"/>
      <c r="MCS198" s="428"/>
      <c r="MCT198" s="428"/>
      <c r="MCU198" s="428"/>
      <c r="MCV198" s="428"/>
      <c r="MCW198" s="428"/>
      <c r="MCX198" s="428"/>
      <c r="MCY198" s="428"/>
      <c r="MCZ198" s="428"/>
      <c r="MDA198" s="428"/>
      <c r="MDB198" s="428"/>
      <c r="MDC198" s="428"/>
      <c r="MDD198" s="428"/>
      <c r="MDE198" s="428"/>
      <c r="MDF198" s="428"/>
      <c r="MDG198" s="428"/>
      <c r="MDH198" s="428"/>
      <c r="MDI198" s="428"/>
      <c r="MDJ198" s="428"/>
      <c r="MDK198" s="428"/>
      <c r="MDL198" s="428"/>
      <c r="MDM198" s="428"/>
      <c r="MDN198" s="428"/>
      <c r="MDO198" s="428"/>
      <c r="MDP198" s="428"/>
      <c r="MDQ198" s="428"/>
      <c r="MDR198" s="428"/>
      <c r="MDS198" s="428"/>
      <c r="MDT198" s="428"/>
      <c r="MDU198" s="428"/>
      <c r="MDV198" s="428"/>
      <c r="MDW198" s="428"/>
      <c r="MDX198" s="428"/>
      <c r="MDY198" s="428"/>
      <c r="MDZ198" s="428"/>
      <c r="MEA198" s="428"/>
      <c r="MEB198" s="428"/>
      <c r="MEC198" s="428"/>
      <c r="MED198" s="428"/>
      <c r="MEE198" s="428"/>
      <c r="MEF198" s="428"/>
      <c r="MEG198" s="428"/>
      <c r="MEH198" s="428"/>
      <c r="MEI198" s="428"/>
      <c r="MEJ198" s="428"/>
      <c r="MEK198" s="428"/>
      <c r="MEL198" s="428"/>
      <c r="MEM198" s="428"/>
      <c r="MEN198" s="428"/>
      <c r="MEO198" s="428"/>
      <c r="MEP198" s="428"/>
      <c r="MEQ198" s="428"/>
      <c r="MER198" s="428"/>
      <c r="MES198" s="428"/>
      <c r="MET198" s="428"/>
      <c r="MEU198" s="428"/>
      <c r="MEV198" s="428"/>
      <c r="MEW198" s="428"/>
      <c r="MEX198" s="428"/>
      <c r="MEY198" s="428"/>
      <c r="MEZ198" s="428"/>
      <c r="MFA198" s="428"/>
      <c r="MFB198" s="428"/>
      <c r="MFC198" s="428"/>
      <c r="MFD198" s="428"/>
      <c r="MFE198" s="428"/>
      <c r="MFF198" s="428"/>
      <c r="MFG198" s="428"/>
      <c r="MFH198" s="428"/>
      <c r="MFI198" s="428"/>
      <c r="MFJ198" s="428"/>
      <c r="MFK198" s="428"/>
      <c r="MFL198" s="428"/>
      <c r="MFM198" s="428"/>
      <c r="MFN198" s="428"/>
      <c r="MFO198" s="428"/>
      <c r="MFP198" s="428"/>
      <c r="MFQ198" s="428"/>
      <c r="MFR198" s="428"/>
      <c r="MFS198" s="428"/>
      <c r="MFT198" s="428"/>
      <c r="MFU198" s="428"/>
      <c r="MFV198" s="428"/>
      <c r="MFW198" s="428"/>
      <c r="MFX198" s="428"/>
      <c r="MFY198" s="428"/>
      <c r="MFZ198" s="428"/>
      <c r="MGA198" s="428"/>
      <c r="MGB198" s="428"/>
      <c r="MGC198" s="428"/>
      <c r="MGD198" s="428"/>
      <c r="MGE198" s="428"/>
      <c r="MGF198" s="428"/>
      <c r="MGG198" s="428"/>
      <c r="MGH198" s="428"/>
      <c r="MGI198" s="428"/>
      <c r="MGJ198" s="428"/>
      <c r="MGK198" s="428"/>
      <c r="MGL198" s="428"/>
      <c r="MGM198" s="428"/>
      <c r="MGN198" s="428"/>
      <c r="MGO198" s="428"/>
      <c r="MGP198" s="428"/>
      <c r="MGQ198" s="428"/>
      <c r="MGR198" s="428"/>
      <c r="MGS198" s="428"/>
      <c r="MGT198" s="428"/>
      <c r="MGU198" s="428"/>
      <c r="MGV198" s="428"/>
      <c r="MGW198" s="428"/>
      <c r="MGX198" s="428"/>
      <c r="MGY198" s="428"/>
      <c r="MGZ198" s="428"/>
      <c r="MHA198" s="428"/>
      <c r="MHB198" s="428"/>
      <c r="MHC198" s="428"/>
      <c r="MHD198" s="428"/>
      <c r="MHE198" s="428"/>
      <c r="MHF198" s="428"/>
      <c r="MHG198" s="428"/>
      <c r="MHH198" s="428"/>
      <c r="MHI198" s="428"/>
      <c r="MHJ198" s="428"/>
      <c r="MHK198" s="428"/>
      <c r="MHL198" s="428"/>
      <c r="MHM198" s="428"/>
      <c r="MHN198" s="428"/>
      <c r="MHO198" s="428"/>
      <c r="MHP198" s="428"/>
      <c r="MHQ198" s="428"/>
      <c r="MHR198" s="428"/>
      <c r="MHS198" s="428"/>
      <c r="MHT198" s="428"/>
      <c r="MHU198" s="428"/>
      <c r="MHV198" s="428"/>
      <c r="MHW198" s="428"/>
      <c r="MHX198" s="428"/>
      <c r="MHY198" s="428"/>
      <c r="MHZ198" s="428"/>
      <c r="MIA198" s="428"/>
      <c r="MIB198" s="428"/>
      <c r="MIC198" s="428"/>
      <c r="MID198" s="428"/>
      <c r="MIE198" s="428"/>
      <c r="MIF198" s="428"/>
      <c r="MIG198" s="428"/>
      <c r="MIH198" s="428"/>
      <c r="MII198" s="428"/>
      <c r="MIJ198" s="428"/>
      <c r="MIK198" s="428"/>
      <c r="MIL198" s="428"/>
      <c r="MIM198" s="428"/>
      <c r="MIN198" s="428"/>
      <c r="MIO198" s="428"/>
      <c r="MIP198" s="428"/>
      <c r="MIQ198" s="428"/>
      <c r="MIR198" s="428"/>
      <c r="MIS198" s="428"/>
      <c r="MIT198" s="428"/>
      <c r="MIU198" s="428"/>
      <c r="MIV198" s="428"/>
      <c r="MIW198" s="428"/>
      <c r="MIX198" s="428"/>
      <c r="MIY198" s="428"/>
      <c r="MIZ198" s="428"/>
      <c r="MJA198" s="428"/>
      <c r="MJB198" s="428"/>
      <c r="MJC198" s="428"/>
      <c r="MJD198" s="428"/>
      <c r="MJE198" s="428"/>
      <c r="MJF198" s="428"/>
      <c r="MJG198" s="428"/>
      <c r="MJH198" s="428"/>
      <c r="MJI198" s="428"/>
      <c r="MJJ198" s="428"/>
      <c r="MJK198" s="428"/>
      <c r="MJL198" s="428"/>
      <c r="MJM198" s="428"/>
      <c r="MJN198" s="428"/>
      <c r="MJO198" s="428"/>
      <c r="MJP198" s="428"/>
      <c r="MJQ198" s="428"/>
      <c r="MJR198" s="428"/>
      <c r="MJS198" s="428"/>
      <c r="MJT198" s="428"/>
      <c r="MJU198" s="428"/>
      <c r="MJV198" s="428"/>
      <c r="MJW198" s="428"/>
      <c r="MJX198" s="428"/>
      <c r="MJY198" s="428"/>
      <c r="MJZ198" s="428"/>
      <c r="MKA198" s="428"/>
      <c r="MKB198" s="428"/>
      <c r="MKC198" s="428"/>
      <c r="MKD198" s="428"/>
      <c r="MKE198" s="428"/>
      <c r="MKF198" s="428"/>
      <c r="MKG198" s="428"/>
      <c r="MKH198" s="428"/>
      <c r="MKI198" s="428"/>
      <c r="MKJ198" s="428"/>
      <c r="MKK198" s="428"/>
      <c r="MKL198" s="428"/>
      <c r="MKM198" s="428"/>
      <c r="MKN198" s="428"/>
      <c r="MKO198" s="428"/>
      <c r="MKP198" s="428"/>
      <c r="MKQ198" s="428"/>
      <c r="MKR198" s="428"/>
      <c r="MKS198" s="428"/>
      <c r="MKT198" s="428"/>
      <c r="MKU198" s="428"/>
      <c r="MKV198" s="428"/>
      <c r="MKW198" s="428"/>
      <c r="MKX198" s="428"/>
      <c r="MKY198" s="428"/>
      <c r="MKZ198" s="428"/>
      <c r="MLA198" s="428"/>
      <c r="MLB198" s="428"/>
      <c r="MLC198" s="428"/>
      <c r="MLD198" s="428"/>
      <c r="MLE198" s="428"/>
      <c r="MLF198" s="428"/>
      <c r="MLG198" s="428"/>
      <c r="MLH198" s="428"/>
      <c r="MLI198" s="428"/>
      <c r="MLJ198" s="428"/>
      <c r="MLK198" s="428"/>
      <c r="MLL198" s="428"/>
      <c r="MLM198" s="428"/>
      <c r="MLN198" s="428"/>
      <c r="MLO198" s="428"/>
      <c r="MLP198" s="428"/>
      <c r="MLQ198" s="428"/>
      <c r="MLR198" s="428"/>
      <c r="MLS198" s="428"/>
      <c r="MLT198" s="428"/>
      <c r="MLU198" s="428"/>
      <c r="MLV198" s="428"/>
      <c r="MLW198" s="428"/>
      <c r="MLX198" s="428"/>
      <c r="MLY198" s="428"/>
      <c r="MLZ198" s="428"/>
      <c r="MMA198" s="428"/>
      <c r="MMB198" s="428"/>
      <c r="MMC198" s="428"/>
      <c r="MMD198" s="428"/>
      <c r="MME198" s="428"/>
      <c r="MMF198" s="428"/>
      <c r="MMG198" s="428"/>
      <c r="MMH198" s="428"/>
      <c r="MMI198" s="428"/>
      <c r="MMJ198" s="428"/>
      <c r="MMK198" s="428"/>
      <c r="MML198" s="428"/>
      <c r="MMM198" s="428"/>
      <c r="MMN198" s="428"/>
      <c r="MMO198" s="428"/>
      <c r="MMP198" s="428"/>
      <c r="MMQ198" s="428"/>
      <c r="MMR198" s="428"/>
      <c r="MMS198" s="428"/>
      <c r="MMT198" s="428"/>
      <c r="MMU198" s="428"/>
      <c r="MMV198" s="428"/>
      <c r="MMW198" s="428"/>
      <c r="MMX198" s="428"/>
      <c r="MMY198" s="428"/>
      <c r="MMZ198" s="428"/>
      <c r="MNA198" s="428"/>
      <c r="MNB198" s="428"/>
      <c r="MNC198" s="428"/>
      <c r="MND198" s="428"/>
      <c r="MNE198" s="428"/>
      <c r="MNF198" s="428"/>
      <c r="MNG198" s="428"/>
      <c r="MNH198" s="428"/>
      <c r="MNI198" s="428"/>
      <c r="MNJ198" s="428"/>
      <c r="MNK198" s="428"/>
      <c r="MNL198" s="428"/>
      <c r="MNM198" s="428"/>
      <c r="MNN198" s="428"/>
      <c r="MNO198" s="428"/>
      <c r="MNP198" s="428"/>
      <c r="MNQ198" s="428"/>
      <c r="MNR198" s="428"/>
      <c r="MNS198" s="428"/>
      <c r="MNT198" s="428"/>
      <c r="MNU198" s="428"/>
      <c r="MNV198" s="428"/>
      <c r="MNW198" s="428"/>
      <c r="MNX198" s="428"/>
      <c r="MNY198" s="428"/>
      <c r="MNZ198" s="428"/>
      <c r="MOA198" s="428"/>
      <c r="MOB198" s="428"/>
      <c r="MOC198" s="428"/>
      <c r="MOD198" s="428"/>
      <c r="MOE198" s="428"/>
      <c r="MOF198" s="428"/>
      <c r="MOG198" s="428"/>
      <c r="MOH198" s="428"/>
      <c r="MOI198" s="428"/>
      <c r="MOJ198" s="428"/>
      <c r="MOK198" s="428"/>
      <c r="MOL198" s="428"/>
      <c r="MOM198" s="428"/>
      <c r="MON198" s="428"/>
      <c r="MOO198" s="428"/>
      <c r="MOP198" s="428"/>
      <c r="MOQ198" s="428"/>
      <c r="MOR198" s="428"/>
      <c r="MOS198" s="428"/>
      <c r="MOT198" s="428"/>
      <c r="MOU198" s="428"/>
      <c r="MOV198" s="428"/>
      <c r="MOW198" s="428"/>
      <c r="MOX198" s="428"/>
      <c r="MOY198" s="428"/>
      <c r="MOZ198" s="428"/>
      <c r="MPA198" s="428"/>
      <c r="MPB198" s="428"/>
      <c r="MPC198" s="428"/>
      <c r="MPD198" s="428"/>
      <c r="MPE198" s="428"/>
      <c r="MPF198" s="428"/>
      <c r="MPG198" s="428"/>
      <c r="MPH198" s="428"/>
      <c r="MPI198" s="428"/>
      <c r="MPJ198" s="428"/>
      <c r="MPK198" s="428"/>
      <c r="MPL198" s="428"/>
      <c r="MPM198" s="428"/>
      <c r="MPN198" s="428"/>
      <c r="MPO198" s="428"/>
      <c r="MPP198" s="428"/>
      <c r="MPQ198" s="428"/>
      <c r="MPR198" s="428"/>
      <c r="MPS198" s="428"/>
      <c r="MPT198" s="428"/>
      <c r="MPU198" s="428"/>
      <c r="MPV198" s="428"/>
      <c r="MPW198" s="428"/>
      <c r="MPX198" s="428"/>
      <c r="MPY198" s="428"/>
      <c r="MPZ198" s="428"/>
      <c r="MQA198" s="428"/>
      <c r="MQB198" s="428"/>
      <c r="MQC198" s="428"/>
      <c r="MQD198" s="428"/>
      <c r="MQE198" s="428"/>
      <c r="MQF198" s="428"/>
      <c r="MQG198" s="428"/>
      <c r="MQH198" s="428"/>
      <c r="MQI198" s="428"/>
      <c r="MQJ198" s="428"/>
      <c r="MQK198" s="428"/>
      <c r="MQL198" s="428"/>
      <c r="MQM198" s="428"/>
      <c r="MQN198" s="428"/>
      <c r="MQO198" s="428"/>
      <c r="MQP198" s="428"/>
      <c r="MQQ198" s="428"/>
      <c r="MQR198" s="428"/>
      <c r="MQS198" s="428"/>
      <c r="MQT198" s="428"/>
      <c r="MQU198" s="428"/>
      <c r="MQV198" s="428"/>
      <c r="MQW198" s="428"/>
      <c r="MQX198" s="428"/>
      <c r="MQY198" s="428"/>
      <c r="MQZ198" s="428"/>
      <c r="MRA198" s="428"/>
      <c r="MRB198" s="428"/>
      <c r="MRC198" s="428"/>
      <c r="MRD198" s="428"/>
      <c r="MRE198" s="428"/>
      <c r="MRF198" s="428"/>
      <c r="MRG198" s="428"/>
      <c r="MRH198" s="428"/>
      <c r="MRI198" s="428"/>
      <c r="MRJ198" s="428"/>
      <c r="MRK198" s="428"/>
      <c r="MRL198" s="428"/>
      <c r="MRM198" s="428"/>
      <c r="MRN198" s="428"/>
      <c r="MRO198" s="428"/>
      <c r="MRP198" s="428"/>
      <c r="MRQ198" s="428"/>
      <c r="MRR198" s="428"/>
      <c r="MRS198" s="428"/>
      <c r="MRT198" s="428"/>
      <c r="MRU198" s="428"/>
      <c r="MRV198" s="428"/>
      <c r="MRW198" s="428"/>
      <c r="MRX198" s="428"/>
      <c r="MRY198" s="428"/>
      <c r="MRZ198" s="428"/>
      <c r="MSA198" s="428"/>
      <c r="MSB198" s="428"/>
      <c r="MSC198" s="428"/>
      <c r="MSD198" s="428"/>
      <c r="MSE198" s="428"/>
      <c r="MSF198" s="428"/>
      <c r="MSG198" s="428"/>
      <c r="MSH198" s="428"/>
      <c r="MSI198" s="428"/>
      <c r="MSJ198" s="428"/>
      <c r="MSK198" s="428"/>
      <c r="MSL198" s="428"/>
      <c r="MSM198" s="428"/>
      <c r="MSN198" s="428"/>
      <c r="MSO198" s="428"/>
      <c r="MSP198" s="428"/>
      <c r="MSQ198" s="428"/>
      <c r="MSR198" s="428"/>
      <c r="MSS198" s="428"/>
      <c r="MST198" s="428"/>
      <c r="MSU198" s="428"/>
      <c r="MSV198" s="428"/>
      <c r="MSW198" s="428"/>
      <c r="MSX198" s="428"/>
      <c r="MSY198" s="428"/>
      <c r="MSZ198" s="428"/>
      <c r="MTA198" s="428"/>
      <c r="MTB198" s="428"/>
      <c r="MTC198" s="428"/>
      <c r="MTD198" s="428"/>
      <c r="MTE198" s="428"/>
      <c r="MTF198" s="428"/>
      <c r="MTG198" s="428"/>
      <c r="MTH198" s="428"/>
      <c r="MTI198" s="428"/>
      <c r="MTJ198" s="428"/>
      <c r="MTK198" s="428"/>
      <c r="MTL198" s="428"/>
      <c r="MTM198" s="428"/>
      <c r="MTN198" s="428"/>
      <c r="MTO198" s="428"/>
      <c r="MTP198" s="428"/>
      <c r="MTQ198" s="428"/>
      <c r="MTR198" s="428"/>
      <c r="MTS198" s="428"/>
      <c r="MTT198" s="428"/>
      <c r="MTU198" s="428"/>
      <c r="MTV198" s="428"/>
      <c r="MTW198" s="428"/>
      <c r="MTX198" s="428"/>
      <c r="MTY198" s="428"/>
      <c r="MTZ198" s="428"/>
      <c r="MUA198" s="428"/>
      <c r="MUB198" s="428"/>
      <c r="MUC198" s="428"/>
      <c r="MUD198" s="428"/>
      <c r="MUE198" s="428"/>
      <c r="MUF198" s="428"/>
      <c r="MUG198" s="428"/>
      <c r="MUH198" s="428"/>
      <c r="MUI198" s="428"/>
      <c r="MUJ198" s="428"/>
      <c r="MUK198" s="428"/>
      <c r="MUL198" s="428"/>
      <c r="MUM198" s="428"/>
      <c r="MUN198" s="428"/>
      <c r="MUO198" s="428"/>
      <c r="MUP198" s="428"/>
      <c r="MUQ198" s="428"/>
      <c r="MUR198" s="428"/>
      <c r="MUS198" s="428"/>
      <c r="MUT198" s="428"/>
      <c r="MUU198" s="428"/>
      <c r="MUV198" s="428"/>
      <c r="MUW198" s="428"/>
      <c r="MUX198" s="428"/>
      <c r="MUY198" s="428"/>
      <c r="MUZ198" s="428"/>
      <c r="MVA198" s="428"/>
      <c r="MVB198" s="428"/>
      <c r="MVC198" s="428"/>
      <c r="MVD198" s="428"/>
      <c r="MVE198" s="428"/>
      <c r="MVF198" s="428"/>
      <c r="MVG198" s="428"/>
      <c r="MVH198" s="428"/>
      <c r="MVI198" s="428"/>
      <c r="MVJ198" s="428"/>
      <c r="MVK198" s="428"/>
      <c r="MVL198" s="428"/>
      <c r="MVM198" s="428"/>
      <c r="MVN198" s="428"/>
      <c r="MVO198" s="428"/>
      <c r="MVP198" s="428"/>
      <c r="MVQ198" s="428"/>
      <c r="MVR198" s="428"/>
      <c r="MVS198" s="428"/>
      <c r="MVT198" s="428"/>
      <c r="MVU198" s="428"/>
      <c r="MVV198" s="428"/>
      <c r="MVW198" s="428"/>
      <c r="MVX198" s="428"/>
      <c r="MVY198" s="428"/>
      <c r="MVZ198" s="428"/>
      <c r="MWA198" s="428"/>
      <c r="MWB198" s="428"/>
      <c r="MWC198" s="428"/>
      <c r="MWD198" s="428"/>
      <c r="MWE198" s="428"/>
      <c r="MWF198" s="428"/>
      <c r="MWG198" s="428"/>
      <c r="MWH198" s="428"/>
      <c r="MWI198" s="428"/>
      <c r="MWJ198" s="428"/>
      <c r="MWK198" s="428"/>
      <c r="MWL198" s="428"/>
      <c r="MWM198" s="428"/>
      <c r="MWN198" s="428"/>
      <c r="MWO198" s="428"/>
      <c r="MWP198" s="428"/>
      <c r="MWQ198" s="428"/>
      <c r="MWR198" s="428"/>
      <c r="MWS198" s="428"/>
      <c r="MWT198" s="428"/>
      <c r="MWU198" s="428"/>
      <c r="MWV198" s="428"/>
      <c r="MWW198" s="428"/>
      <c r="MWX198" s="428"/>
      <c r="MWY198" s="428"/>
      <c r="MWZ198" s="428"/>
      <c r="MXA198" s="428"/>
      <c r="MXB198" s="428"/>
      <c r="MXC198" s="428"/>
      <c r="MXD198" s="428"/>
      <c r="MXE198" s="428"/>
      <c r="MXF198" s="428"/>
      <c r="MXG198" s="428"/>
      <c r="MXH198" s="428"/>
      <c r="MXI198" s="428"/>
      <c r="MXJ198" s="428"/>
      <c r="MXK198" s="428"/>
      <c r="MXL198" s="428"/>
      <c r="MXM198" s="428"/>
      <c r="MXN198" s="428"/>
      <c r="MXO198" s="428"/>
      <c r="MXP198" s="428"/>
      <c r="MXQ198" s="428"/>
      <c r="MXR198" s="428"/>
      <c r="MXS198" s="428"/>
      <c r="MXT198" s="428"/>
      <c r="MXU198" s="428"/>
      <c r="MXV198" s="428"/>
      <c r="MXW198" s="428"/>
      <c r="MXX198" s="428"/>
      <c r="MXY198" s="428"/>
      <c r="MXZ198" s="428"/>
      <c r="MYA198" s="428"/>
      <c r="MYB198" s="428"/>
      <c r="MYC198" s="428"/>
      <c r="MYD198" s="428"/>
      <c r="MYE198" s="428"/>
      <c r="MYF198" s="428"/>
      <c r="MYG198" s="428"/>
      <c r="MYH198" s="428"/>
      <c r="MYI198" s="428"/>
      <c r="MYJ198" s="428"/>
      <c r="MYK198" s="428"/>
      <c r="MYL198" s="428"/>
      <c r="MYM198" s="428"/>
      <c r="MYN198" s="428"/>
      <c r="MYO198" s="428"/>
      <c r="MYP198" s="428"/>
      <c r="MYQ198" s="428"/>
      <c r="MYR198" s="428"/>
      <c r="MYS198" s="428"/>
      <c r="MYT198" s="428"/>
      <c r="MYU198" s="428"/>
      <c r="MYV198" s="428"/>
      <c r="MYW198" s="428"/>
      <c r="MYX198" s="428"/>
      <c r="MYY198" s="428"/>
      <c r="MYZ198" s="428"/>
      <c r="MZA198" s="428"/>
      <c r="MZB198" s="428"/>
      <c r="MZC198" s="428"/>
      <c r="MZD198" s="428"/>
      <c r="MZE198" s="428"/>
      <c r="MZF198" s="428"/>
      <c r="MZG198" s="428"/>
      <c r="MZH198" s="428"/>
      <c r="MZI198" s="428"/>
      <c r="MZJ198" s="428"/>
      <c r="MZK198" s="428"/>
      <c r="MZL198" s="428"/>
      <c r="MZM198" s="428"/>
      <c r="MZN198" s="428"/>
      <c r="MZO198" s="428"/>
      <c r="MZP198" s="428"/>
      <c r="MZQ198" s="428"/>
      <c r="MZR198" s="428"/>
      <c r="MZS198" s="428"/>
      <c r="MZT198" s="428"/>
      <c r="MZU198" s="428"/>
      <c r="MZV198" s="428"/>
      <c r="MZW198" s="428"/>
      <c r="MZX198" s="428"/>
      <c r="MZY198" s="428"/>
      <c r="MZZ198" s="428"/>
      <c r="NAA198" s="428"/>
      <c r="NAB198" s="428"/>
      <c r="NAC198" s="428"/>
      <c r="NAD198" s="428"/>
      <c r="NAE198" s="428"/>
      <c r="NAF198" s="428"/>
      <c r="NAG198" s="428"/>
      <c r="NAH198" s="428"/>
      <c r="NAI198" s="428"/>
      <c r="NAJ198" s="428"/>
      <c r="NAK198" s="428"/>
      <c r="NAL198" s="428"/>
      <c r="NAM198" s="428"/>
      <c r="NAN198" s="428"/>
      <c r="NAO198" s="428"/>
      <c r="NAP198" s="428"/>
      <c r="NAQ198" s="428"/>
      <c r="NAR198" s="428"/>
      <c r="NAS198" s="428"/>
      <c r="NAT198" s="428"/>
      <c r="NAU198" s="428"/>
      <c r="NAV198" s="428"/>
      <c r="NAW198" s="428"/>
      <c r="NAX198" s="428"/>
      <c r="NAY198" s="428"/>
      <c r="NAZ198" s="428"/>
      <c r="NBA198" s="428"/>
      <c r="NBB198" s="428"/>
      <c r="NBC198" s="428"/>
      <c r="NBD198" s="428"/>
      <c r="NBE198" s="428"/>
      <c r="NBF198" s="428"/>
      <c r="NBG198" s="428"/>
      <c r="NBH198" s="428"/>
      <c r="NBI198" s="428"/>
      <c r="NBJ198" s="428"/>
      <c r="NBK198" s="428"/>
      <c r="NBL198" s="428"/>
      <c r="NBM198" s="428"/>
      <c r="NBN198" s="428"/>
      <c r="NBO198" s="428"/>
      <c r="NBP198" s="428"/>
      <c r="NBQ198" s="428"/>
      <c r="NBR198" s="428"/>
      <c r="NBS198" s="428"/>
      <c r="NBT198" s="428"/>
      <c r="NBU198" s="428"/>
      <c r="NBV198" s="428"/>
      <c r="NBW198" s="428"/>
      <c r="NBX198" s="428"/>
      <c r="NBY198" s="428"/>
      <c r="NBZ198" s="428"/>
      <c r="NCA198" s="428"/>
      <c r="NCB198" s="428"/>
      <c r="NCC198" s="428"/>
      <c r="NCD198" s="428"/>
      <c r="NCE198" s="428"/>
      <c r="NCF198" s="428"/>
      <c r="NCG198" s="428"/>
      <c r="NCH198" s="428"/>
      <c r="NCI198" s="428"/>
      <c r="NCJ198" s="428"/>
      <c r="NCK198" s="428"/>
      <c r="NCL198" s="428"/>
      <c r="NCM198" s="428"/>
      <c r="NCN198" s="428"/>
      <c r="NCO198" s="428"/>
      <c r="NCP198" s="428"/>
      <c r="NCQ198" s="428"/>
      <c r="NCR198" s="428"/>
      <c r="NCS198" s="428"/>
      <c r="NCT198" s="428"/>
      <c r="NCU198" s="428"/>
      <c r="NCV198" s="428"/>
      <c r="NCW198" s="428"/>
      <c r="NCX198" s="428"/>
      <c r="NCY198" s="428"/>
      <c r="NCZ198" s="428"/>
      <c r="NDA198" s="428"/>
      <c r="NDB198" s="428"/>
      <c r="NDC198" s="428"/>
      <c r="NDD198" s="428"/>
      <c r="NDE198" s="428"/>
      <c r="NDF198" s="428"/>
      <c r="NDG198" s="428"/>
      <c r="NDH198" s="428"/>
      <c r="NDI198" s="428"/>
      <c r="NDJ198" s="428"/>
      <c r="NDK198" s="428"/>
      <c r="NDL198" s="428"/>
      <c r="NDM198" s="428"/>
      <c r="NDN198" s="428"/>
      <c r="NDO198" s="428"/>
      <c r="NDP198" s="428"/>
      <c r="NDQ198" s="428"/>
      <c r="NDR198" s="428"/>
      <c r="NDS198" s="428"/>
      <c r="NDT198" s="428"/>
      <c r="NDU198" s="428"/>
      <c r="NDV198" s="428"/>
      <c r="NDW198" s="428"/>
      <c r="NDX198" s="428"/>
      <c r="NDY198" s="428"/>
      <c r="NDZ198" s="428"/>
      <c r="NEA198" s="428"/>
      <c r="NEB198" s="428"/>
      <c r="NEC198" s="428"/>
      <c r="NED198" s="428"/>
      <c r="NEE198" s="428"/>
      <c r="NEF198" s="428"/>
      <c r="NEG198" s="428"/>
      <c r="NEH198" s="428"/>
      <c r="NEI198" s="428"/>
      <c r="NEJ198" s="428"/>
      <c r="NEK198" s="428"/>
      <c r="NEL198" s="428"/>
      <c r="NEM198" s="428"/>
      <c r="NEN198" s="428"/>
      <c r="NEO198" s="428"/>
      <c r="NEP198" s="428"/>
      <c r="NEQ198" s="428"/>
      <c r="NER198" s="428"/>
      <c r="NES198" s="428"/>
      <c r="NET198" s="428"/>
      <c r="NEU198" s="428"/>
      <c r="NEV198" s="428"/>
      <c r="NEW198" s="428"/>
      <c r="NEX198" s="428"/>
      <c r="NEY198" s="428"/>
      <c r="NEZ198" s="428"/>
      <c r="NFA198" s="428"/>
      <c r="NFB198" s="428"/>
      <c r="NFC198" s="428"/>
      <c r="NFD198" s="428"/>
      <c r="NFE198" s="428"/>
      <c r="NFF198" s="428"/>
      <c r="NFG198" s="428"/>
      <c r="NFH198" s="428"/>
      <c r="NFI198" s="428"/>
      <c r="NFJ198" s="428"/>
      <c r="NFK198" s="428"/>
      <c r="NFL198" s="428"/>
      <c r="NFM198" s="428"/>
      <c r="NFN198" s="428"/>
      <c r="NFO198" s="428"/>
      <c r="NFP198" s="428"/>
      <c r="NFQ198" s="428"/>
      <c r="NFR198" s="428"/>
      <c r="NFS198" s="428"/>
      <c r="NFT198" s="428"/>
      <c r="NFU198" s="428"/>
      <c r="NFV198" s="428"/>
      <c r="NFW198" s="428"/>
      <c r="NFX198" s="428"/>
      <c r="NFY198" s="428"/>
      <c r="NFZ198" s="428"/>
      <c r="NGA198" s="428"/>
      <c r="NGB198" s="428"/>
      <c r="NGC198" s="428"/>
      <c r="NGD198" s="428"/>
      <c r="NGE198" s="428"/>
      <c r="NGF198" s="428"/>
      <c r="NGG198" s="428"/>
      <c r="NGH198" s="428"/>
      <c r="NGI198" s="428"/>
      <c r="NGJ198" s="428"/>
      <c r="NGK198" s="428"/>
      <c r="NGL198" s="428"/>
      <c r="NGM198" s="428"/>
      <c r="NGN198" s="428"/>
      <c r="NGO198" s="428"/>
      <c r="NGP198" s="428"/>
      <c r="NGQ198" s="428"/>
      <c r="NGR198" s="428"/>
      <c r="NGS198" s="428"/>
      <c r="NGT198" s="428"/>
      <c r="NGU198" s="428"/>
      <c r="NGV198" s="428"/>
      <c r="NGW198" s="428"/>
      <c r="NGX198" s="428"/>
      <c r="NGY198" s="428"/>
      <c r="NGZ198" s="428"/>
      <c r="NHA198" s="428"/>
      <c r="NHB198" s="428"/>
      <c r="NHC198" s="428"/>
      <c r="NHD198" s="428"/>
      <c r="NHE198" s="428"/>
      <c r="NHF198" s="428"/>
      <c r="NHG198" s="428"/>
      <c r="NHH198" s="428"/>
      <c r="NHI198" s="428"/>
      <c r="NHJ198" s="428"/>
      <c r="NHK198" s="428"/>
      <c r="NHL198" s="428"/>
      <c r="NHM198" s="428"/>
      <c r="NHN198" s="428"/>
      <c r="NHO198" s="428"/>
      <c r="NHP198" s="428"/>
      <c r="NHQ198" s="428"/>
      <c r="NHR198" s="428"/>
      <c r="NHS198" s="428"/>
      <c r="NHT198" s="428"/>
      <c r="NHU198" s="428"/>
      <c r="NHV198" s="428"/>
      <c r="NHW198" s="428"/>
      <c r="NHX198" s="428"/>
      <c r="NHY198" s="428"/>
      <c r="NHZ198" s="428"/>
      <c r="NIA198" s="428"/>
      <c r="NIB198" s="428"/>
      <c r="NIC198" s="428"/>
      <c r="NID198" s="428"/>
      <c r="NIE198" s="428"/>
      <c r="NIF198" s="428"/>
      <c r="NIG198" s="428"/>
      <c r="NIH198" s="428"/>
      <c r="NII198" s="428"/>
      <c r="NIJ198" s="428"/>
      <c r="NIK198" s="428"/>
      <c r="NIL198" s="428"/>
      <c r="NIM198" s="428"/>
      <c r="NIN198" s="428"/>
      <c r="NIO198" s="428"/>
      <c r="NIP198" s="428"/>
      <c r="NIQ198" s="428"/>
      <c r="NIR198" s="428"/>
      <c r="NIS198" s="428"/>
      <c r="NIT198" s="428"/>
      <c r="NIU198" s="428"/>
      <c r="NIV198" s="428"/>
      <c r="NIW198" s="428"/>
      <c r="NIX198" s="428"/>
      <c r="NIY198" s="428"/>
      <c r="NIZ198" s="428"/>
      <c r="NJA198" s="428"/>
      <c r="NJB198" s="428"/>
      <c r="NJC198" s="428"/>
      <c r="NJD198" s="428"/>
      <c r="NJE198" s="428"/>
      <c r="NJF198" s="428"/>
      <c r="NJG198" s="428"/>
      <c r="NJH198" s="428"/>
      <c r="NJI198" s="428"/>
      <c r="NJJ198" s="428"/>
      <c r="NJK198" s="428"/>
      <c r="NJL198" s="428"/>
      <c r="NJM198" s="428"/>
      <c r="NJN198" s="428"/>
      <c r="NJO198" s="428"/>
      <c r="NJP198" s="428"/>
      <c r="NJQ198" s="428"/>
      <c r="NJR198" s="428"/>
      <c r="NJS198" s="428"/>
      <c r="NJT198" s="428"/>
      <c r="NJU198" s="428"/>
      <c r="NJV198" s="428"/>
      <c r="NJW198" s="428"/>
      <c r="NJX198" s="428"/>
      <c r="NJY198" s="428"/>
      <c r="NJZ198" s="428"/>
      <c r="NKA198" s="428"/>
      <c r="NKB198" s="428"/>
      <c r="NKC198" s="428"/>
      <c r="NKD198" s="428"/>
      <c r="NKE198" s="428"/>
      <c r="NKF198" s="428"/>
      <c r="NKG198" s="428"/>
      <c r="NKH198" s="428"/>
      <c r="NKI198" s="428"/>
      <c r="NKJ198" s="428"/>
      <c r="NKK198" s="428"/>
      <c r="NKL198" s="428"/>
      <c r="NKM198" s="428"/>
      <c r="NKN198" s="428"/>
      <c r="NKO198" s="428"/>
      <c r="NKP198" s="428"/>
      <c r="NKQ198" s="428"/>
      <c r="NKR198" s="428"/>
      <c r="NKS198" s="428"/>
      <c r="NKT198" s="428"/>
      <c r="NKU198" s="428"/>
      <c r="NKV198" s="428"/>
      <c r="NKW198" s="428"/>
      <c r="NKX198" s="428"/>
      <c r="NKY198" s="428"/>
      <c r="NKZ198" s="428"/>
      <c r="NLA198" s="428"/>
      <c r="NLB198" s="428"/>
      <c r="NLC198" s="428"/>
      <c r="NLD198" s="428"/>
      <c r="NLE198" s="428"/>
      <c r="NLF198" s="428"/>
      <c r="NLG198" s="428"/>
      <c r="NLH198" s="428"/>
      <c r="NLI198" s="428"/>
      <c r="NLJ198" s="428"/>
      <c r="NLK198" s="428"/>
      <c r="NLL198" s="428"/>
      <c r="NLM198" s="428"/>
      <c r="NLN198" s="428"/>
      <c r="NLO198" s="428"/>
      <c r="NLP198" s="428"/>
      <c r="NLQ198" s="428"/>
      <c r="NLR198" s="428"/>
      <c r="NLS198" s="428"/>
      <c r="NLT198" s="428"/>
      <c r="NLU198" s="428"/>
      <c r="NLV198" s="428"/>
      <c r="NLW198" s="428"/>
      <c r="NLX198" s="428"/>
      <c r="NLY198" s="428"/>
      <c r="NLZ198" s="428"/>
      <c r="NMA198" s="428"/>
      <c r="NMB198" s="428"/>
      <c r="NMC198" s="428"/>
      <c r="NMD198" s="428"/>
      <c r="NME198" s="428"/>
      <c r="NMF198" s="428"/>
      <c r="NMG198" s="428"/>
      <c r="NMH198" s="428"/>
      <c r="NMI198" s="428"/>
      <c r="NMJ198" s="428"/>
      <c r="NMK198" s="428"/>
      <c r="NML198" s="428"/>
      <c r="NMM198" s="428"/>
      <c r="NMN198" s="428"/>
      <c r="NMO198" s="428"/>
      <c r="NMP198" s="428"/>
      <c r="NMQ198" s="428"/>
      <c r="NMR198" s="428"/>
      <c r="NMS198" s="428"/>
      <c r="NMT198" s="428"/>
      <c r="NMU198" s="428"/>
      <c r="NMV198" s="428"/>
      <c r="NMW198" s="428"/>
      <c r="NMX198" s="428"/>
      <c r="NMY198" s="428"/>
      <c r="NMZ198" s="428"/>
      <c r="NNA198" s="428"/>
      <c r="NNB198" s="428"/>
      <c r="NNC198" s="428"/>
      <c r="NND198" s="428"/>
      <c r="NNE198" s="428"/>
      <c r="NNF198" s="428"/>
      <c r="NNG198" s="428"/>
      <c r="NNH198" s="428"/>
      <c r="NNI198" s="428"/>
      <c r="NNJ198" s="428"/>
      <c r="NNK198" s="428"/>
      <c r="NNL198" s="428"/>
      <c r="NNM198" s="428"/>
      <c r="NNN198" s="428"/>
      <c r="NNO198" s="428"/>
      <c r="NNP198" s="428"/>
      <c r="NNQ198" s="428"/>
      <c r="NNR198" s="428"/>
      <c r="NNS198" s="428"/>
      <c r="NNT198" s="428"/>
      <c r="NNU198" s="428"/>
      <c r="NNV198" s="428"/>
      <c r="NNW198" s="428"/>
      <c r="NNX198" s="428"/>
      <c r="NNY198" s="428"/>
      <c r="NNZ198" s="428"/>
      <c r="NOA198" s="428"/>
      <c r="NOB198" s="428"/>
      <c r="NOC198" s="428"/>
      <c r="NOD198" s="428"/>
      <c r="NOE198" s="428"/>
      <c r="NOF198" s="428"/>
      <c r="NOG198" s="428"/>
      <c r="NOH198" s="428"/>
      <c r="NOI198" s="428"/>
      <c r="NOJ198" s="428"/>
      <c r="NOK198" s="428"/>
      <c r="NOL198" s="428"/>
      <c r="NOM198" s="428"/>
      <c r="NON198" s="428"/>
      <c r="NOO198" s="428"/>
      <c r="NOP198" s="428"/>
      <c r="NOQ198" s="428"/>
      <c r="NOR198" s="428"/>
      <c r="NOS198" s="428"/>
      <c r="NOT198" s="428"/>
      <c r="NOU198" s="428"/>
      <c r="NOV198" s="428"/>
      <c r="NOW198" s="428"/>
      <c r="NOX198" s="428"/>
      <c r="NOY198" s="428"/>
      <c r="NOZ198" s="428"/>
      <c r="NPA198" s="428"/>
      <c r="NPB198" s="428"/>
      <c r="NPC198" s="428"/>
      <c r="NPD198" s="428"/>
      <c r="NPE198" s="428"/>
      <c r="NPF198" s="428"/>
      <c r="NPG198" s="428"/>
      <c r="NPH198" s="428"/>
      <c r="NPI198" s="428"/>
      <c r="NPJ198" s="428"/>
      <c r="NPK198" s="428"/>
      <c r="NPL198" s="428"/>
      <c r="NPM198" s="428"/>
      <c r="NPN198" s="428"/>
      <c r="NPO198" s="428"/>
      <c r="NPP198" s="428"/>
      <c r="NPQ198" s="428"/>
      <c r="NPR198" s="428"/>
      <c r="NPS198" s="428"/>
      <c r="NPT198" s="428"/>
      <c r="NPU198" s="428"/>
      <c r="NPV198" s="428"/>
      <c r="NPW198" s="428"/>
      <c r="NPX198" s="428"/>
      <c r="NPY198" s="428"/>
      <c r="NPZ198" s="428"/>
      <c r="NQA198" s="428"/>
      <c r="NQB198" s="428"/>
      <c r="NQC198" s="428"/>
      <c r="NQD198" s="428"/>
      <c r="NQE198" s="428"/>
      <c r="NQF198" s="428"/>
      <c r="NQG198" s="428"/>
      <c r="NQH198" s="428"/>
      <c r="NQI198" s="428"/>
      <c r="NQJ198" s="428"/>
      <c r="NQK198" s="428"/>
      <c r="NQL198" s="428"/>
      <c r="NQM198" s="428"/>
      <c r="NQN198" s="428"/>
      <c r="NQO198" s="428"/>
      <c r="NQP198" s="428"/>
      <c r="NQQ198" s="428"/>
      <c r="NQR198" s="428"/>
      <c r="NQS198" s="428"/>
      <c r="NQT198" s="428"/>
      <c r="NQU198" s="428"/>
      <c r="NQV198" s="428"/>
      <c r="NQW198" s="428"/>
      <c r="NQX198" s="428"/>
      <c r="NQY198" s="428"/>
      <c r="NQZ198" s="428"/>
      <c r="NRA198" s="428"/>
      <c r="NRB198" s="428"/>
      <c r="NRC198" s="428"/>
      <c r="NRD198" s="428"/>
      <c r="NRE198" s="428"/>
      <c r="NRF198" s="428"/>
      <c r="NRG198" s="428"/>
      <c r="NRH198" s="428"/>
      <c r="NRI198" s="428"/>
      <c r="NRJ198" s="428"/>
      <c r="NRK198" s="428"/>
      <c r="NRL198" s="428"/>
      <c r="NRM198" s="428"/>
      <c r="NRN198" s="428"/>
      <c r="NRO198" s="428"/>
      <c r="NRP198" s="428"/>
      <c r="NRQ198" s="428"/>
      <c r="NRR198" s="428"/>
      <c r="NRS198" s="428"/>
      <c r="NRT198" s="428"/>
      <c r="NRU198" s="428"/>
      <c r="NRV198" s="428"/>
      <c r="NRW198" s="428"/>
      <c r="NRX198" s="428"/>
      <c r="NRY198" s="428"/>
      <c r="NRZ198" s="428"/>
      <c r="NSA198" s="428"/>
      <c r="NSB198" s="428"/>
      <c r="NSC198" s="428"/>
      <c r="NSD198" s="428"/>
      <c r="NSE198" s="428"/>
      <c r="NSF198" s="428"/>
      <c r="NSG198" s="428"/>
      <c r="NSH198" s="428"/>
      <c r="NSI198" s="428"/>
      <c r="NSJ198" s="428"/>
      <c r="NSK198" s="428"/>
      <c r="NSL198" s="428"/>
      <c r="NSM198" s="428"/>
      <c r="NSN198" s="428"/>
      <c r="NSO198" s="428"/>
      <c r="NSP198" s="428"/>
      <c r="NSQ198" s="428"/>
      <c r="NSR198" s="428"/>
      <c r="NSS198" s="428"/>
      <c r="NST198" s="428"/>
      <c r="NSU198" s="428"/>
      <c r="NSV198" s="428"/>
      <c r="NSW198" s="428"/>
      <c r="NSX198" s="428"/>
      <c r="NSY198" s="428"/>
      <c r="NSZ198" s="428"/>
      <c r="NTA198" s="428"/>
      <c r="NTB198" s="428"/>
      <c r="NTC198" s="428"/>
      <c r="NTD198" s="428"/>
      <c r="NTE198" s="428"/>
      <c r="NTF198" s="428"/>
      <c r="NTG198" s="428"/>
      <c r="NTH198" s="428"/>
      <c r="NTI198" s="428"/>
      <c r="NTJ198" s="428"/>
      <c r="NTK198" s="428"/>
      <c r="NTL198" s="428"/>
      <c r="NTM198" s="428"/>
      <c r="NTN198" s="428"/>
      <c r="NTO198" s="428"/>
      <c r="NTP198" s="428"/>
      <c r="NTQ198" s="428"/>
      <c r="NTR198" s="428"/>
      <c r="NTS198" s="428"/>
      <c r="NTT198" s="428"/>
      <c r="NTU198" s="428"/>
      <c r="NTV198" s="428"/>
      <c r="NTW198" s="428"/>
      <c r="NTX198" s="428"/>
      <c r="NTY198" s="428"/>
      <c r="NTZ198" s="428"/>
      <c r="NUA198" s="428"/>
      <c r="NUB198" s="428"/>
      <c r="NUC198" s="428"/>
      <c r="NUD198" s="428"/>
      <c r="NUE198" s="428"/>
      <c r="NUF198" s="428"/>
      <c r="NUG198" s="428"/>
      <c r="NUH198" s="428"/>
      <c r="NUI198" s="428"/>
      <c r="NUJ198" s="428"/>
      <c r="NUK198" s="428"/>
      <c r="NUL198" s="428"/>
      <c r="NUM198" s="428"/>
      <c r="NUN198" s="428"/>
      <c r="NUO198" s="428"/>
      <c r="NUP198" s="428"/>
      <c r="NUQ198" s="428"/>
      <c r="NUR198" s="428"/>
      <c r="NUS198" s="428"/>
      <c r="NUT198" s="428"/>
      <c r="NUU198" s="428"/>
      <c r="NUV198" s="428"/>
      <c r="NUW198" s="428"/>
      <c r="NUX198" s="428"/>
      <c r="NUY198" s="428"/>
      <c r="NUZ198" s="428"/>
      <c r="NVA198" s="428"/>
      <c r="NVB198" s="428"/>
      <c r="NVC198" s="428"/>
      <c r="NVD198" s="428"/>
      <c r="NVE198" s="428"/>
      <c r="NVF198" s="428"/>
      <c r="NVG198" s="428"/>
      <c r="NVH198" s="428"/>
      <c r="NVI198" s="428"/>
      <c r="NVJ198" s="428"/>
      <c r="NVK198" s="428"/>
      <c r="NVL198" s="428"/>
      <c r="NVM198" s="428"/>
      <c r="NVN198" s="428"/>
      <c r="NVO198" s="428"/>
      <c r="NVP198" s="428"/>
      <c r="NVQ198" s="428"/>
      <c r="NVR198" s="428"/>
      <c r="NVS198" s="428"/>
      <c r="NVT198" s="428"/>
      <c r="NVU198" s="428"/>
      <c r="NVV198" s="428"/>
      <c r="NVW198" s="428"/>
      <c r="NVX198" s="428"/>
      <c r="NVY198" s="428"/>
      <c r="NVZ198" s="428"/>
      <c r="NWA198" s="428"/>
      <c r="NWB198" s="428"/>
      <c r="NWC198" s="428"/>
      <c r="NWD198" s="428"/>
      <c r="NWE198" s="428"/>
      <c r="NWF198" s="428"/>
      <c r="NWG198" s="428"/>
      <c r="NWH198" s="428"/>
      <c r="NWI198" s="428"/>
      <c r="NWJ198" s="428"/>
      <c r="NWK198" s="428"/>
      <c r="NWL198" s="428"/>
      <c r="NWM198" s="428"/>
      <c r="NWN198" s="428"/>
      <c r="NWO198" s="428"/>
      <c r="NWP198" s="428"/>
      <c r="NWQ198" s="428"/>
      <c r="NWR198" s="428"/>
      <c r="NWS198" s="428"/>
      <c r="NWT198" s="428"/>
      <c r="NWU198" s="428"/>
      <c r="NWV198" s="428"/>
      <c r="NWW198" s="428"/>
      <c r="NWX198" s="428"/>
      <c r="NWY198" s="428"/>
      <c r="NWZ198" s="428"/>
      <c r="NXA198" s="428"/>
      <c r="NXB198" s="428"/>
      <c r="NXC198" s="428"/>
      <c r="NXD198" s="428"/>
      <c r="NXE198" s="428"/>
      <c r="NXF198" s="428"/>
      <c r="NXG198" s="428"/>
      <c r="NXH198" s="428"/>
      <c r="NXI198" s="428"/>
      <c r="NXJ198" s="428"/>
      <c r="NXK198" s="428"/>
      <c r="NXL198" s="428"/>
      <c r="NXM198" s="428"/>
      <c r="NXN198" s="428"/>
      <c r="NXO198" s="428"/>
      <c r="NXP198" s="428"/>
      <c r="NXQ198" s="428"/>
      <c r="NXR198" s="428"/>
      <c r="NXS198" s="428"/>
      <c r="NXT198" s="428"/>
      <c r="NXU198" s="428"/>
      <c r="NXV198" s="428"/>
      <c r="NXW198" s="428"/>
      <c r="NXX198" s="428"/>
      <c r="NXY198" s="428"/>
      <c r="NXZ198" s="428"/>
      <c r="NYA198" s="428"/>
      <c r="NYB198" s="428"/>
      <c r="NYC198" s="428"/>
      <c r="NYD198" s="428"/>
      <c r="NYE198" s="428"/>
      <c r="NYF198" s="428"/>
      <c r="NYG198" s="428"/>
      <c r="NYH198" s="428"/>
      <c r="NYI198" s="428"/>
      <c r="NYJ198" s="428"/>
      <c r="NYK198" s="428"/>
      <c r="NYL198" s="428"/>
      <c r="NYM198" s="428"/>
      <c r="NYN198" s="428"/>
      <c r="NYO198" s="428"/>
      <c r="NYP198" s="428"/>
      <c r="NYQ198" s="428"/>
      <c r="NYR198" s="428"/>
      <c r="NYS198" s="428"/>
      <c r="NYT198" s="428"/>
      <c r="NYU198" s="428"/>
      <c r="NYV198" s="428"/>
      <c r="NYW198" s="428"/>
      <c r="NYX198" s="428"/>
      <c r="NYY198" s="428"/>
      <c r="NYZ198" s="428"/>
      <c r="NZA198" s="428"/>
      <c r="NZB198" s="428"/>
      <c r="NZC198" s="428"/>
      <c r="NZD198" s="428"/>
      <c r="NZE198" s="428"/>
      <c r="NZF198" s="428"/>
      <c r="NZG198" s="428"/>
      <c r="NZH198" s="428"/>
      <c r="NZI198" s="428"/>
      <c r="NZJ198" s="428"/>
      <c r="NZK198" s="428"/>
      <c r="NZL198" s="428"/>
      <c r="NZM198" s="428"/>
      <c r="NZN198" s="428"/>
      <c r="NZO198" s="428"/>
      <c r="NZP198" s="428"/>
      <c r="NZQ198" s="428"/>
      <c r="NZR198" s="428"/>
      <c r="NZS198" s="428"/>
      <c r="NZT198" s="428"/>
      <c r="NZU198" s="428"/>
      <c r="NZV198" s="428"/>
      <c r="NZW198" s="428"/>
      <c r="NZX198" s="428"/>
      <c r="NZY198" s="428"/>
      <c r="NZZ198" s="428"/>
      <c r="OAA198" s="428"/>
      <c r="OAB198" s="428"/>
      <c r="OAC198" s="428"/>
      <c r="OAD198" s="428"/>
      <c r="OAE198" s="428"/>
      <c r="OAF198" s="428"/>
      <c r="OAG198" s="428"/>
      <c r="OAH198" s="428"/>
      <c r="OAI198" s="428"/>
      <c r="OAJ198" s="428"/>
      <c r="OAK198" s="428"/>
      <c r="OAL198" s="428"/>
      <c r="OAM198" s="428"/>
      <c r="OAN198" s="428"/>
      <c r="OAO198" s="428"/>
      <c r="OAP198" s="428"/>
      <c r="OAQ198" s="428"/>
      <c r="OAR198" s="428"/>
      <c r="OAS198" s="428"/>
      <c r="OAT198" s="428"/>
      <c r="OAU198" s="428"/>
      <c r="OAV198" s="428"/>
      <c r="OAW198" s="428"/>
      <c r="OAX198" s="428"/>
      <c r="OAY198" s="428"/>
      <c r="OAZ198" s="428"/>
      <c r="OBA198" s="428"/>
      <c r="OBB198" s="428"/>
      <c r="OBC198" s="428"/>
      <c r="OBD198" s="428"/>
      <c r="OBE198" s="428"/>
      <c r="OBF198" s="428"/>
      <c r="OBG198" s="428"/>
      <c r="OBH198" s="428"/>
      <c r="OBI198" s="428"/>
      <c r="OBJ198" s="428"/>
      <c r="OBK198" s="428"/>
      <c r="OBL198" s="428"/>
      <c r="OBM198" s="428"/>
      <c r="OBN198" s="428"/>
      <c r="OBO198" s="428"/>
      <c r="OBP198" s="428"/>
      <c r="OBQ198" s="428"/>
      <c r="OBR198" s="428"/>
      <c r="OBS198" s="428"/>
      <c r="OBT198" s="428"/>
      <c r="OBU198" s="428"/>
      <c r="OBV198" s="428"/>
      <c r="OBW198" s="428"/>
      <c r="OBX198" s="428"/>
      <c r="OBY198" s="428"/>
      <c r="OBZ198" s="428"/>
      <c r="OCA198" s="428"/>
      <c r="OCB198" s="428"/>
      <c r="OCC198" s="428"/>
      <c r="OCD198" s="428"/>
      <c r="OCE198" s="428"/>
      <c r="OCF198" s="428"/>
      <c r="OCG198" s="428"/>
      <c r="OCH198" s="428"/>
      <c r="OCI198" s="428"/>
      <c r="OCJ198" s="428"/>
      <c r="OCK198" s="428"/>
      <c r="OCL198" s="428"/>
      <c r="OCM198" s="428"/>
      <c r="OCN198" s="428"/>
      <c r="OCO198" s="428"/>
      <c r="OCP198" s="428"/>
      <c r="OCQ198" s="428"/>
      <c r="OCR198" s="428"/>
      <c r="OCS198" s="428"/>
      <c r="OCT198" s="428"/>
      <c r="OCU198" s="428"/>
      <c r="OCV198" s="428"/>
      <c r="OCW198" s="428"/>
      <c r="OCX198" s="428"/>
      <c r="OCY198" s="428"/>
      <c r="OCZ198" s="428"/>
      <c r="ODA198" s="428"/>
      <c r="ODB198" s="428"/>
      <c r="ODC198" s="428"/>
      <c r="ODD198" s="428"/>
      <c r="ODE198" s="428"/>
      <c r="ODF198" s="428"/>
      <c r="ODG198" s="428"/>
      <c r="ODH198" s="428"/>
      <c r="ODI198" s="428"/>
      <c r="ODJ198" s="428"/>
      <c r="ODK198" s="428"/>
      <c r="ODL198" s="428"/>
      <c r="ODM198" s="428"/>
      <c r="ODN198" s="428"/>
      <c r="ODO198" s="428"/>
      <c r="ODP198" s="428"/>
      <c r="ODQ198" s="428"/>
      <c r="ODR198" s="428"/>
      <c r="ODS198" s="428"/>
      <c r="ODT198" s="428"/>
      <c r="ODU198" s="428"/>
      <c r="ODV198" s="428"/>
      <c r="ODW198" s="428"/>
      <c r="ODX198" s="428"/>
      <c r="ODY198" s="428"/>
      <c r="ODZ198" s="428"/>
      <c r="OEA198" s="428"/>
      <c r="OEB198" s="428"/>
      <c r="OEC198" s="428"/>
      <c r="OED198" s="428"/>
      <c r="OEE198" s="428"/>
      <c r="OEF198" s="428"/>
      <c r="OEG198" s="428"/>
      <c r="OEH198" s="428"/>
      <c r="OEI198" s="428"/>
      <c r="OEJ198" s="428"/>
      <c r="OEK198" s="428"/>
      <c r="OEL198" s="428"/>
      <c r="OEM198" s="428"/>
      <c r="OEN198" s="428"/>
      <c r="OEO198" s="428"/>
      <c r="OEP198" s="428"/>
      <c r="OEQ198" s="428"/>
      <c r="OER198" s="428"/>
      <c r="OES198" s="428"/>
      <c r="OET198" s="428"/>
      <c r="OEU198" s="428"/>
      <c r="OEV198" s="428"/>
      <c r="OEW198" s="428"/>
      <c r="OEX198" s="428"/>
      <c r="OEY198" s="428"/>
      <c r="OEZ198" s="428"/>
      <c r="OFA198" s="428"/>
      <c r="OFB198" s="428"/>
      <c r="OFC198" s="428"/>
      <c r="OFD198" s="428"/>
      <c r="OFE198" s="428"/>
      <c r="OFF198" s="428"/>
      <c r="OFG198" s="428"/>
      <c r="OFH198" s="428"/>
      <c r="OFI198" s="428"/>
      <c r="OFJ198" s="428"/>
      <c r="OFK198" s="428"/>
      <c r="OFL198" s="428"/>
      <c r="OFM198" s="428"/>
      <c r="OFN198" s="428"/>
      <c r="OFO198" s="428"/>
      <c r="OFP198" s="428"/>
      <c r="OFQ198" s="428"/>
      <c r="OFR198" s="428"/>
      <c r="OFS198" s="428"/>
      <c r="OFT198" s="428"/>
      <c r="OFU198" s="428"/>
      <c r="OFV198" s="428"/>
      <c r="OFW198" s="428"/>
      <c r="OFX198" s="428"/>
      <c r="OFY198" s="428"/>
      <c r="OFZ198" s="428"/>
      <c r="OGA198" s="428"/>
      <c r="OGB198" s="428"/>
      <c r="OGC198" s="428"/>
      <c r="OGD198" s="428"/>
      <c r="OGE198" s="428"/>
      <c r="OGF198" s="428"/>
      <c r="OGG198" s="428"/>
      <c r="OGH198" s="428"/>
      <c r="OGI198" s="428"/>
      <c r="OGJ198" s="428"/>
      <c r="OGK198" s="428"/>
      <c r="OGL198" s="428"/>
      <c r="OGM198" s="428"/>
      <c r="OGN198" s="428"/>
      <c r="OGO198" s="428"/>
      <c r="OGP198" s="428"/>
      <c r="OGQ198" s="428"/>
      <c r="OGR198" s="428"/>
      <c r="OGS198" s="428"/>
      <c r="OGT198" s="428"/>
      <c r="OGU198" s="428"/>
      <c r="OGV198" s="428"/>
      <c r="OGW198" s="428"/>
      <c r="OGX198" s="428"/>
      <c r="OGY198" s="428"/>
      <c r="OGZ198" s="428"/>
      <c r="OHA198" s="428"/>
      <c r="OHB198" s="428"/>
      <c r="OHC198" s="428"/>
      <c r="OHD198" s="428"/>
      <c r="OHE198" s="428"/>
      <c r="OHF198" s="428"/>
      <c r="OHG198" s="428"/>
      <c r="OHH198" s="428"/>
      <c r="OHI198" s="428"/>
      <c r="OHJ198" s="428"/>
      <c r="OHK198" s="428"/>
      <c r="OHL198" s="428"/>
      <c r="OHM198" s="428"/>
      <c r="OHN198" s="428"/>
      <c r="OHO198" s="428"/>
      <c r="OHP198" s="428"/>
      <c r="OHQ198" s="428"/>
      <c r="OHR198" s="428"/>
      <c r="OHS198" s="428"/>
      <c r="OHT198" s="428"/>
      <c r="OHU198" s="428"/>
      <c r="OHV198" s="428"/>
      <c r="OHW198" s="428"/>
      <c r="OHX198" s="428"/>
      <c r="OHY198" s="428"/>
      <c r="OHZ198" s="428"/>
      <c r="OIA198" s="428"/>
      <c r="OIB198" s="428"/>
      <c r="OIC198" s="428"/>
      <c r="OID198" s="428"/>
      <c r="OIE198" s="428"/>
      <c r="OIF198" s="428"/>
      <c r="OIG198" s="428"/>
      <c r="OIH198" s="428"/>
      <c r="OII198" s="428"/>
      <c r="OIJ198" s="428"/>
      <c r="OIK198" s="428"/>
      <c r="OIL198" s="428"/>
      <c r="OIM198" s="428"/>
      <c r="OIN198" s="428"/>
      <c r="OIO198" s="428"/>
      <c r="OIP198" s="428"/>
      <c r="OIQ198" s="428"/>
      <c r="OIR198" s="428"/>
      <c r="OIS198" s="428"/>
      <c r="OIT198" s="428"/>
      <c r="OIU198" s="428"/>
      <c r="OIV198" s="428"/>
      <c r="OIW198" s="428"/>
      <c r="OIX198" s="428"/>
      <c r="OIY198" s="428"/>
      <c r="OIZ198" s="428"/>
      <c r="OJA198" s="428"/>
      <c r="OJB198" s="428"/>
      <c r="OJC198" s="428"/>
      <c r="OJD198" s="428"/>
      <c r="OJE198" s="428"/>
      <c r="OJF198" s="428"/>
      <c r="OJG198" s="428"/>
      <c r="OJH198" s="428"/>
      <c r="OJI198" s="428"/>
      <c r="OJJ198" s="428"/>
      <c r="OJK198" s="428"/>
      <c r="OJL198" s="428"/>
      <c r="OJM198" s="428"/>
      <c r="OJN198" s="428"/>
      <c r="OJO198" s="428"/>
      <c r="OJP198" s="428"/>
      <c r="OJQ198" s="428"/>
      <c r="OJR198" s="428"/>
      <c r="OJS198" s="428"/>
      <c r="OJT198" s="428"/>
      <c r="OJU198" s="428"/>
      <c r="OJV198" s="428"/>
      <c r="OJW198" s="428"/>
      <c r="OJX198" s="428"/>
      <c r="OJY198" s="428"/>
      <c r="OJZ198" s="428"/>
      <c r="OKA198" s="428"/>
      <c r="OKB198" s="428"/>
      <c r="OKC198" s="428"/>
      <c r="OKD198" s="428"/>
      <c r="OKE198" s="428"/>
      <c r="OKF198" s="428"/>
      <c r="OKG198" s="428"/>
      <c r="OKH198" s="428"/>
      <c r="OKI198" s="428"/>
      <c r="OKJ198" s="428"/>
      <c r="OKK198" s="428"/>
      <c r="OKL198" s="428"/>
      <c r="OKM198" s="428"/>
      <c r="OKN198" s="428"/>
      <c r="OKO198" s="428"/>
      <c r="OKP198" s="428"/>
      <c r="OKQ198" s="428"/>
      <c r="OKR198" s="428"/>
      <c r="OKS198" s="428"/>
      <c r="OKT198" s="428"/>
      <c r="OKU198" s="428"/>
      <c r="OKV198" s="428"/>
      <c r="OKW198" s="428"/>
      <c r="OKX198" s="428"/>
      <c r="OKY198" s="428"/>
      <c r="OKZ198" s="428"/>
      <c r="OLA198" s="428"/>
      <c r="OLB198" s="428"/>
      <c r="OLC198" s="428"/>
      <c r="OLD198" s="428"/>
      <c r="OLE198" s="428"/>
      <c r="OLF198" s="428"/>
      <c r="OLG198" s="428"/>
      <c r="OLH198" s="428"/>
      <c r="OLI198" s="428"/>
      <c r="OLJ198" s="428"/>
      <c r="OLK198" s="428"/>
      <c r="OLL198" s="428"/>
      <c r="OLM198" s="428"/>
      <c r="OLN198" s="428"/>
      <c r="OLO198" s="428"/>
      <c r="OLP198" s="428"/>
      <c r="OLQ198" s="428"/>
      <c r="OLR198" s="428"/>
      <c r="OLS198" s="428"/>
      <c r="OLT198" s="428"/>
      <c r="OLU198" s="428"/>
      <c r="OLV198" s="428"/>
      <c r="OLW198" s="428"/>
      <c r="OLX198" s="428"/>
      <c r="OLY198" s="428"/>
      <c r="OLZ198" s="428"/>
      <c r="OMA198" s="428"/>
      <c r="OMB198" s="428"/>
      <c r="OMC198" s="428"/>
      <c r="OMD198" s="428"/>
      <c r="OME198" s="428"/>
      <c r="OMF198" s="428"/>
      <c r="OMG198" s="428"/>
      <c r="OMH198" s="428"/>
      <c r="OMI198" s="428"/>
      <c r="OMJ198" s="428"/>
      <c r="OMK198" s="428"/>
      <c r="OML198" s="428"/>
      <c r="OMM198" s="428"/>
      <c r="OMN198" s="428"/>
      <c r="OMO198" s="428"/>
      <c r="OMP198" s="428"/>
      <c r="OMQ198" s="428"/>
      <c r="OMR198" s="428"/>
      <c r="OMS198" s="428"/>
      <c r="OMT198" s="428"/>
      <c r="OMU198" s="428"/>
      <c r="OMV198" s="428"/>
      <c r="OMW198" s="428"/>
      <c r="OMX198" s="428"/>
      <c r="OMY198" s="428"/>
      <c r="OMZ198" s="428"/>
      <c r="ONA198" s="428"/>
      <c r="ONB198" s="428"/>
      <c r="ONC198" s="428"/>
      <c r="OND198" s="428"/>
      <c r="ONE198" s="428"/>
      <c r="ONF198" s="428"/>
      <c r="ONG198" s="428"/>
      <c r="ONH198" s="428"/>
      <c r="ONI198" s="428"/>
      <c r="ONJ198" s="428"/>
      <c r="ONK198" s="428"/>
      <c r="ONL198" s="428"/>
      <c r="ONM198" s="428"/>
      <c r="ONN198" s="428"/>
      <c r="ONO198" s="428"/>
      <c r="ONP198" s="428"/>
      <c r="ONQ198" s="428"/>
      <c r="ONR198" s="428"/>
      <c r="ONS198" s="428"/>
      <c r="ONT198" s="428"/>
      <c r="ONU198" s="428"/>
      <c r="ONV198" s="428"/>
      <c r="ONW198" s="428"/>
      <c r="ONX198" s="428"/>
      <c r="ONY198" s="428"/>
      <c r="ONZ198" s="428"/>
      <c r="OOA198" s="428"/>
      <c r="OOB198" s="428"/>
      <c r="OOC198" s="428"/>
      <c r="OOD198" s="428"/>
      <c r="OOE198" s="428"/>
      <c r="OOF198" s="428"/>
      <c r="OOG198" s="428"/>
      <c r="OOH198" s="428"/>
      <c r="OOI198" s="428"/>
      <c r="OOJ198" s="428"/>
      <c r="OOK198" s="428"/>
      <c r="OOL198" s="428"/>
      <c r="OOM198" s="428"/>
      <c r="OON198" s="428"/>
      <c r="OOO198" s="428"/>
      <c r="OOP198" s="428"/>
      <c r="OOQ198" s="428"/>
      <c r="OOR198" s="428"/>
      <c r="OOS198" s="428"/>
      <c r="OOT198" s="428"/>
      <c r="OOU198" s="428"/>
      <c r="OOV198" s="428"/>
      <c r="OOW198" s="428"/>
      <c r="OOX198" s="428"/>
      <c r="OOY198" s="428"/>
      <c r="OOZ198" s="428"/>
      <c r="OPA198" s="428"/>
      <c r="OPB198" s="428"/>
      <c r="OPC198" s="428"/>
      <c r="OPD198" s="428"/>
      <c r="OPE198" s="428"/>
      <c r="OPF198" s="428"/>
      <c r="OPG198" s="428"/>
      <c r="OPH198" s="428"/>
      <c r="OPI198" s="428"/>
      <c r="OPJ198" s="428"/>
      <c r="OPK198" s="428"/>
      <c r="OPL198" s="428"/>
      <c r="OPM198" s="428"/>
      <c r="OPN198" s="428"/>
      <c r="OPO198" s="428"/>
      <c r="OPP198" s="428"/>
      <c r="OPQ198" s="428"/>
      <c r="OPR198" s="428"/>
      <c r="OPS198" s="428"/>
      <c r="OPT198" s="428"/>
      <c r="OPU198" s="428"/>
      <c r="OPV198" s="428"/>
      <c r="OPW198" s="428"/>
      <c r="OPX198" s="428"/>
      <c r="OPY198" s="428"/>
      <c r="OPZ198" s="428"/>
      <c r="OQA198" s="428"/>
      <c r="OQB198" s="428"/>
      <c r="OQC198" s="428"/>
      <c r="OQD198" s="428"/>
      <c r="OQE198" s="428"/>
      <c r="OQF198" s="428"/>
      <c r="OQG198" s="428"/>
      <c r="OQH198" s="428"/>
      <c r="OQI198" s="428"/>
      <c r="OQJ198" s="428"/>
      <c r="OQK198" s="428"/>
      <c r="OQL198" s="428"/>
      <c r="OQM198" s="428"/>
      <c r="OQN198" s="428"/>
      <c r="OQO198" s="428"/>
      <c r="OQP198" s="428"/>
      <c r="OQQ198" s="428"/>
      <c r="OQR198" s="428"/>
      <c r="OQS198" s="428"/>
      <c r="OQT198" s="428"/>
      <c r="OQU198" s="428"/>
      <c r="OQV198" s="428"/>
      <c r="OQW198" s="428"/>
      <c r="OQX198" s="428"/>
      <c r="OQY198" s="428"/>
      <c r="OQZ198" s="428"/>
      <c r="ORA198" s="428"/>
      <c r="ORB198" s="428"/>
      <c r="ORC198" s="428"/>
      <c r="ORD198" s="428"/>
      <c r="ORE198" s="428"/>
      <c r="ORF198" s="428"/>
      <c r="ORG198" s="428"/>
      <c r="ORH198" s="428"/>
      <c r="ORI198" s="428"/>
      <c r="ORJ198" s="428"/>
      <c r="ORK198" s="428"/>
      <c r="ORL198" s="428"/>
      <c r="ORM198" s="428"/>
      <c r="ORN198" s="428"/>
      <c r="ORO198" s="428"/>
      <c r="ORP198" s="428"/>
      <c r="ORQ198" s="428"/>
      <c r="ORR198" s="428"/>
      <c r="ORS198" s="428"/>
      <c r="ORT198" s="428"/>
      <c r="ORU198" s="428"/>
      <c r="ORV198" s="428"/>
      <c r="ORW198" s="428"/>
      <c r="ORX198" s="428"/>
      <c r="ORY198" s="428"/>
      <c r="ORZ198" s="428"/>
      <c r="OSA198" s="428"/>
      <c r="OSB198" s="428"/>
      <c r="OSC198" s="428"/>
      <c r="OSD198" s="428"/>
      <c r="OSE198" s="428"/>
      <c r="OSF198" s="428"/>
      <c r="OSG198" s="428"/>
      <c r="OSH198" s="428"/>
      <c r="OSI198" s="428"/>
      <c r="OSJ198" s="428"/>
      <c r="OSK198" s="428"/>
      <c r="OSL198" s="428"/>
      <c r="OSM198" s="428"/>
      <c r="OSN198" s="428"/>
      <c r="OSO198" s="428"/>
      <c r="OSP198" s="428"/>
      <c r="OSQ198" s="428"/>
      <c r="OSR198" s="428"/>
      <c r="OSS198" s="428"/>
      <c r="OST198" s="428"/>
      <c r="OSU198" s="428"/>
      <c r="OSV198" s="428"/>
      <c r="OSW198" s="428"/>
      <c r="OSX198" s="428"/>
      <c r="OSY198" s="428"/>
      <c r="OSZ198" s="428"/>
      <c r="OTA198" s="428"/>
      <c r="OTB198" s="428"/>
      <c r="OTC198" s="428"/>
      <c r="OTD198" s="428"/>
      <c r="OTE198" s="428"/>
      <c r="OTF198" s="428"/>
      <c r="OTG198" s="428"/>
      <c r="OTH198" s="428"/>
      <c r="OTI198" s="428"/>
      <c r="OTJ198" s="428"/>
      <c r="OTK198" s="428"/>
      <c r="OTL198" s="428"/>
      <c r="OTM198" s="428"/>
      <c r="OTN198" s="428"/>
      <c r="OTO198" s="428"/>
      <c r="OTP198" s="428"/>
      <c r="OTQ198" s="428"/>
      <c r="OTR198" s="428"/>
      <c r="OTS198" s="428"/>
      <c r="OTT198" s="428"/>
      <c r="OTU198" s="428"/>
      <c r="OTV198" s="428"/>
      <c r="OTW198" s="428"/>
      <c r="OTX198" s="428"/>
      <c r="OTY198" s="428"/>
      <c r="OTZ198" s="428"/>
      <c r="OUA198" s="428"/>
      <c r="OUB198" s="428"/>
      <c r="OUC198" s="428"/>
      <c r="OUD198" s="428"/>
      <c r="OUE198" s="428"/>
      <c r="OUF198" s="428"/>
      <c r="OUG198" s="428"/>
      <c r="OUH198" s="428"/>
      <c r="OUI198" s="428"/>
      <c r="OUJ198" s="428"/>
      <c r="OUK198" s="428"/>
      <c r="OUL198" s="428"/>
      <c r="OUM198" s="428"/>
      <c r="OUN198" s="428"/>
      <c r="OUO198" s="428"/>
      <c r="OUP198" s="428"/>
      <c r="OUQ198" s="428"/>
      <c r="OUR198" s="428"/>
      <c r="OUS198" s="428"/>
      <c r="OUT198" s="428"/>
      <c r="OUU198" s="428"/>
      <c r="OUV198" s="428"/>
      <c r="OUW198" s="428"/>
      <c r="OUX198" s="428"/>
      <c r="OUY198" s="428"/>
      <c r="OUZ198" s="428"/>
      <c r="OVA198" s="428"/>
      <c r="OVB198" s="428"/>
      <c r="OVC198" s="428"/>
      <c r="OVD198" s="428"/>
      <c r="OVE198" s="428"/>
      <c r="OVF198" s="428"/>
      <c r="OVG198" s="428"/>
      <c r="OVH198" s="428"/>
      <c r="OVI198" s="428"/>
      <c r="OVJ198" s="428"/>
      <c r="OVK198" s="428"/>
      <c r="OVL198" s="428"/>
      <c r="OVM198" s="428"/>
      <c r="OVN198" s="428"/>
      <c r="OVO198" s="428"/>
      <c r="OVP198" s="428"/>
      <c r="OVQ198" s="428"/>
      <c r="OVR198" s="428"/>
      <c r="OVS198" s="428"/>
      <c r="OVT198" s="428"/>
      <c r="OVU198" s="428"/>
      <c r="OVV198" s="428"/>
      <c r="OVW198" s="428"/>
      <c r="OVX198" s="428"/>
      <c r="OVY198" s="428"/>
      <c r="OVZ198" s="428"/>
      <c r="OWA198" s="428"/>
      <c r="OWB198" s="428"/>
      <c r="OWC198" s="428"/>
      <c r="OWD198" s="428"/>
      <c r="OWE198" s="428"/>
      <c r="OWF198" s="428"/>
      <c r="OWG198" s="428"/>
      <c r="OWH198" s="428"/>
      <c r="OWI198" s="428"/>
      <c r="OWJ198" s="428"/>
      <c r="OWK198" s="428"/>
      <c r="OWL198" s="428"/>
      <c r="OWM198" s="428"/>
      <c r="OWN198" s="428"/>
      <c r="OWO198" s="428"/>
      <c r="OWP198" s="428"/>
      <c r="OWQ198" s="428"/>
      <c r="OWR198" s="428"/>
      <c r="OWS198" s="428"/>
      <c r="OWT198" s="428"/>
      <c r="OWU198" s="428"/>
      <c r="OWV198" s="428"/>
      <c r="OWW198" s="428"/>
      <c r="OWX198" s="428"/>
      <c r="OWY198" s="428"/>
      <c r="OWZ198" s="428"/>
      <c r="OXA198" s="428"/>
      <c r="OXB198" s="428"/>
      <c r="OXC198" s="428"/>
      <c r="OXD198" s="428"/>
      <c r="OXE198" s="428"/>
      <c r="OXF198" s="428"/>
      <c r="OXG198" s="428"/>
      <c r="OXH198" s="428"/>
      <c r="OXI198" s="428"/>
      <c r="OXJ198" s="428"/>
      <c r="OXK198" s="428"/>
      <c r="OXL198" s="428"/>
      <c r="OXM198" s="428"/>
      <c r="OXN198" s="428"/>
      <c r="OXO198" s="428"/>
      <c r="OXP198" s="428"/>
      <c r="OXQ198" s="428"/>
      <c r="OXR198" s="428"/>
      <c r="OXS198" s="428"/>
      <c r="OXT198" s="428"/>
      <c r="OXU198" s="428"/>
      <c r="OXV198" s="428"/>
      <c r="OXW198" s="428"/>
      <c r="OXX198" s="428"/>
      <c r="OXY198" s="428"/>
      <c r="OXZ198" s="428"/>
      <c r="OYA198" s="428"/>
      <c r="OYB198" s="428"/>
      <c r="OYC198" s="428"/>
      <c r="OYD198" s="428"/>
      <c r="OYE198" s="428"/>
      <c r="OYF198" s="428"/>
      <c r="OYG198" s="428"/>
      <c r="OYH198" s="428"/>
      <c r="OYI198" s="428"/>
      <c r="OYJ198" s="428"/>
      <c r="OYK198" s="428"/>
      <c r="OYL198" s="428"/>
      <c r="OYM198" s="428"/>
      <c r="OYN198" s="428"/>
      <c r="OYO198" s="428"/>
      <c r="OYP198" s="428"/>
      <c r="OYQ198" s="428"/>
      <c r="OYR198" s="428"/>
      <c r="OYS198" s="428"/>
      <c r="OYT198" s="428"/>
      <c r="OYU198" s="428"/>
      <c r="OYV198" s="428"/>
      <c r="OYW198" s="428"/>
      <c r="OYX198" s="428"/>
      <c r="OYY198" s="428"/>
      <c r="OYZ198" s="428"/>
      <c r="OZA198" s="428"/>
      <c r="OZB198" s="428"/>
      <c r="OZC198" s="428"/>
      <c r="OZD198" s="428"/>
      <c r="OZE198" s="428"/>
      <c r="OZF198" s="428"/>
      <c r="OZG198" s="428"/>
      <c r="OZH198" s="428"/>
      <c r="OZI198" s="428"/>
      <c r="OZJ198" s="428"/>
      <c r="OZK198" s="428"/>
      <c r="OZL198" s="428"/>
      <c r="OZM198" s="428"/>
      <c r="OZN198" s="428"/>
      <c r="OZO198" s="428"/>
      <c r="OZP198" s="428"/>
      <c r="OZQ198" s="428"/>
      <c r="OZR198" s="428"/>
      <c r="OZS198" s="428"/>
      <c r="OZT198" s="428"/>
      <c r="OZU198" s="428"/>
      <c r="OZV198" s="428"/>
      <c r="OZW198" s="428"/>
      <c r="OZX198" s="428"/>
      <c r="OZY198" s="428"/>
      <c r="OZZ198" s="428"/>
      <c r="PAA198" s="428"/>
      <c r="PAB198" s="428"/>
      <c r="PAC198" s="428"/>
      <c r="PAD198" s="428"/>
      <c r="PAE198" s="428"/>
      <c r="PAF198" s="428"/>
      <c r="PAG198" s="428"/>
      <c r="PAH198" s="428"/>
      <c r="PAI198" s="428"/>
      <c r="PAJ198" s="428"/>
      <c r="PAK198" s="428"/>
      <c r="PAL198" s="428"/>
      <c r="PAM198" s="428"/>
      <c r="PAN198" s="428"/>
      <c r="PAO198" s="428"/>
      <c r="PAP198" s="428"/>
      <c r="PAQ198" s="428"/>
      <c r="PAR198" s="428"/>
      <c r="PAS198" s="428"/>
      <c r="PAT198" s="428"/>
      <c r="PAU198" s="428"/>
      <c r="PAV198" s="428"/>
      <c r="PAW198" s="428"/>
      <c r="PAX198" s="428"/>
      <c r="PAY198" s="428"/>
      <c r="PAZ198" s="428"/>
      <c r="PBA198" s="428"/>
      <c r="PBB198" s="428"/>
      <c r="PBC198" s="428"/>
      <c r="PBD198" s="428"/>
      <c r="PBE198" s="428"/>
      <c r="PBF198" s="428"/>
      <c r="PBG198" s="428"/>
      <c r="PBH198" s="428"/>
      <c r="PBI198" s="428"/>
      <c r="PBJ198" s="428"/>
      <c r="PBK198" s="428"/>
      <c r="PBL198" s="428"/>
      <c r="PBM198" s="428"/>
      <c r="PBN198" s="428"/>
      <c r="PBO198" s="428"/>
      <c r="PBP198" s="428"/>
      <c r="PBQ198" s="428"/>
      <c r="PBR198" s="428"/>
      <c r="PBS198" s="428"/>
      <c r="PBT198" s="428"/>
      <c r="PBU198" s="428"/>
      <c r="PBV198" s="428"/>
      <c r="PBW198" s="428"/>
      <c r="PBX198" s="428"/>
      <c r="PBY198" s="428"/>
      <c r="PBZ198" s="428"/>
      <c r="PCA198" s="428"/>
      <c r="PCB198" s="428"/>
      <c r="PCC198" s="428"/>
      <c r="PCD198" s="428"/>
      <c r="PCE198" s="428"/>
      <c r="PCF198" s="428"/>
      <c r="PCG198" s="428"/>
      <c r="PCH198" s="428"/>
      <c r="PCI198" s="428"/>
      <c r="PCJ198" s="428"/>
      <c r="PCK198" s="428"/>
      <c r="PCL198" s="428"/>
      <c r="PCM198" s="428"/>
      <c r="PCN198" s="428"/>
      <c r="PCO198" s="428"/>
      <c r="PCP198" s="428"/>
      <c r="PCQ198" s="428"/>
      <c r="PCR198" s="428"/>
      <c r="PCS198" s="428"/>
      <c r="PCT198" s="428"/>
      <c r="PCU198" s="428"/>
      <c r="PCV198" s="428"/>
      <c r="PCW198" s="428"/>
      <c r="PCX198" s="428"/>
      <c r="PCY198" s="428"/>
      <c r="PCZ198" s="428"/>
      <c r="PDA198" s="428"/>
      <c r="PDB198" s="428"/>
      <c r="PDC198" s="428"/>
      <c r="PDD198" s="428"/>
      <c r="PDE198" s="428"/>
      <c r="PDF198" s="428"/>
      <c r="PDG198" s="428"/>
      <c r="PDH198" s="428"/>
      <c r="PDI198" s="428"/>
      <c r="PDJ198" s="428"/>
      <c r="PDK198" s="428"/>
      <c r="PDL198" s="428"/>
      <c r="PDM198" s="428"/>
      <c r="PDN198" s="428"/>
      <c r="PDO198" s="428"/>
      <c r="PDP198" s="428"/>
      <c r="PDQ198" s="428"/>
      <c r="PDR198" s="428"/>
      <c r="PDS198" s="428"/>
      <c r="PDT198" s="428"/>
      <c r="PDU198" s="428"/>
      <c r="PDV198" s="428"/>
      <c r="PDW198" s="428"/>
      <c r="PDX198" s="428"/>
      <c r="PDY198" s="428"/>
      <c r="PDZ198" s="428"/>
      <c r="PEA198" s="428"/>
      <c r="PEB198" s="428"/>
      <c r="PEC198" s="428"/>
      <c r="PED198" s="428"/>
      <c r="PEE198" s="428"/>
      <c r="PEF198" s="428"/>
      <c r="PEG198" s="428"/>
      <c r="PEH198" s="428"/>
      <c r="PEI198" s="428"/>
      <c r="PEJ198" s="428"/>
      <c r="PEK198" s="428"/>
      <c r="PEL198" s="428"/>
      <c r="PEM198" s="428"/>
      <c r="PEN198" s="428"/>
      <c r="PEO198" s="428"/>
      <c r="PEP198" s="428"/>
      <c r="PEQ198" s="428"/>
      <c r="PER198" s="428"/>
      <c r="PES198" s="428"/>
      <c r="PET198" s="428"/>
      <c r="PEU198" s="428"/>
      <c r="PEV198" s="428"/>
      <c r="PEW198" s="428"/>
      <c r="PEX198" s="428"/>
      <c r="PEY198" s="428"/>
      <c r="PEZ198" s="428"/>
      <c r="PFA198" s="428"/>
      <c r="PFB198" s="428"/>
      <c r="PFC198" s="428"/>
      <c r="PFD198" s="428"/>
      <c r="PFE198" s="428"/>
      <c r="PFF198" s="428"/>
      <c r="PFG198" s="428"/>
      <c r="PFH198" s="428"/>
      <c r="PFI198" s="428"/>
      <c r="PFJ198" s="428"/>
      <c r="PFK198" s="428"/>
      <c r="PFL198" s="428"/>
      <c r="PFM198" s="428"/>
      <c r="PFN198" s="428"/>
      <c r="PFO198" s="428"/>
      <c r="PFP198" s="428"/>
      <c r="PFQ198" s="428"/>
      <c r="PFR198" s="428"/>
      <c r="PFS198" s="428"/>
      <c r="PFT198" s="428"/>
      <c r="PFU198" s="428"/>
      <c r="PFV198" s="428"/>
      <c r="PFW198" s="428"/>
      <c r="PFX198" s="428"/>
      <c r="PFY198" s="428"/>
      <c r="PFZ198" s="428"/>
      <c r="PGA198" s="428"/>
      <c r="PGB198" s="428"/>
      <c r="PGC198" s="428"/>
      <c r="PGD198" s="428"/>
      <c r="PGE198" s="428"/>
      <c r="PGF198" s="428"/>
      <c r="PGG198" s="428"/>
      <c r="PGH198" s="428"/>
      <c r="PGI198" s="428"/>
      <c r="PGJ198" s="428"/>
      <c r="PGK198" s="428"/>
      <c r="PGL198" s="428"/>
      <c r="PGM198" s="428"/>
      <c r="PGN198" s="428"/>
      <c r="PGO198" s="428"/>
      <c r="PGP198" s="428"/>
      <c r="PGQ198" s="428"/>
      <c r="PGR198" s="428"/>
      <c r="PGS198" s="428"/>
      <c r="PGT198" s="428"/>
      <c r="PGU198" s="428"/>
      <c r="PGV198" s="428"/>
      <c r="PGW198" s="428"/>
      <c r="PGX198" s="428"/>
      <c r="PGY198" s="428"/>
      <c r="PGZ198" s="428"/>
      <c r="PHA198" s="428"/>
      <c r="PHB198" s="428"/>
      <c r="PHC198" s="428"/>
      <c r="PHD198" s="428"/>
      <c r="PHE198" s="428"/>
      <c r="PHF198" s="428"/>
      <c r="PHG198" s="428"/>
      <c r="PHH198" s="428"/>
      <c r="PHI198" s="428"/>
      <c r="PHJ198" s="428"/>
      <c r="PHK198" s="428"/>
      <c r="PHL198" s="428"/>
      <c r="PHM198" s="428"/>
      <c r="PHN198" s="428"/>
      <c r="PHO198" s="428"/>
      <c r="PHP198" s="428"/>
      <c r="PHQ198" s="428"/>
      <c r="PHR198" s="428"/>
      <c r="PHS198" s="428"/>
      <c r="PHT198" s="428"/>
      <c r="PHU198" s="428"/>
      <c r="PHV198" s="428"/>
      <c r="PHW198" s="428"/>
      <c r="PHX198" s="428"/>
      <c r="PHY198" s="428"/>
      <c r="PHZ198" s="428"/>
      <c r="PIA198" s="428"/>
      <c r="PIB198" s="428"/>
      <c r="PIC198" s="428"/>
      <c r="PID198" s="428"/>
      <c r="PIE198" s="428"/>
      <c r="PIF198" s="428"/>
      <c r="PIG198" s="428"/>
      <c r="PIH198" s="428"/>
      <c r="PII198" s="428"/>
      <c r="PIJ198" s="428"/>
      <c r="PIK198" s="428"/>
      <c r="PIL198" s="428"/>
      <c r="PIM198" s="428"/>
      <c r="PIN198" s="428"/>
      <c r="PIO198" s="428"/>
      <c r="PIP198" s="428"/>
      <c r="PIQ198" s="428"/>
      <c r="PIR198" s="428"/>
      <c r="PIS198" s="428"/>
      <c r="PIT198" s="428"/>
      <c r="PIU198" s="428"/>
      <c r="PIV198" s="428"/>
      <c r="PIW198" s="428"/>
      <c r="PIX198" s="428"/>
      <c r="PIY198" s="428"/>
      <c r="PIZ198" s="428"/>
      <c r="PJA198" s="428"/>
      <c r="PJB198" s="428"/>
      <c r="PJC198" s="428"/>
      <c r="PJD198" s="428"/>
      <c r="PJE198" s="428"/>
      <c r="PJF198" s="428"/>
      <c r="PJG198" s="428"/>
      <c r="PJH198" s="428"/>
      <c r="PJI198" s="428"/>
      <c r="PJJ198" s="428"/>
      <c r="PJK198" s="428"/>
      <c r="PJL198" s="428"/>
      <c r="PJM198" s="428"/>
      <c r="PJN198" s="428"/>
      <c r="PJO198" s="428"/>
      <c r="PJP198" s="428"/>
      <c r="PJQ198" s="428"/>
      <c r="PJR198" s="428"/>
      <c r="PJS198" s="428"/>
      <c r="PJT198" s="428"/>
      <c r="PJU198" s="428"/>
      <c r="PJV198" s="428"/>
      <c r="PJW198" s="428"/>
      <c r="PJX198" s="428"/>
      <c r="PJY198" s="428"/>
      <c r="PJZ198" s="428"/>
      <c r="PKA198" s="428"/>
      <c r="PKB198" s="428"/>
      <c r="PKC198" s="428"/>
      <c r="PKD198" s="428"/>
      <c r="PKE198" s="428"/>
      <c r="PKF198" s="428"/>
      <c r="PKG198" s="428"/>
      <c r="PKH198" s="428"/>
      <c r="PKI198" s="428"/>
      <c r="PKJ198" s="428"/>
      <c r="PKK198" s="428"/>
      <c r="PKL198" s="428"/>
      <c r="PKM198" s="428"/>
      <c r="PKN198" s="428"/>
      <c r="PKO198" s="428"/>
      <c r="PKP198" s="428"/>
      <c r="PKQ198" s="428"/>
      <c r="PKR198" s="428"/>
      <c r="PKS198" s="428"/>
      <c r="PKT198" s="428"/>
      <c r="PKU198" s="428"/>
      <c r="PKV198" s="428"/>
      <c r="PKW198" s="428"/>
      <c r="PKX198" s="428"/>
      <c r="PKY198" s="428"/>
      <c r="PKZ198" s="428"/>
      <c r="PLA198" s="428"/>
      <c r="PLB198" s="428"/>
      <c r="PLC198" s="428"/>
      <c r="PLD198" s="428"/>
      <c r="PLE198" s="428"/>
      <c r="PLF198" s="428"/>
      <c r="PLG198" s="428"/>
      <c r="PLH198" s="428"/>
      <c r="PLI198" s="428"/>
      <c r="PLJ198" s="428"/>
      <c r="PLK198" s="428"/>
      <c r="PLL198" s="428"/>
      <c r="PLM198" s="428"/>
      <c r="PLN198" s="428"/>
      <c r="PLO198" s="428"/>
      <c r="PLP198" s="428"/>
      <c r="PLQ198" s="428"/>
      <c r="PLR198" s="428"/>
      <c r="PLS198" s="428"/>
      <c r="PLT198" s="428"/>
      <c r="PLU198" s="428"/>
      <c r="PLV198" s="428"/>
      <c r="PLW198" s="428"/>
      <c r="PLX198" s="428"/>
      <c r="PLY198" s="428"/>
      <c r="PLZ198" s="428"/>
      <c r="PMA198" s="428"/>
      <c r="PMB198" s="428"/>
      <c r="PMC198" s="428"/>
      <c r="PMD198" s="428"/>
      <c r="PME198" s="428"/>
      <c r="PMF198" s="428"/>
      <c r="PMG198" s="428"/>
      <c r="PMH198" s="428"/>
      <c r="PMI198" s="428"/>
      <c r="PMJ198" s="428"/>
      <c r="PMK198" s="428"/>
      <c r="PML198" s="428"/>
      <c r="PMM198" s="428"/>
      <c r="PMN198" s="428"/>
      <c r="PMO198" s="428"/>
      <c r="PMP198" s="428"/>
      <c r="PMQ198" s="428"/>
      <c r="PMR198" s="428"/>
      <c r="PMS198" s="428"/>
      <c r="PMT198" s="428"/>
      <c r="PMU198" s="428"/>
      <c r="PMV198" s="428"/>
      <c r="PMW198" s="428"/>
      <c r="PMX198" s="428"/>
      <c r="PMY198" s="428"/>
      <c r="PMZ198" s="428"/>
      <c r="PNA198" s="428"/>
      <c r="PNB198" s="428"/>
      <c r="PNC198" s="428"/>
      <c r="PND198" s="428"/>
      <c r="PNE198" s="428"/>
      <c r="PNF198" s="428"/>
      <c r="PNG198" s="428"/>
      <c r="PNH198" s="428"/>
      <c r="PNI198" s="428"/>
      <c r="PNJ198" s="428"/>
      <c r="PNK198" s="428"/>
      <c r="PNL198" s="428"/>
      <c r="PNM198" s="428"/>
      <c r="PNN198" s="428"/>
      <c r="PNO198" s="428"/>
      <c r="PNP198" s="428"/>
      <c r="PNQ198" s="428"/>
      <c r="PNR198" s="428"/>
      <c r="PNS198" s="428"/>
      <c r="PNT198" s="428"/>
      <c r="PNU198" s="428"/>
      <c r="PNV198" s="428"/>
      <c r="PNW198" s="428"/>
      <c r="PNX198" s="428"/>
      <c r="PNY198" s="428"/>
      <c r="PNZ198" s="428"/>
      <c r="POA198" s="428"/>
      <c r="POB198" s="428"/>
      <c r="POC198" s="428"/>
      <c r="POD198" s="428"/>
      <c r="POE198" s="428"/>
      <c r="POF198" s="428"/>
      <c r="POG198" s="428"/>
      <c r="POH198" s="428"/>
      <c r="POI198" s="428"/>
      <c r="POJ198" s="428"/>
      <c r="POK198" s="428"/>
      <c r="POL198" s="428"/>
      <c r="POM198" s="428"/>
      <c r="PON198" s="428"/>
      <c r="POO198" s="428"/>
      <c r="POP198" s="428"/>
      <c r="POQ198" s="428"/>
      <c r="POR198" s="428"/>
      <c r="POS198" s="428"/>
      <c r="POT198" s="428"/>
      <c r="POU198" s="428"/>
      <c r="POV198" s="428"/>
      <c r="POW198" s="428"/>
      <c r="POX198" s="428"/>
      <c r="POY198" s="428"/>
      <c r="POZ198" s="428"/>
      <c r="PPA198" s="428"/>
      <c r="PPB198" s="428"/>
      <c r="PPC198" s="428"/>
      <c r="PPD198" s="428"/>
      <c r="PPE198" s="428"/>
      <c r="PPF198" s="428"/>
      <c r="PPG198" s="428"/>
      <c r="PPH198" s="428"/>
      <c r="PPI198" s="428"/>
      <c r="PPJ198" s="428"/>
      <c r="PPK198" s="428"/>
      <c r="PPL198" s="428"/>
      <c r="PPM198" s="428"/>
      <c r="PPN198" s="428"/>
      <c r="PPO198" s="428"/>
      <c r="PPP198" s="428"/>
      <c r="PPQ198" s="428"/>
      <c r="PPR198" s="428"/>
      <c r="PPS198" s="428"/>
      <c r="PPT198" s="428"/>
      <c r="PPU198" s="428"/>
      <c r="PPV198" s="428"/>
      <c r="PPW198" s="428"/>
      <c r="PPX198" s="428"/>
      <c r="PPY198" s="428"/>
      <c r="PPZ198" s="428"/>
      <c r="PQA198" s="428"/>
      <c r="PQB198" s="428"/>
      <c r="PQC198" s="428"/>
      <c r="PQD198" s="428"/>
      <c r="PQE198" s="428"/>
      <c r="PQF198" s="428"/>
      <c r="PQG198" s="428"/>
      <c r="PQH198" s="428"/>
      <c r="PQI198" s="428"/>
      <c r="PQJ198" s="428"/>
      <c r="PQK198" s="428"/>
      <c r="PQL198" s="428"/>
      <c r="PQM198" s="428"/>
      <c r="PQN198" s="428"/>
      <c r="PQO198" s="428"/>
      <c r="PQP198" s="428"/>
      <c r="PQQ198" s="428"/>
      <c r="PQR198" s="428"/>
      <c r="PQS198" s="428"/>
      <c r="PQT198" s="428"/>
      <c r="PQU198" s="428"/>
      <c r="PQV198" s="428"/>
      <c r="PQW198" s="428"/>
      <c r="PQX198" s="428"/>
      <c r="PQY198" s="428"/>
      <c r="PQZ198" s="428"/>
      <c r="PRA198" s="428"/>
      <c r="PRB198" s="428"/>
      <c r="PRC198" s="428"/>
      <c r="PRD198" s="428"/>
      <c r="PRE198" s="428"/>
      <c r="PRF198" s="428"/>
      <c r="PRG198" s="428"/>
      <c r="PRH198" s="428"/>
      <c r="PRI198" s="428"/>
      <c r="PRJ198" s="428"/>
      <c r="PRK198" s="428"/>
      <c r="PRL198" s="428"/>
      <c r="PRM198" s="428"/>
      <c r="PRN198" s="428"/>
      <c r="PRO198" s="428"/>
      <c r="PRP198" s="428"/>
      <c r="PRQ198" s="428"/>
      <c r="PRR198" s="428"/>
      <c r="PRS198" s="428"/>
      <c r="PRT198" s="428"/>
      <c r="PRU198" s="428"/>
      <c r="PRV198" s="428"/>
      <c r="PRW198" s="428"/>
      <c r="PRX198" s="428"/>
      <c r="PRY198" s="428"/>
      <c r="PRZ198" s="428"/>
      <c r="PSA198" s="428"/>
      <c r="PSB198" s="428"/>
      <c r="PSC198" s="428"/>
      <c r="PSD198" s="428"/>
      <c r="PSE198" s="428"/>
      <c r="PSF198" s="428"/>
      <c r="PSG198" s="428"/>
      <c r="PSH198" s="428"/>
      <c r="PSI198" s="428"/>
      <c r="PSJ198" s="428"/>
      <c r="PSK198" s="428"/>
      <c r="PSL198" s="428"/>
      <c r="PSM198" s="428"/>
      <c r="PSN198" s="428"/>
      <c r="PSO198" s="428"/>
      <c r="PSP198" s="428"/>
      <c r="PSQ198" s="428"/>
      <c r="PSR198" s="428"/>
      <c r="PSS198" s="428"/>
      <c r="PST198" s="428"/>
      <c r="PSU198" s="428"/>
      <c r="PSV198" s="428"/>
      <c r="PSW198" s="428"/>
      <c r="PSX198" s="428"/>
      <c r="PSY198" s="428"/>
      <c r="PSZ198" s="428"/>
      <c r="PTA198" s="428"/>
      <c r="PTB198" s="428"/>
      <c r="PTC198" s="428"/>
      <c r="PTD198" s="428"/>
      <c r="PTE198" s="428"/>
      <c r="PTF198" s="428"/>
      <c r="PTG198" s="428"/>
      <c r="PTH198" s="428"/>
      <c r="PTI198" s="428"/>
      <c r="PTJ198" s="428"/>
      <c r="PTK198" s="428"/>
      <c r="PTL198" s="428"/>
      <c r="PTM198" s="428"/>
      <c r="PTN198" s="428"/>
      <c r="PTO198" s="428"/>
      <c r="PTP198" s="428"/>
      <c r="PTQ198" s="428"/>
      <c r="PTR198" s="428"/>
      <c r="PTS198" s="428"/>
      <c r="PTT198" s="428"/>
      <c r="PTU198" s="428"/>
      <c r="PTV198" s="428"/>
      <c r="PTW198" s="428"/>
      <c r="PTX198" s="428"/>
      <c r="PTY198" s="428"/>
      <c r="PTZ198" s="428"/>
      <c r="PUA198" s="428"/>
      <c r="PUB198" s="428"/>
      <c r="PUC198" s="428"/>
      <c r="PUD198" s="428"/>
      <c r="PUE198" s="428"/>
      <c r="PUF198" s="428"/>
      <c r="PUG198" s="428"/>
      <c r="PUH198" s="428"/>
      <c r="PUI198" s="428"/>
      <c r="PUJ198" s="428"/>
      <c r="PUK198" s="428"/>
      <c r="PUL198" s="428"/>
      <c r="PUM198" s="428"/>
      <c r="PUN198" s="428"/>
      <c r="PUO198" s="428"/>
      <c r="PUP198" s="428"/>
      <c r="PUQ198" s="428"/>
      <c r="PUR198" s="428"/>
      <c r="PUS198" s="428"/>
      <c r="PUT198" s="428"/>
      <c r="PUU198" s="428"/>
      <c r="PUV198" s="428"/>
      <c r="PUW198" s="428"/>
      <c r="PUX198" s="428"/>
      <c r="PUY198" s="428"/>
      <c r="PUZ198" s="428"/>
      <c r="PVA198" s="428"/>
      <c r="PVB198" s="428"/>
      <c r="PVC198" s="428"/>
      <c r="PVD198" s="428"/>
      <c r="PVE198" s="428"/>
      <c r="PVF198" s="428"/>
      <c r="PVG198" s="428"/>
      <c r="PVH198" s="428"/>
      <c r="PVI198" s="428"/>
      <c r="PVJ198" s="428"/>
      <c r="PVK198" s="428"/>
      <c r="PVL198" s="428"/>
      <c r="PVM198" s="428"/>
      <c r="PVN198" s="428"/>
      <c r="PVO198" s="428"/>
      <c r="PVP198" s="428"/>
      <c r="PVQ198" s="428"/>
      <c r="PVR198" s="428"/>
      <c r="PVS198" s="428"/>
      <c r="PVT198" s="428"/>
      <c r="PVU198" s="428"/>
      <c r="PVV198" s="428"/>
      <c r="PVW198" s="428"/>
      <c r="PVX198" s="428"/>
      <c r="PVY198" s="428"/>
      <c r="PVZ198" s="428"/>
      <c r="PWA198" s="428"/>
      <c r="PWB198" s="428"/>
      <c r="PWC198" s="428"/>
      <c r="PWD198" s="428"/>
      <c r="PWE198" s="428"/>
      <c r="PWF198" s="428"/>
      <c r="PWG198" s="428"/>
      <c r="PWH198" s="428"/>
      <c r="PWI198" s="428"/>
      <c r="PWJ198" s="428"/>
      <c r="PWK198" s="428"/>
      <c r="PWL198" s="428"/>
      <c r="PWM198" s="428"/>
      <c r="PWN198" s="428"/>
      <c r="PWO198" s="428"/>
      <c r="PWP198" s="428"/>
      <c r="PWQ198" s="428"/>
      <c r="PWR198" s="428"/>
      <c r="PWS198" s="428"/>
      <c r="PWT198" s="428"/>
      <c r="PWU198" s="428"/>
      <c r="PWV198" s="428"/>
      <c r="PWW198" s="428"/>
      <c r="PWX198" s="428"/>
      <c r="PWY198" s="428"/>
      <c r="PWZ198" s="428"/>
      <c r="PXA198" s="428"/>
      <c r="PXB198" s="428"/>
      <c r="PXC198" s="428"/>
      <c r="PXD198" s="428"/>
      <c r="PXE198" s="428"/>
      <c r="PXF198" s="428"/>
      <c r="PXG198" s="428"/>
      <c r="PXH198" s="428"/>
      <c r="PXI198" s="428"/>
      <c r="PXJ198" s="428"/>
      <c r="PXK198" s="428"/>
      <c r="PXL198" s="428"/>
      <c r="PXM198" s="428"/>
      <c r="PXN198" s="428"/>
      <c r="PXO198" s="428"/>
      <c r="PXP198" s="428"/>
      <c r="PXQ198" s="428"/>
      <c r="PXR198" s="428"/>
      <c r="PXS198" s="428"/>
      <c r="PXT198" s="428"/>
      <c r="PXU198" s="428"/>
      <c r="PXV198" s="428"/>
      <c r="PXW198" s="428"/>
      <c r="PXX198" s="428"/>
      <c r="PXY198" s="428"/>
      <c r="PXZ198" s="428"/>
      <c r="PYA198" s="428"/>
      <c r="PYB198" s="428"/>
      <c r="PYC198" s="428"/>
      <c r="PYD198" s="428"/>
      <c r="PYE198" s="428"/>
      <c r="PYF198" s="428"/>
      <c r="PYG198" s="428"/>
      <c r="PYH198" s="428"/>
      <c r="PYI198" s="428"/>
      <c r="PYJ198" s="428"/>
      <c r="PYK198" s="428"/>
      <c r="PYL198" s="428"/>
      <c r="PYM198" s="428"/>
      <c r="PYN198" s="428"/>
      <c r="PYO198" s="428"/>
      <c r="PYP198" s="428"/>
      <c r="PYQ198" s="428"/>
      <c r="PYR198" s="428"/>
      <c r="PYS198" s="428"/>
      <c r="PYT198" s="428"/>
      <c r="PYU198" s="428"/>
      <c r="PYV198" s="428"/>
      <c r="PYW198" s="428"/>
      <c r="PYX198" s="428"/>
      <c r="PYY198" s="428"/>
      <c r="PYZ198" s="428"/>
      <c r="PZA198" s="428"/>
      <c r="PZB198" s="428"/>
      <c r="PZC198" s="428"/>
      <c r="PZD198" s="428"/>
      <c r="PZE198" s="428"/>
      <c r="PZF198" s="428"/>
      <c r="PZG198" s="428"/>
      <c r="PZH198" s="428"/>
      <c r="PZI198" s="428"/>
      <c r="PZJ198" s="428"/>
      <c r="PZK198" s="428"/>
      <c r="PZL198" s="428"/>
      <c r="PZM198" s="428"/>
      <c r="PZN198" s="428"/>
      <c r="PZO198" s="428"/>
      <c r="PZP198" s="428"/>
      <c r="PZQ198" s="428"/>
      <c r="PZR198" s="428"/>
      <c r="PZS198" s="428"/>
      <c r="PZT198" s="428"/>
      <c r="PZU198" s="428"/>
      <c r="PZV198" s="428"/>
      <c r="PZW198" s="428"/>
      <c r="PZX198" s="428"/>
      <c r="PZY198" s="428"/>
      <c r="PZZ198" s="428"/>
      <c r="QAA198" s="428"/>
      <c r="QAB198" s="428"/>
      <c r="QAC198" s="428"/>
      <c r="QAD198" s="428"/>
      <c r="QAE198" s="428"/>
      <c r="QAF198" s="428"/>
      <c r="QAG198" s="428"/>
      <c r="QAH198" s="428"/>
      <c r="QAI198" s="428"/>
      <c r="QAJ198" s="428"/>
      <c r="QAK198" s="428"/>
      <c r="QAL198" s="428"/>
      <c r="QAM198" s="428"/>
      <c r="QAN198" s="428"/>
      <c r="QAO198" s="428"/>
      <c r="QAP198" s="428"/>
      <c r="QAQ198" s="428"/>
      <c r="QAR198" s="428"/>
      <c r="QAS198" s="428"/>
      <c r="QAT198" s="428"/>
      <c r="QAU198" s="428"/>
      <c r="QAV198" s="428"/>
      <c r="QAW198" s="428"/>
      <c r="QAX198" s="428"/>
      <c r="QAY198" s="428"/>
      <c r="QAZ198" s="428"/>
      <c r="QBA198" s="428"/>
      <c r="QBB198" s="428"/>
      <c r="QBC198" s="428"/>
      <c r="QBD198" s="428"/>
      <c r="QBE198" s="428"/>
      <c r="QBF198" s="428"/>
      <c r="QBG198" s="428"/>
      <c r="QBH198" s="428"/>
      <c r="QBI198" s="428"/>
      <c r="QBJ198" s="428"/>
      <c r="QBK198" s="428"/>
      <c r="QBL198" s="428"/>
      <c r="QBM198" s="428"/>
      <c r="QBN198" s="428"/>
      <c r="QBO198" s="428"/>
      <c r="QBP198" s="428"/>
      <c r="QBQ198" s="428"/>
      <c r="QBR198" s="428"/>
      <c r="QBS198" s="428"/>
      <c r="QBT198" s="428"/>
      <c r="QBU198" s="428"/>
      <c r="QBV198" s="428"/>
      <c r="QBW198" s="428"/>
      <c r="QBX198" s="428"/>
      <c r="QBY198" s="428"/>
      <c r="QBZ198" s="428"/>
      <c r="QCA198" s="428"/>
      <c r="QCB198" s="428"/>
      <c r="QCC198" s="428"/>
      <c r="QCD198" s="428"/>
      <c r="QCE198" s="428"/>
      <c r="QCF198" s="428"/>
      <c r="QCG198" s="428"/>
      <c r="QCH198" s="428"/>
      <c r="QCI198" s="428"/>
      <c r="QCJ198" s="428"/>
      <c r="QCK198" s="428"/>
      <c r="QCL198" s="428"/>
      <c r="QCM198" s="428"/>
      <c r="QCN198" s="428"/>
      <c r="QCO198" s="428"/>
      <c r="QCP198" s="428"/>
      <c r="QCQ198" s="428"/>
      <c r="QCR198" s="428"/>
      <c r="QCS198" s="428"/>
      <c r="QCT198" s="428"/>
      <c r="QCU198" s="428"/>
      <c r="QCV198" s="428"/>
      <c r="QCW198" s="428"/>
      <c r="QCX198" s="428"/>
      <c r="QCY198" s="428"/>
      <c r="QCZ198" s="428"/>
      <c r="QDA198" s="428"/>
      <c r="QDB198" s="428"/>
      <c r="QDC198" s="428"/>
      <c r="QDD198" s="428"/>
      <c r="QDE198" s="428"/>
      <c r="QDF198" s="428"/>
      <c r="QDG198" s="428"/>
      <c r="QDH198" s="428"/>
      <c r="QDI198" s="428"/>
      <c r="QDJ198" s="428"/>
      <c r="QDK198" s="428"/>
      <c r="QDL198" s="428"/>
      <c r="QDM198" s="428"/>
      <c r="QDN198" s="428"/>
      <c r="QDO198" s="428"/>
      <c r="QDP198" s="428"/>
      <c r="QDQ198" s="428"/>
      <c r="QDR198" s="428"/>
      <c r="QDS198" s="428"/>
      <c r="QDT198" s="428"/>
      <c r="QDU198" s="428"/>
      <c r="QDV198" s="428"/>
      <c r="QDW198" s="428"/>
      <c r="QDX198" s="428"/>
      <c r="QDY198" s="428"/>
      <c r="QDZ198" s="428"/>
      <c r="QEA198" s="428"/>
      <c r="QEB198" s="428"/>
      <c r="QEC198" s="428"/>
      <c r="QED198" s="428"/>
      <c r="QEE198" s="428"/>
      <c r="QEF198" s="428"/>
      <c r="QEG198" s="428"/>
      <c r="QEH198" s="428"/>
      <c r="QEI198" s="428"/>
      <c r="QEJ198" s="428"/>
      <c r="QEK198" s="428"/>
      <c r="QEL198" s="428"/>
      <c r="QEM198" s="428"/>
      <c r="QEN198" s="428"/>
      <c r="QEO198" s="428"/>
      <c r="QEP198" s="428"/>
      <c r="QEQ198" s="428"/>
      <c r="QER198" s="428"/>
      <c r="QES198" s="428"/>
      <c r="QET198" s="428"/>
      <c r="QEU198" s="428"/>
      <c r="QEV198" s="428"/>
      <c r="QEW198" s="428"/>
      <c r="QEX198" s="428"/>
      <c r="QEY198" s="428"/>
      <c r="QEZ198" s="428"/>
      <c r="QFA198" s="428"/>
      <c r="QFB198" s="428"/>
      <c r="QFC198" s="428"/>
      <c r="QFD198" s="428"/>
      <c r="QFE198" s="428"/>
      <c r="QFF198" s="428"/>
      <c r="QFG198" s="428"/>
      <c r="QFH198" s="428"/>
      <c r="QFI198" s="428"/>
      <c r="QFJ198" s="428"/>
      <c r="QFK198" s="428"/>
      <c r="QFL198" s="428"/>
      <c r="QFM198" s="428"/>
      <c r="QFN198" s="428"/>
      <c r="QFO198" s="428"/>
      <c r="QFP198" s="428"/>
      <c r="QFQ198" s="428"/>
      <c r="QFR198" s="428"/>
      <c r="QFS198" s="428"/>
      <c r="QFT198" s="428"/>
      <c r="QFU198" s="428"/>
      <c r="QFV198" s="428"/>
      <c r="QFW198" s="428"/>
      <c r="QFX198" s="428"/>
      <c r="QFY198" s="428"/>
      <c r="QFZ198" s="428"/>
      <c r="QGA198" s="428"/>
      <c r="QGB198" s="428"/>
      <c r="QGC198" s="428"/>
      <c r="QGD198" s="428"/>
      <c r="QGE198" s="428"/>
      <c r="QGF198" s="428"/>
      <c r="QGG198" s="428"/>
      <c r="QGH198" s="428"/>
      <c r="QGI198" s="428"/>
      <c r="QGJ198" s="428"/>
      <c r="QGK198" s="428"/>
      <c r="QGL198" s="428"/>
      <c r="QGM198" s="428"/>
      <c r="QGN198" s="428"/>
      <c r="QGO198" s="428"/>
      <c r="QGP198" s="428"/>
      <c r="QGQ198" s="428"/>
      <c r="QGR198" s="428"/>
      <c r="QGS198" s="428"/>
      <c r="QGT198" s="428"/>
      <c r="QGU198" s="428"/>
      <c r="QGV198" s="428"/>
      <c r="QGW198" s="428"/>
      <c r="QGX198" s="428"/>
      <c r="QGY198" s="428"/>
      <c r="QGZ198" s="428"/>
      <c r="QHA198" s="428"/>
      <c r="QHB198" s="428"/>
      <c r="QHC198" s="428"/>
      <c r="QHD198" s="428"/>
      <c r="QHE198" s="428"/>
      <c r="QHF198" s="428"/>
      <c r="QHG198" s="428"/>
      <c r="QHH198" s="428"/>
      <c r="QHI198" s="428"/>
      <c r="QHJ198" s="428"/>
      <c r="QHK198" s="428"/>
      <c r="QHL198" s="428"/>
      <c r="QHM198" s="428"/>
      <c r="QHN198" s="428"/>
      <c r="QHO198" s="428"/>
      <c r="QHP198" s="428"/>
      <c r="QHQ198" s="428"/>
      <c r="QHR198" s="428"/>
      <c r="QHS198" s="428"/>
      <c r="QHT198" s="428"/>
      <c r="QHU198" s="428"/>
      <c r="QHV198" s="428"/>
      <c r="QHW198" s="428"/>
      <c r="QHX198" s="428"/>
      <c r="QHY198" s="428"/>
      <c r="QHZ198" s="428"/>
      <c r="QIA198" s="428"/>
      <c r="QIB198" s="428"/>
      <c r="QIC198" s="428"/>
      <c r="QID198" s="428"/>
      <c r="QIE198" s="428"/>
      <c r="QIF198" s="428"/>
      <c r="QIG198" s="428"/>
      <c r="QIH198" s="428"/>
      <c r="QII198" s="428"/>
      <c r="QIJ198" s="428"/>
      <c r="QIK198" s="428"/>
      <c r="QIL198" s="428"/>
      <c r="QIM198" s="428"/>
      <c r="QIN198" s="428"/>
      <c r="QIO198" s="428"/>
      <c r="QIP198" s="428"/>
      <c r="QIQ198" s="428"/>
      <c r="QIR198" s="428"/>
      <c r="QIS198" s="428"/>
      <c r="QIT198" s="428"/>
      <c r="QIU198" s="428"/>
      <c r="QIV198" s="428"/>
      <c r="QIW198" s="428"/>
      <c r="QIX198" s="428"/>
      <c r="QIY198" s="428"/>
      <c r="QIZ198" s="428"/>
      <c r="QJA198" s="428"/>
      <c r="QJB198" s="428"/>
      <c r="QJC198" s="428"/>
      <c r="QJD198" s="428"/>
      <c r="QJE198" s="428"/>
      <c r="QJF198" s="428"/>
      <c r="QJG198" s="428"/>
      <c r="QJH198" s="428"/>
      <c r="QJI198" s="428"/>
      <c r="QJJ198" s="428"/>
      <c r="QJK198" s="428"/>
      <c r="QJL198" s="428"/>
      <c r="QJM198" s="428"/>
      <c r="QJN198" s="428"/>
      <c r="QJO198" s="428"/>
      <c r="QJP198" s="428"/>
      <c r="QJQ198" s="428"/>
      <c r="QJR198" s="428"/>
      <c r="QJS198" s="428"/>
      <c r="QJT198" s="428"/>
      <c r="QJU198" s="428"/>
      <c r="QJV198" s="428"/>
      <c r="QJW198" s="428"/>
      <c r="QJX198" s="428"/>
      <c r="QJY198" s="428"/>
      <c r="QJZ198" s="428"/>
      <c r="QKA198" s="428"/>
      <c r="QKB198" s="428"/>
      <c r="QKC198" s="428"/>
      <c r="QKD198" s="428"/>
      <c r="QKE198" s="428"/>
      <c r="QKF198" s="428"/>
      <c r="QKG198" s="428"/>
      <c r="QKH198" s="428"/>
      <c r="QKI198" s="428"/>
      <c r="QKJ198" s="428"/>
      <c r="QKK198" s="428"/>
      <c r="QKL198" s="428"/>
      <c r="QKM198" s="428"/>
      <c r="QKN198" s="428"/>
      <c r="QKO198" s="428"/>
      <c r="QKP198" s="428"/>
      <c r="QKQ198" s="428"/>
      <c r="QKR198" s="428"/>
      <c r="QKS198" s="428"/>
      <c r="QKT198" s="428"/>
      <c r="QKU198" s="428"/>
      <c r="QKV198" s="428"/>
      <c r="QKW198" s="428"/>
      <c r="QKX198" s="428"/>
      <c r="QKY198" s="428"/>
      <c r="QKZ198" s="428"/>
      <c r="QLA198" s="428"/>
      <c r="QLB198" s="428"/>
      <c r="QLC198" s="428"/>
      <c r="QLD198" s="428"/>
      <c r="QLE198" s="428"/>
      <c r="QLF198" s="428"/>
      <c r="QLG198" s="428"/>
      <c r="QLH198" s="428"/>
      <c r="QLI198" s="428"/>
      <c r="QLJ198" s="428"/>
      <c r="QLK198" s="428"/>
      <c r="QLL198" s="428"/>
      <c r="QLM198" s="428"/>
      <c r="QLN198" s="428"/>
      <c r="QLO198" s="428"/>
      <c r="QLP198" s="428"/>
      <c r="QLQ198" s="428"/>
      <c r="QLR198" s="428"/>
      <c r="QLS198" s="428"/>
      <c r="QLT198" s="428"/>
      <c r="QLU198" s="428"/>
      <c r="QLV198" s="428"/>
      <c r="QLW198" s="428"/>
      <c r="QLX198" s="428"/>
      <c r="QLY198" s="428"/>
      <c r="QLZ198" s="428"/>
      <c r="QMA198" s="428"/>
      <c r="QMB198" s="428"/>
      <c r="QMC198" s="428"/>
      <c r="QMD198" s="428"/>
      <c r="QME198" s="428"/>
      <c r="QMF198" s="428"/>
      <c r="QMG198" s="428"/>
      <c r="QMH198" s="428"/>
      <c r="QMI198" s="428"/>
      <c r="QMJ198" s="428"/>
      <c r="QMK198" s="428"/>
      <c r="QML198" s="428"/>
      <c r="QMM198" s="428"/>
      <c r="QMN198" s="428"/>
      <c r="QMO198" s="428"/>
      <c r="QMP198" s="428"/>
      <c r="QMQ198" s="428"/>
      <c r="QMR198" s="428"/>
      <c r="QMS198" s="428"/>
      <c r="QMT198" s="428"/>
      <c r="QMU198" s="428"/>
      <c r="QMV198" s="428"/>
      <c r="QMW198" s="428"/>
      <c r="QMX198" s="428"/>
      <c r="QMY198" s="428"/>
      <c r="QMZ198" s="428"/>
      <c r="QNA198" s="428"/>
      <c r="QNB198" s="428"/>
      <c r="QNC198" s="428"/>
      <c r="QND198" s="428"/>
      <c r="QNE198" s="428"/>
      <c r="QNF198" s="428"/>
      <c r="QNG198" s="428"/>
      <c r="QNH198" s="428"/>
      <c r="QNI198" s="428"/>
      <c r="QNJ198" s="428"/>
      <c r="QNK198" s="428"/>
      <c r="QNL198" s="428"/>
      <c r="QNM198" s="428"/>
      <c r="QNN198" s="428"/>
      <c r="QNO198" s="428"/>
      <c r="QNP198" s="428"/>
      <c r="QNQ198" s="428"/>
      <c r="QNR198" s="428"/>
      <c r="QNS198" s="428"/>
      <c r="QNT198" s="428"/>
      <c r="QNU198" s="428"/>
      <c r="QNV198" s="428"/>
      <c r="QNW198" s="428"/>
      <c r="QNX198" s="428"/>
      <c r="QNY198" s="428"/>
      <c r="QNZ198" s="428"/>
      <c r="QOA198" s="428"/>
      <c r="QOB198" s="428"/>
      <c r="QOC198" s="428"/>
      <c r="QOD198" s="428"/>
      <c r="QOE198" s="428"/>
      <c r="QOF198" s="428"/>
      <c r="QOG198" s="428"/>
      <c r="QOH198" s="428"/>
      <c r="QOI198" s="428"/>
      <c r="QOJ198" s="428"/>
      <c r="QOK198" s="428"/>
      <c r="QOL198" s="428"/>
      <c r="QOM198" s="428"/>
      <c r="QON198" s="428"/>
      <c r="QOO198" s="428"/>
      <c r="QOP198" s="428"/>
      <c r="QOQ198" s="428"/>
      <c r="QOR198" s="428"/>
      <c r="QOS198" s="428"/>
      <c r="QOT198" s="428"/>
      <c r="QOU198" s="428"/>
      <c r="QOV198" s="428"/>
      <c r="QOW198" s="428"/>
      <c r="QOX198" s="428"/>
      <c r="QOY198" s="428"/>
      <c r="QOZ198" s="428"/>
      <c r="QPA198" s="428"/>
      <c r="QPB198" s="428"/>
      <c r="QPC198" s="428"/>
      <c r="QPD198" s="428"/>
      <c r="QPE198" s="428"/>
      <c r="QPF198" s="428"/>
      <c r="QPG198" s="428"/>
      <c r="QPH198" s="428"/>
      <c r="QPI198" s="428"/>
      <c r="QPJ198" s="428"/>
      <c r="QPK198" s="428"/>
      <c r="QPL198" s="428"/>
      <c r="QPM198" s="428"/>
      <c r="QPN198" s="428"/>
      <c r="QPO198" s="428"/>
      <c r="QPP198" s="428"/>
      <c r="QPQ198" s="428"/>
      <c r="QPR198" s="428"/>
      <c r="QPS198" s="428"/>
      <c r="QPT198" s="428"/>
      <c r="QPU198" s="428"/>
      <c r="QPV198" s="428"/>
      <c r="QPW198" s="428"/>
      <c r="QPX198" s="428"/>
      <c r="QPY198" s="428"/>
      <c r="QPZ198" s="428"/>
      <c r="QQA198" s="428"/>
      <c r="QQB198" s="428"/>
      <c r="QQC198" s="428"/>
      <c r="QQD198" s="428"/>
      <c r="QQE198" s="428"/>
      <c r="QQF198" s="428"/>
      <c r="QQG198" s="428"/>
      <c r="QQH198" s="428"/>
      <c r="QQI198" s="428"/>
      <c r="QQJ198" s="428"/>
      <c r="QQK198" s="428"/>
      <c r="QQL198" s="428"/>
      <c r="QQM198" s="428"/>
      <c r="QQN198" s="428"/>
      <c r="QQO198" s="428"/>
      <c r="QQP198" s="428"/>
      <c r="QQQ198" s="428"/>
      <c r="QQR198" s="428"/>
      <c r="QQS198" s="428"/>
      <c r="QQT198" s="428"/>
      <c r="QQU198" s="428"/>
      <c r="QQV198" s="428"/>
      <c r="QQW198" s="428"/>
      <c r="QQX198" s="428"/>
      <c r="QQY198" s="428"/>
      <c r="QQZ198" s="428"/>
      <c r="QRA198" s="428"/>
      <c r="QRB198" s="428"/>
      <c r="QRC198" s="428"/>
      <c r="QRD198" s="428"/>
      <c r="QRE198" s="428"/>
      <c r="QRF198" s="428"/>
      <c r="QRG198" s="428"/>
      <c r="QRH198" s="428"/>
      <c r="QRI198" s="428"/>
      <c r="QRJ198" s="428"/>
      <c r="QRK198" s="428"/>
      <c r="QRL198" s="428"/>
      <c r="QRM198" s="428"/>
      <c r="QRN198" s="428"/>
      <c r="QRO198" s="428"/>
      <c r="QRP198" s="428"/>
      <c r="QRQ198" s="428"/>
      <c r="QRR198" s="428"/>
      <c r="QRS198" s="428"/>
      <c r="QRT198" s="428"/>
      <c r="QRU198" s="428"/>
      <c r="QRV198" s="428"/>
      <c r="QRW198" s="428"/>
      <c r="QRX198" s="428"/>
      <c r="QRY198" s="428"/>
      <c r="QRZ198" s="428"/>
      <c r="QSA198" s="428"/>
      <c r="QSB198" s="428"/>
      <c r="QSC198" s="428"/>
      <c r="QSD198" s="428"/>
      <c r="QSE198" s="428"/>
      <c r="QSF198" s="428"/>
      <c r="QSG198" s="428"/>
      <c r="QSH198" s="428"/>
      <c r="QSI198" s="428"/>
      <c r="QSJ198" s="428"/>
      <c r="QSK198" s="428"/>
      <c r="QSL198" s="428"/>
      <c r="QSM198" s="428"/>
      <c r="QSN198" s="428"/>
      <c r="QSO198" s="428"/>
      <c r="QSP198" s="428"/>
      <c r="QSQ198" s="428"/>
      <c r="QSR198" s="428"/>
      <c r="QSS198" s="428"/>
      <c r="QST198" s="428"/>
      <c r="QSU198" s="428"/>
      <c r="QSV198" s="428"/>
      <c r="QSW198" s="428"/>
      <c r="QSX198" s="428"/>
      <c r="QSY198" s="428"/>
      <c r="QSZ198" s="428"/>
      <c r="QTA198" s="428"/>
      <c r="QTB198" s="428"/>
      <c r="QTC198" s="428"/>
      <c r="QTD198" s="428"/>
      <c r="QTE198" s="428"/>
      <c r="QTF198" s="428"/>
      <c r="QTG198" s="428"/>
      <c r="QTH198" s="428"/>
      <c r="QTI198" s="428"/>
      <c r="QTJ198" s="428"/>
      <c r="QTK198" s="428"/>
      <c r="QTL198" s="428"/>
      <c r="QTM198" s="428"/>
      <c r="QTN198" s="428"/>
      <c r="QTO198" s="428"/>
      <c r="QTP198" s="428"/>
      <c r="QTQ198" s="428"/>
      <c r="QTR198" s="428"/>
      <c r="QTS198" s="428"/>
      <c r="QTT198" s="428"/>
      <c r="QTU198" s="428"/>
      <c r="QTV198" s="428"/>
      <c r="QTW198" s="428"/>
      <c r="QTX198" s="428"/>
      <c r="QTY198" s="428"/>
      <c r="QTZ198" s="428"/>
      <c r="QUA198" s="428"/>
      <c r="QUB198" s="428"/>
      <c r="QUC198" s="428"/>
      <c r="QUD198" s="428"/>
      <c r="QUE198" s="428"/>
      <c r="QUF198" s="428"/>
      <c r="QUG198" s="428"/>
      <c r="QUH198" s="428"/>
      <c r="QUI198" s="428"/>
      <c r="QUJ198" s="428"/>
      <c r="QUK198" s="428"/>
      <c r="QUL198" s="428"/>
      <c r="QUM198" s="428"/>
      <c r="QUN198" s="428"/>
      <c r="QUO198" s="428"/>
      <c r="QUP198" s="428"/>
      <c r="QUQ198" s="428"/>
      <c r="QUR198" s="428"/>
      <c r="QUS198" s="428"/>
      <c r="QUT198" s="428"/>
      <c r="QUU198" s="428"/>
      <c r="QUV198" s="428"/>
      <c r="QUW198" s="428"/>
      <c r="QUX198" s="428"/>
      <c r="QUY198" s="428"/>
      <c r="QUZ198" s="428"/>
      <c r="QVA198" s="428"/>
      <c r="QVB198" s="428"/>
      <c r="QVC198" s="428"/>
      <c r="QVD198" s="428"/>
      <c r="QVE198" s="428"/>
      <c r="QVF198" s="428"/>
      <c r="QVG198" s="428"/>
      <c r="QVH198" s="428"/>
      <c r="QVI198" s="428"/>
      <c r="QVJ198" s="428"/>
      <c r="QVK198" s="428"/>
      <c r="QVL198" s="428"/>
      <c r="QVM198" s="428"/>
      <c r="QVN198" s="428"/>
      <c r="QVO198" s="428"/>
      <c r="QVP198" s="428"/>
      <c r="QVQ198" s="428"/>
      <c r="QVR198" s="428"/>
      <c r="QVS198" s="428"/>
      <c r="QVT198" s="428"/>
      <c r="QVU198" s="428"/>
      <c r="QVV198" s="428"/>
      <c r="QVW198" s="428"/>
      <c r="QVX198" s="428"/>
      <c r="QVY198" s="428"/>
      <c r="QVZ198" s="428"/>
      <c r="QWA198" s="428"/>
      <c r="QWB198" s="428"/>
      <c r="QWC198" s="428"/>
      <c r="QWD198" s="428"/>
      <c r="QWE198" s="428"/>
      <c r="QWF198" s="428"/>
      <c r="QWG198" s="428"/>
      <c r="QWH198" s="428"/>
      <c r="QWI198" s="428"/>
      <c r="QWJ198" s="428"/>
      <c r="QWK198" s="428"/>
      <c r="QWL198" s="428"/>
      <c r="QWM198" s="428"/>
      <c r="QWN198" s="428"/>
      <c r="QWO198" s="428"/>
      <c r="QWP198" s="428"/>
      <c r="QWQ198" s="428"/>
      <c r="QWR198" s="428"/>
      <c r="QWS198" s="428"/>
      <c r="QWT198" s="428"/>
      <c r="QWU198" s="428"/>
      <c r="QWV198" s="428"/>
      <c r="QWW198" s="428"/>
      <c r="QWX198" s="428"/>
      <c r="QWY198" s="428"/>
      <c r="QWZ198" s="428"/>
      <c r="QXA198" s="428"/>
      <c r="QXB198" s="428"/>
      <c r="QXC198" s="428"/>
      <c r="QXD198" s="428"/>
      <c r="QXE198" s="428"/>
      <c r="QXF198" s="428"/>
      <c r="QXG198" s="428"/>
      <c r="QXH198" s="428"/>
      <c r="QXI198" s="428"/>
      <c r="QXJ198" s="428"/>
      <c r="QXK198" s="428"/>
      <c r="QXL198" s="428"/>
      <c r="QXM198" s="428"/>
      <c r="QXN198" s="428"/>
      <c r="QXO198" s="428"/>
      <c r="QXP198" s="428"/>
      <c r="QXQ198" s="428"/>
      <c r="QXR198" s="428"/>
      <c r="QXS198" s="428"/>
      <c r="QXT198" s="428"/>
      <c r="QXU198" s="428"/>
      <c r="QXV198" s="428"/>
      <c r="QXW198" s="428"/>
      <c r="QXX198" s="428"/>
      <c r="QXY198" s="428"/>
      <c r="QXZ198" s="428"/>
      <c r="QYA198" s="428"/>
      <c r="QYB198" s="428"/>
      <c r="QYC198" s="428"/>
      <c r="QYD198" s="428"/>
      <c r="QYE198" s="428"/>
      <c r="QYF198" s="428"/>
      <c r="QYG198" s="428"/>
      <c r="QYH198" s="428"/>
      <c r="QYI198" s="428"/>
      <c r="QYJ198" s="428"/>
      <c r="QYK198" s="428"/>
      <c r="QYL198" s="428"/>
      <c r="QYM198" s="428"/>
      <c r="QYN198" s="428"/>
      <c r="QYO198" s="428"/>
      <c r="QYP198" s="428"/>
      <c r="QYQ198" s="428"/>
      <c r="QYR198" s="428"/>
      <c r="QYS198" s="428"/>
      <c r="QYT198" s="428"/>
      <c r="QYU198" s="428"/>
      <c r="QYV198" s="428"/>
      <c r="QYW198" s="428"/>
      <c r="QYX198" s="428"/>
      <c r="QYY198" s="428"/>
      <c r="QYZ198" s="428"/>
      <c r="QZA198" s="428"/>
      <c r="QZB198" s="428"/>
      <c r="QZC198" s="428"/>
      <c r="QZD198" s="428"/>
      <c r="QZE198" s="428"/>
      <c r="QZF198" s="428"/>
      <c r="QZG198" s="428"/>
      <c r="QZH198" s="428"/>
      <c r="QZI198" s="428"/>
      <c r="QZJ198" s="428"/>
      <c r="QZK198" s="428"/>
      <c r="QZL198" s="428"/>
      <c r="QZM198" s="428"/>
      <c r="QZN198" s="428"/>
      <c r="QZO198" s="428"/>
      <c r="QZP198" s="428"/>
      <c r="QZQ198" s="428"/>
      <c r="QZR198" s="428"/>
      <c r="QZS198" s="428"/>
      <c r="QZT198" s="428"/>
      <c r="QZU198" s="428"/>
      <c r="QZV198" s="428"/>
      <c r="QZW198" s="428"/>
      <c r="QZX198" s="428"/>
      <c r="QZY198" s="428"/>
      <c r="QZZ198" s="428"/>
      <c r="RAA198" s="428"/>
      <c r="RAB198" s="428"/>
      <c r="RAC198" s="428"/>
      <c r="RAD198" s="428"/>
      <c r="RAE198" s="428"/>
      <c r="RAF198" s="428"/>
      <c r="RAG198" s="428"/>
      <c r="RAH198" s="428"/>
      <c r="RAI198" s="428"/>
      <c r="RAJ198" s="428"/>
      <c r="RAK198" s="428"/>
      <c r="RAL198" s="428"/>
      <c r="RAM198" s="428"/>
      <c r="RAN198" s="428"/>
      <c r="RAO198" s="428"/>
      <c r="RAP198" s="428"/>
      <c r="RAQ198" s="428"/>
      <c r="RAR198" s="428"/>
      <c r="RAS198" s="428"/>
      <c r="RAT198" s="428"/>
      <c r="RAU198" s="428"/>
      <c r="RAV198" s="428"/>
      <c r="RAW198" s="428"/>
      <c r="RAX198" s="428"/>
      <c r="RAY198" s="428"/>
      <c r="RAZ198" s="428"/>
      <c r="RBA198" s="428"/>
      <c r="RBB198" s="428"/>
      <c r="RBC198" s="428"/>
      <c r="RBD198" s="428"/>
      <c r="RBE198" s="428"/>
      <c r="RBF198" s="428"/>
      <c r="RBG198" s="428"/>
      <c r="RBH198" s="428"/>
      <c r="RBI198" s="428"/>
      <c r="RBJ198" s="428"/>
      <c r="RBK198" s="428"/>
      <c r="RBL198" s="428"/>
      <c r="RBM198" s="428"/>
      <c r="RBN198" s="428"/>
      <c r="RBO198" s="428"/>
      <c r="RBP198" s="428"/>
      <c r="RBQ198" s="428"/>
      <c r="RBR198" s="428"/>
      <c r="RBS198" s="428"/>
      <c r="RBT198" s="428"/>
      <c r="RBU198" s="428"/>
      <c r="RBV198" s="428"/>
      <c r="RBW198" s="428"/>
      <c r="RBX198" s="428"/>
      <c r="RBY198" s="428"/>
      <c r="RBZ198" s="428"/>
      <c r="RCA198" s="428"/>
      <c r="RCB198" s="428"/>
      <c r="RCC198" s="428"/>
      <c r="RCD198" s="428"/>
      <c r="RCE198" s="428"/>
      <c r="RCF198" s="428"/>
      <c r="RCG198" s="428"/>
      <c r="RCH198" s="428"/>
      <c r="RCI198" s="428"/>
      <c r="RCJ198" s="428"/>
      <c r="RCK198" s="428"/>
      <c r="RCL198" s="428"/>
      <c r="RCM198" s="428"/>
      <c r="RCN198" s="428"/>
      <c r="RCO198" s="428"/>
      <c r="RCP198" s="428"/>
      <c r="RCQ198" s="428"/>
      <c r="RCR198" s="428"/>
      <c r="RCS198" s="428"/>
      <c r="RCT198" s="428"/>
      <c r="RCU198" s="428"/>
      <c r="RCV198" s="428"/>
      <c r="RCW198" s="428"/>
      <c r="RCX198" s="428"/>
      <c r="RCY198" s="428"/>
      <c r="RCZ198" s="428"/>
      <c r="RDA198" s="428"/>
      <c r="RDB198" s="428"/>
      <c r="RDC198" s="428"/>
      <c r="RDD198" s="428"/>
      <c r="RDE198" s="428"/>
      <c r="RDF198" s="428"/>
      <c r="RDG198" s="428"/>
      <c r="RDH198" s="428"/>
      <c r="RDI198" s="428"/>
      <c r="RDJ198" s="428"/>
      <c r="RDK198" s="428"/>
      <c r="RDL198" s="428"/>
      <c r="RDM198" s="428"/>
      <c r="RDN198" s="428"/>
      <c r="RDO198" s="428"/>
      <c r="RDP198" s="428"/>
      <c r="RDQ198" s="428"/>
      <c r="RDR198" s="428"/>
      <c r="RDS198" s="428"/>
      <c r="RDT198" s="428"/>
      <c r="RDU198" s="428"/>
      <c r="RDV198" s="428"/>
      <c r="RDW198" s="428"/>
      <c r="RDX198" s="428"/>
      <c r="RDY198" s="428"/>
      <c r="RDZ198" s="428"/>
      <c r="REA198" s="428"/>
      <c r="REB198" s="428"/>
      <c r="REC198" s="428"/>
      <c r="RED198" s="428"/>
      <c r="REE198" s="428"/>
      <c r="REF198" s="428"/>
      <c r="REG198" s="428"/>
      <c r="REH198" s="428"/>
      <c r="REI198" s="428"/>
      <c r="REJ198" s="428"/>
      <c r="REK198" s="428"/>
      <c r="REL198" s="428"/>
      <c r="REM198" s="428"/>
      <c r="REN198" s="428"/>
      <c r="REO198" s="428"/>
      <c r="REP198" s="428"/>
      <c r="REQ198" s="428"/>
      <c r="RER198" s="428"/>
      <c r="RES198" s="428"/>
      <c r="RET198" s="428"/>
      <c r="REU198" s="428"/>
      <c r="REV198" s="428"/>
      <c r="REW198" s="428"/>
      <c r="REX198" s="428"/>
      <c r="REY198" s="428"/>
      <c r="REZ198" s="428"/>
      <c r="RFA198" s="428"/>
      <c r="RFB198" s="428"/>
      <c r="RFC198" s="428"/>
      <c r="RFD198" s="428"/>
      <c r="RFE198" s="428"/>
      <c r="RFF198" s="428"/>
      <c r="RFG198" s="428"/>
      <c r="RFH198" s="428"/>
      <c r="RFI198" s="428"/>
      <c r="RFJ198" s="428"/>
      <c r="RFK198" s="428"/>
      <c r="RFL198" s="428"/>
      <c r="RFM198" s="428"/>
      <c r="RFN198" s="428"/>
      <c r="RFO198" s="428"/>
      <c r="RFP198" s="428"/>
      <c r="RFQ198" s="428"/>
      <c r="RFR198" s="428"/>
      <c r="RFS198" s="428"/>
      <c r="RFT198" s="428"/>
      <c r="RFU198" s="428"/>
      <c r="RFV198" s="428"/>
      <c r="RFW198" s="428"/>
      <c r="RFX198" s="428"/>
      <c r="RFY198" s="428"/>
      <c r="RFZ198" s="428"/>
      <c r="RGA198" s="428"/>
      <c r="RGB198" s="428"/>
      <c r="RGC198" s="428"/>
      <c r="RGD198" s="428"/>
      <c r="RGE198" s="428"/>
      <c r="RGF198" s="428"/>
      <c r="RGG198" s="428"/>
      <c r="RGH198" s="428"/>
      <c r="RGI198" s="428"/>
      <c r="RGJ198" s="428"/>
      <c r="RGK198" s="428"/>
      <c r="RGL198" s="428"/>
      <c r="RGM198" s="428"/>
      <c r="RGN198" s="428"/>
      <c r="RGO198" s="428"/>
      <c r="RGP198" s="428"/>
      <c r="RGQ198" s="428"/>
      <c r="RGR198" s="428"/>
      <c r="RGS198" s="428"/>
      <c r="RGT198" s="428"/>
      <c r="RGU198" s="428"/>
      <c r="RGV198" s="428"/>
      <c r="RGW198" s="428"/>
      <c r="RGX198" s="428"/>
      <c r="RGY198" s="428"/>
      <c r="RGZ198" s="428"/>
      <c r="RHA198" s="428"/>
      <c r="RHB198" s="428"/>
      <c r="RHC198" s="428"/>
      <c r="RHD198" s="428"/>
      <c r="RHE198" s="428"/>
      <c r="RHF198" s="428"/>
      <c r="RHG198" s="428"/>
      <c r="RHH198" s="428"/>
      <c r="RHI198" s="428"/>
      <c r="RHJ198" s="428"/>
      <c r="RHK198" s="428"/>
      <c r="RHL198" s="428"/>
      <c r="RHM198" s="428"/>
      <c r="RHN198" s="428"/>
      <c r="RHO198" s="428"/>
      <c r="RHP198" s="428"/>
      <c r="RHQ198" s="428"/>
      <c r="RHR198" s="428"/>
      <c r="RHS198" s="428"/>
      <c r="RHT198" s="428"/>
      <c r="RHU198" s="428"/>
      <c r="RHV198" s="428"/>
      <c r="RHW198" s="428"/>
      <c r="RHX198" s="428"/>
      <c r="RHY198" s="428"/>
      <c r="RHZ198" s="428"/>
      <c r="RIA198" s="428"/>
      <c r="RIB198" s="428"/>
      <c r="RIC198" s="428"/>
      <c r="RID198" s="428"/>
      <c r="RIE198" s="428"/>
      <c r="RIF198" s="428"/>
      <c r="RIG198" s="428"/>
      <c r="RIH198" s="428"/>
      <c r="RII198" s="428"/>
      <c r="RIJ198" s="428"/>
      <c r="RIK198" s="428"/>
      <c r="RIL198" s="428"/>
      <c r="RIM198" s="428"/>
      <c r="RIN198" s="428"/>
      <c r="RIO198" s="428"/>
      <c r="RIP198" s="428"/>
      <c r="RIQ198" s="428"/>
      <c r="RIR198" s="428"/>
      <c r="RIS198" s="428"/>
      <c r="RIT198" s="428"/>
      <c r="RIU198" s="428"/>
      <c r="RIV198" s="428"/>
      <c r="RIW198" s="428"/>
      <c r="RIX198" s="428"/>
      <c r="RIY198" s="428"/>
      <c r="RIZ198" s="428"/>
      <c r="RJA198" s="428"/>
      <c r="RJB198" s="428"/>
      <c r="RJC198" s="428"/>
      <c r="RJD198" s="428"/>
      <c r="RJE198" s="428"/>
      <c r="RJF198" s="428"/>
      <c r="RJG198" s="428"/>
      <c r="RJH198" s="428"/>
      <c r="RJI198" s="428"/>
      <c r="RJJ198" s="428"/>
      <c r="RJK198" s="428"/>
      <c r="RJL198" s="428"/>
      <c r="RJM198" s="428"/>
      <c r="RJN198" s="428"/>
      <c r="RJO198" s="428"/>
      <c r="RJP198" s="428"/>
      <c r="RJQ198" s="428"/>
      <c r="RJR198" s="428"/>
      <c r="RJS198" s="428"/>
      <c r="RJT198" s="428"/>
      <c r="RJU198" s="428"/>
      <c r="RJV198" s="428"/>
      <c r="RJW198" s="428"/>
      <c r="RJX198" s="428"/>
      <c r="RJY198" s="428"/>
      <c r="RJZ198" s="428"/>
      <c r="RKA198" s="428"/>
      <c r="RKB198" s="428"/>
      <c r="RKC198" s="428"/>
      <c r="RKD198" s="428"/>
      <c r="RKE198" s="428"/>
      <c r="RKF198" s="428"/>
      <c r="RKG198" s="428"/>
      <c r="RKH198" s="428"/>
      <c r="RKI198" s="428"/>
      <c r="RKJ198" s="428"/>
      <c r="RKK198" s="428"/>
      <c r="RKL198" s="428"/>
      <c r="RKM198" s="428"/>
      <c r="RKN198" s="428"/>
      <c r="RKO198" s="428"/>
      <c r="RKP198" s="428"/>
      <c r="RKQ198" s="428"/>
      <c r="RKR198" s="428"/>
      <c r="RKS198" s="428"/>
      <c r="RKT198" s="428"/>
      <c r="RKU198" s="428"/>
      <c r="RKV198" s="428"/>
      <c r="RKW198" s="428"/>
      <c r="RKX198" s="428"/>
      <c r="RKY198" s="428"/>
      <c r="RKZ198" s="428"/>
      <c r="RLA198" s="428"/>
      <c r="RLB198" s="428"/>
      <c r="RLC198" s="428"/>
      <c r="RLD198" s="428"/>
      <c r="RLE198" s="428"/>
      <c r="RLF198" s="428"/>
      <c r="RLG198" s="428"/>
      <c r="RLH198" s="428"/>
      <c r="RLI198" s="428"/>
      <c r="RLJ198" s="428"/>
      <c r="RLK198" s="428"/>
      <c r="RLL198" s="428"/>
      <c r="RLM198" s="428"/>
      <c r="RLN198" s="428"/>
      <c r="RLO198" s="428"/>
      <c r="RLP198" s="428"/>
      <c r="RLQ198" s="428"/>
      <c r="RLR198" s="428"/>
      <c r="RLS198" s="428"/>
      <c r="RLT198" s="428"/>
      <c r="RLU198" s="428"/>
      <c r="RLV198" s="428"/>
      <c r="RLW198" s="428"/>
      <c r="RLX198" s="428"/>
      <c r="RLY198" s="428"/>
      <c r="RLZ198" s="428"/>
      <c r="RMA198" s="428"/>
      <c r="RMB198" s="428"/>
      <c r="RMC198" s="428"/>
      <c r="RMD198" s="428"/>
      <c r="RME198" s="428"/>
      <c r="RMF198" s="428"/>
      <c r="RMG198" s="428"/>
      <c r="RMH198" s="428"/>
      <c r="RMI198" s="428"/>
      <c r="RMJ198" s="428"/>
      <c r="RMK198" s="428"/>
      <c r="RML198" s="428"/>
      <c r="RMM198" s="428"/>
      <c r="RMN198" s="428"/>
      <c r="RMO198" s="428"/>
      <c r="RMP198" s="428"/>
      <c r="RMQ198" s="428"/>
      <c r="RMR198" s="428"/>
      <c r="RMS198" s="428"/>
      <c r="RMT198" s="428"/>
      <c r="RMU198" s="428"/>
      <c r="RMV198" s="428"/>
      <c r="RMW198" s="428"/>
      <c r="RMX198" s="428"/>
      <c r="RMY198" s="428"/>
      <c r="RMZ198" s="428"/>
      <c r="RNA198" s="428"/>
      <c r="RNB198" s="428"/>
      <c r="RNC198" s="428"/>
      <c r="RND198" s="428"/>
      <c r="RNE198" s="428"/>
      <c r="RNF198" s="428"/>
      <c r="RNG198" s="428"/>
      <c r="RNH198" s="428"/>
      <c r="RNI198" s="428"/>
      <c r="RNJ198" s="428"/>
      <c r="RNK198" s="428"/>
      <c r="RNL198" s="428"/>
      <c r="RNM198" s="428"/>
      <c r="RNN198" s="428"/>
      <c r="RNO198" s="428"/>
      <c r="RNP198" s="428"/>
      <c r="RNQ198" s="428"/>
      <c r="RNR198" s="428"/>
      <c r="RNS198" s="428"/>
      <c r="RNT198" s="428"/>
      <c r="RNU198" s="428"/>
      <c r="RNV198" s="428"/>
      <c r="RNW198" s="428"/>
      <c r="RNX198" s="428"/>
      <c r="RNY198" s="428"/>
      <c r="RNZ198" s="428"/>
      <c r="ROA198" s="428"/>
      <c r="ROB198" s="428"/>
      <c r="ROC198" s="428"/>
      <c r="ROD198" s="428"/>
      <c r="ROE198" s="428"/>
      <c r="ROF198" s="428"/>
      <c r="ROG198" s="428"/>
      <c r="ROH198" s="428"/>
      <c r="ROI198" s="428"/>
      <c r="ROJ198" s="428"/>
      <c r="ROK198" s="428"/>
      <c r="ROL198" s="428"/>
      <c r="ROM198" s="428"/>
      <c r="RON198" s="428"/>
      <c r="ROO198" s="428"/>
      <c r="ROP198" s="428"/>
      <c r="ROQ198" s="428"/>
      <c r="ROR198" s="428"/>
      <c r="ROS198" s="428"/>
      <c r="ROT198" s="428"/>
      <c r="ROU198" s="428"/>
      <c r="ROV198" s="428"/>
      <c r="ROW198" s="428"/>
      <c r="ROX198" s="428"/>
      <c r="ROY198" s="428"/>
      <c r="ROZ198" s="428"/>
      <c r="RPA198" s="428"/>
      <c r="RPB198" s="428"/>
      <c r="RPC198" s="428"/>
      <c r="RPD198" s="428"/>
      <c r="RPE198" s="428"/>
      <c r="RPF198" s="428"/>
      <c r="RPG198" s="428"/>
      <c r="RPH198" s="428"/>
      <c r="RPI198" s="428"/>
      <c r="RPJ198" s="428"/>
      <c r="RPK198" s="428"/>
      <c r="RPL198" s="428"/>
      <c r="RPM198" s="428"/>
      <c r="RPN198" s="428"/>
      <c r="RPO198" s="428"/>
      <c r="RPP198" s="428"/>
      <c r="RPQ198" s="428"/>
      <c r="RPR198" s="428"/>
      <c r="RPS198" s="428"/>
      <c r="RPT198" s="428"/>
      <c r="RPU198" s="428"/>
      <c r="RPV198" s="428"/>
      <c r="RPW198" s="428"/>
      <c r="RPX198" s="428"/>
      <c r="RPY198" s="428"/>
      <c r="RPZ198" s="428"/>
      <c r="RQA198" s="428"/>
      <c r="RQB198" s="428"/>
      <c r="RQC198" s="428"/>
      <c r="RQD198" s="428"/>
      <c r="RQE198" s="428"/>
      <c r="RQF198" s="428"/>
      <c r="RQG198" s="428"/>
      <c r="RQH198" s="428"/>
      <c r="RQI198" s="428"/>
      <c r="RQJ198" s="428"/>
      <c r="RQK198" s="428"/>
      <c r="RQL198" s="428"/>
      <c r="RQM198" s="428"/>
      <c r="RQN198" s="428"/>
      <c r="RQO198" s="428"/>
      <c r="RQP198" s="428"/>
      <c r="RQQ198" s="428"/>
      <c r="RQR198" s="428"/>
      <c r="RQS198" s="428"/>
      <c r="RQT198" s="428"/>
      <c r="RQU198" s="428"/>
      <c r="RQV198" s="428"/>
      <c r="RQW198" s="428"/>
      <c r="RQX198" s="428"/>
      <c r="RQY198" s="428"/>
      <c r="RQZ198" s="428"/>
      <c r="RRA198" s="428"/>
      <c r="RRB198" s="428"/>
      <c r="RRC198" s="428"/>
      <c r="RRD198" s="428"/>
      <c r="RRE198" s="428"/>
      <c r="RRF198" s="428"/>
      <c r="RRG198" s="428"/>
      <c r="RRH198" s="428"/>
      <c r="RRI198" s="428"/>
      <c r="RRJ198" s="428"/>
      <c r="RRK198" s="428"/>
      <c r="RRL198" s="428"/>
      <c r="RRM198" s="428"/>
      <c r="RRN198" s="428"/>
      <c r="RRO198" s="428"/>
      <c r="RRP198" s="428"/>
      <c r="RRQ198" s="428"/>
      <c r="RRR198" s="428"/>
      <c r="RRS198" s="428"/>
      <c r="RRT198" s="428"/>
      <c r="RRU198" s="428"/>
      <c r="RRV198" s="428"/>
      <c r="RRW198" s="428"/>
      <c r="RRX198" s="428"/>
      <c r="RRY198" s="428"/>
      <c r="RRZ198" s="428"/>
      <c r="RSA198" s="428"/>
      <c r="RSB198" s="428"/>
      <c r="RSC198" s="428"/>
      <c r="RSD198" s="428"/>
      <c r="RSE198" s="428"/>
      <c r="RSF198" s="428"/>
      <c r="RSG198" s="428"/>
      <c r="RSH198" s="428"/>
      <c r="RSI198" s="428"/>
      <c r="RSJ198" s="428"/>
      <c r="RSK198" s="428"/>
      <c r="RSL198" s="428"/>
      <c r="RSM198" s="428"/>
      <c r="RSN198" s="428"/>
      <c r="RSO198" s="428"/>
      <c r="RSP198" s="428"/>
      <c r="RSQ198" s="428"/>
      <c r="RSR198" s="428"/>
      <c r="RSS198" s="428"/>
      <c r="RST198" s="428"/>
      <c r="RSU198" s="428"/>
      <c r="RSV198" s="428"/>
      <c r="RSW198" s="428"/>
      <c r="RSX198" s="428"/>
      <c r="RSY198" s="428"/>
      <c r="RSZ198" s="428"/>
      <c r="RTA198" s="428"/>
      <c r="RTB198" s="428"/>
      <c r="RTC198" s="428"/>
      <c r="RTD198" s="428"/>
      <c r="RTE198" s="428"/>
      <c r="RTF198" s="428"/>
      <c r="RTG198" s="428"/>
      <c r="RTH198" s="428"/>
      <c r="RTI198" s="428"/>
      <c r="RTJ198" s="428"/>
      <c r="RTK198" s="428"/>
      <c r="RTL198" s="428"/>
      <c r="RTM198" s="428"/>
      <c r="RTN198" s="428"/>
      <c r="RTO198" s="428"/>
      <c r="RTP198" s="428"/>
      <c r="RTQ198" s="428"/>
      <c r="RTR198" s="428"/>
      <c r="RTS198" s="428"/>
      <c r="RTT198" s="428"/>
      <c r="RTU198" s="428"/>
      <c r="RTV198" s="428"/>
      <c r="RTW198" s="428"/>
      <c r="RTX198" s="428"/>
      <c r="RTY198" s="428"/>
      <c r="RTZ198" s="428"/>
      <c r="RUA198" s="428"/>
      <c r="RUB198" s="428"/>
      <c r="RUC198" s="428"/>
      <c r="RUD198" s="428"/>
      <c r="RUE198" s="428"/>
      <c r="RUF198" s="428"/>
      <c r="RUG198" s="428"/>
      <c r="RUH198" s="428"/>
      <c r="RUI198" s="428"/>
      <c r="RUJ198" s="428"/>
      <c r="RUK198" s="428"/>
      <c r="RUL198" s="428"/>
      <c r="RUM198" s="428"/>
      <c r="RUN198" s="428"/>
      <c r="RUO198" s="428"/>
      <c r="RUP198" s="428"/>
      <c r="RUQ198" s="428"/>
      <c r="RUR198" s="428"/>
      <c r="RUS198" s="428"/>
      <c r="RUT198" s="428"/>
      <c r="RUU198" s="428"/>
      <c r="RUV198" s="428"/>
      <c r="RUW198" s="428"/>
      <c r="RUX198" s="428"/>
      <c r="RUY198" s="428"/>
      <c r="RUZ198" s="428"/>
      <c r="RVA198" s="428"/>
      <c r="RVB198" s="428"/>
      <c r="RVC198" s="428"/>
      <c r="RVD198" s="428"/>
      <c r="RVE198" s="428"/>
      <c r="RVF198" s="428"/>
      <c r="RVG198" s="428"/>
      <c r="RVH198" s="428"/>
      <c r="RVI198" s="428"/>
      <c r="RVJ198" s="428"/>
      <c r="RVK198" s="428"/>
      <c r="RVL198" s="428"/>
      <c r="RVM198" s="428"/>
      <c r="RVN198" s="428"/>
      <c r="RVO198" s="428"/>
      <c r="RVP198" s="428"/>
      <c r="RVQ198" s="428"/>
      <c r="RVR198" s="428"/>
      <c r="RVS198" s="428"/>
      <c r="RVT198" s="428"/>
      <c r="RVU198" s="428"/>
      <c r="RVV198" s="428"/>
      <c r="RVW198" s="428"/>
      <c r="RVX198" s="428"/>
      <c r="RVY198" s="428"/>
      <c r="RVZ198" s="428"/>
      <c r="RWA198" s="428"/>
      <c r="RWB198" s="428"/>
      <c r="RWC198" s="428"/>
      <c r="RWD198" s="428"/>
      <c r="RWE198" s="428"/>
      <c r="RWF198" s="428"/>
      <c r="RWG198" s="428"/>
      <c r="RWH198" s="428"/>
      <c r="RWI198" s="428"/>
      <c r="RWJ198" s="428"/>
      <c r="RWK198" s="428"/>
      <c r="RWL198" s="428"/>
      <c r="RWM198" s="428"/>
      <c r="RWN198" s="428"/>
      <c r="RWO198" s="428"/>
      <c r="RWP198" s="428"/>
      <c r="RWQ198" s="428"/>
      <c r="RWR198" s="428"/>
      <c r="RWS198" s="428"/>
      <c r="RWT198" s="428"/>
      <c r="RWU198" s="428"/>
      <c r="RWV198" s="428"/>
      <c r="RWW198" s="428"/>
      <c r="RWX198" s="428"/>
      <c r="RWY198" s="428"/>
      <c r="RWZ198" s="428"/>
      <c r="RXA198" s="428"/>
      <c r="RXB198" s="428"/>
      <c r="RXC198" s="428"/>
      <c r="RXD198" s="428"/>
      <c r="RXE198" s="428"/>
      <c r="RXF198" s="428"/>
      <c r="RXG198" s="428"/>
      <c r="RXH198" s="428"/>
      <c r="RXI198" s="428"/>
      <c r="RXJ198" s="428"/>
      <c r="RXK198" s="428"/>
      <c r="RXL198" s="428"/>
      <c r="RXM198" s="428"/>
      <c r="RXN198" s="428"/>
      <c r="RXO198" s="428"/>
      <c r="RXP198" s="428"/>
      <c r="RXQ198" s="428"/>
      <c r="RXR198" s="428"/>
      <c r="RXS198" s="428"/>
      <c r="RXT198" s="428"/>
      <c r="RXU198" s="428"/>
      <c r="RXV198" s="428"/>
      <c r="RXW198" s="428"/>
      <c r="RXX198" s="428"/>
      <c r="RXY198" s="428"/>
      <c r="RXZ198" s="428"/>
      <c r="RYA198" s="428"/>
      <c r="RYB198" s="428"/>
      <c r="RYC198" s="428"/>
      <c r="RYD198" s="428"/>
      <c r="RYE198" s="428"/>
      <c r="RYF198" s="428"/>
      <c r="RYG198" s="428"/>
      <c r="RYH198" s="428"/>
      <c r="RYI198" s="428"/>
      <c r="RYJ198" s="428"/>
      <c r="RYK198" s="428"/>
      <c r="RYL198" s="428"/>
      <c r="RYM198" s="428"/>
      <c r="RYN198" s="428"/>
      <c r="RYO198" s="428"/>
      <c r="RYP198" s="428"/>
      <c r="RYQ198" s="428"/>
      <c r="RYR198" s="428"/>
      <c r="RYS198" s="428"/>
      <c r="RYT198" s="428"/>
      <c r="RYU198" s="428"/>
      <c r="RYV198" s="428"/>
      <c r="RYW198" s="428"/>
      <c r="RYX198" s="428"/>
      <c r="RYY198" s="428"/>
      <c r="RYZ198" s="428"/>
      <c r="RZA198" s="428"/>
      <c r="RZB198" s="428"/>
      <c r="RZC198" s="428"/>
      <c r="RZD198" s="428"/>
      <c r="RZE198" s="428"/>
      <c r="RZF198" s="428"/>
      <c r="RZG198" s="428"/>
      <c r="RZH198" s="428"/>
      <c r="RZI198" s="428"/>
      <c r="RZJ198" s="428"/>
      <c r="RZK198" s="428"/>
      <c r="RZL198" s="428"/>
      <c r="RZM198" s="428"/>
      <c r="RZN198" s="428"/>
      <c r="RZO198" s="428"/>
      <c r="RZP198" s="428"/>
      <c r="RZQ198" s="428"/>
      <c r="RZR198" s="428"/>
      <c r="RZS198" s="428"/>
      <c r="RZT198" s="428"/>
      <c r="RZU198" s="428"/>
      <c r="RZV198" s="428"/>
      <c r="RZW198" s="428"/>
      <c r="RZX198" s="428"/>
      <c r="RZY198" s="428"/>
      <c r="RZZ198" s="428"/>
      <c r="SAA198" s="428"/>
      <c r="SAB198" s="428"/>
      <c r="SAC198" s="428"/>
      <c r="SAD198" s="428"/>
      <c r="SAE198" s="428"/>
      <c r="SAF198" s="428"/>
      <c r="SAG198" s="428"/>
      <c r="SAH198" s="428"/>
      <c r="SAI198" s="428"/>
      <c r="SAJ198" s="428"/>
      <c r="SAK198" s="428"/>
      <c r="SAL198" s="428"/>
      <c r="SAM198" s="428"/>
      <c r="SAN198" s="428"/>
      <c r="SAO198" s="428"/>
      <c r="SAP198" s="428"/>
      <c r="SAQ198" s="428"/>
      <c r="SAR198" s="428"/>
      <c r="SAS198" s="428"/>
      <c r="SAT198" s="428"/>
      <c r="SAU198" s="428"/>
      <c r="SAV198" s="428"/>
      <c r="SAW198" s="428"/>
      <c r="SAX198" s="428"/>
      <c r="SAY198" s="428"/>
      <c r="SAZ198" s="428"/>
      <c r="SBA198" s="428"/>
      <c r="SBB198" s="428"/>
      <c r="SBC198" s="428"/>
      <c r="SBD198" s="428"/>
      <c r="SBE198" s="428"/>
      <c r="SBF198" s="428"/>
      <c r="SBG198" s="428"/>
      <c r="SBH198" s="428"/>
      <c r="SBI198" s="428"/>
      <c r="SBJ198" s="428"/>
      <c r="SBK198" s="428"/>
      <c r="SBL198" s="428"/>
      <c r="SBM198" s="428"/>
      <c r="SBN198" s="428"/>
      <c r="SBO198" s="428"/>
      <c r="SBP198" s="428"/>
      <c r="SBQ198" s="428"/>
      <c r="SBR198" s="428"/>
      <c r="SBS198" s="428"/>
      <c r="SBT198" s="428"/>
      <c r="SBU198" s="428"/>
      <c r="SBV198" s="428"/>
      <c r="SBW198" s="428"/>
      <c r="SBX198" s="428"/>
      <c r="SBY198" s="428"/>
      <c r="SBZ198" s="428"/>
      <c r="SCA198" s="428"/>
      <c r="SCB198" s="428"/>
      <c r="SCC198" s="428"/>
      <c r="SCD198" s="428"/>
      <c r="SCE198" s="428"/>
      <c r="SCF198" s="428"/>
      <c r="SCG198" s="428"/>
      <c r="SCH198" s="428"/>
      <c r="SCI198" s="428"/>
      <c r="SCJ198" s="428"/>
      <c r="SCK198" s="428"/>
      <c r="SCL198" s="428"/>
      <c r="SCM198" s="428"/>
      <c r="SCN198" s="428"/>
      <c r="SCO198" s="428"/>
      <c r="SCP198" s="428"/>
      <c r="SCQ198" s="428"/>
      <c r="SCR198" s="428"/>
      <c r="SCS198" s="428"/>
      <c r="SCT198" s="428"/>
      <c r="SCU198" s="428"/>
      <c r="SCV198" s="428"/>
      <c r="SCW198" s="428"/>
      <c r="SCX198" s="428"/>
      <c r="SCY198" s="428"/>
      <c r="SCZ198" s="428"/>
      <c r="SDA198" s="428"/>
      <c r="SDB198" s="428"/>
      <c r="SDC198" s="428"/>
      <c r="SDD198" s="428"/>
      <c r="SDE198" s="428"/>
      <c r="SDF198" s="428"/>
      <c r="SDG198" s="428"/>
      <c r="SDH198" s="428"/>
      <c r="SDI198" s="428"/>
      <c r="SDJ198" s="428"/>
      <c r="SDK198" s="428"/>
      <c r="SDL198" s="428"/>
      <c r="SDM198" s="428"/>
      <c r="SDN198" s="428"/>
      <c r="SDO198" s="428"/>
      <c r="SDP198" s="428"/>
      <c r="SDQ198" s="428"/>
      <c r="SDR198" s="428"/>
      <c r="SDS198" s="428"/>
      <c r="SDT198" s="428"/>
      <c r="SDU198" s="428"/>
      <c r="SDV198" s="428"/>
      <c r="SDW198" s="428"/>
      <c r="SDX198" s="428"/>
      <c r="SDY198" s="428"/>
      <c r="SDZ198" s="428"/>
      <c r="SEA198" s="428"/>
      <c r="SEB198" s="428"/>
      <c r="SEC198" s="428"/>
      <c r="SED198" s="428"/>
      <c r="SEE198" s="428"/>
      <c r="SEF198" s="428"/>
      <c r="SEG198" s="428"/>
      <c r="SEH198" s="428"/>
      <c r="SEI198" s="428"/>
      <c r="SEJ198" s="428"/>
      <c r="SEK198" s="428"/>
      <c r="SEL198" s="428"/>
      <c r="SEM198" s="428"/>
      <c r="SEN198" s="428"/>
      <c r="SEO198" s="428"/>
      <c r="SEP198" s="428"/>
      <c r="SEQ198" s="428"/>
      <c r="SER198" s="428"/>
      <c r="SES198" s="428"/>
      <c r="SET198" s="428"/>
      <c r="SEU198" s="428"/>
      <c r="SEV198" s="428"/>
      <c r="SEW198" s="428"/>
      <c r="SEX198" s="428"/>
      <c r="SEY198" s="428"/>
      <c r="SEZ198" s="428"/>
      <c r="SFA198" s="428"/>
      <c r="SFB198" s="428"/>
      <c r="SFC198" s="428"/>
      <c r="SFD198" s="428"/>
      <c r="SFE198" s="428"/>
      <c r="SFF198" s="428"/>
      <c r="SFG198" s="428"/>
      <c r="SFH198" s="428"/>
      <c r="SFI198" s="428"/>
      <c r="SFJ198" s="428"/>
      <c r="SFK198" s="428"/>
      <c r="SFL198" s="428"/>
      <c r="SFM198" s="428"/>
      <c r="SFN198" s="428"/>
      <c r="SFO198" s="428"/>
      <c r="SFP198" s="428"/>
      <c r="SFQ198" s="428"/>
      <c r="SFR198" s="428"/>
      <c r="SFS198" s="428"/>
      <c r="SFT198" s="428"/>
      <c r="SFU198" s="428"/>
      <c r="SFV198" s="428"/>
      <c r="SFW198" s="428"/>
      <c r="SFX198" s="428"/>
      <c r="SFY198" s="428"/>
      <c r="SFZ198" s="428"/>
      <c r="SGA198" s="428"/>
      <c r="SGB198" s="428"/>
      <c r="SGC198" s="428"/>
      <c r="SGD198" s="428"/>
      <c r="SGE198" s="428"/>
      <c r="SGF198" s="428"/>
      <c r="SGG198" s="428"/>
      <c r="SGH198" s="428"/>
      <c r="SGI198" s="428"/>
      <c r="SGJ198" s="428"/>
      <c r="SGK198" s="428"/>
      <c r="SGL198" s="428"/>
      <c r="SGM198" s="428"/>
      <c r="SGN198" s="428"/>
      <c r="SGO198" s="428"/>
      <c r="SGP198" s="428"/>
      <c r="SGQ198" s="428"/>
      <c r="SGR198" s="428"/>
      <c r="SGS198" s="428"/>
      <c r="SGT198" s="428"/>
      <c r="SGU198" s="428"/>
      <c r="SGV198" s="428"/>
      <c r="SGW198" s="428"/>
      <c r="SGX198" s="428"/>
      <c r="SGY198" s="428"/>
      <c r="SGZ198" s="428"/>
      <c r="SHA198" s="428"/>
      <c r="SHB198" s="428"/>
      <c r="SHC198" s="428"/>
      <c r="SHD198" s="428"/>
      <c r="SHE198" s="428"/>
      <c r="SHF198" s="428"/>
      <c r="SHG198" s="428"/>
      <c r="SHH198" s="428"/>
      <c r="SHI198" s="428"/>
      <c r="SHJ198" s="428"/>
      <c r="SHK198" s="428"/>
      <c r="SHL198" s="428"/>
      <c r="SHM198" s="428"/>
      <c r="SHN198" s="428"/>
      <c r="SHO198" s="428"/>
      <c r="SHP198" s="428"/>
      <c r="SHQ198" s="428"/>
      <c r="SHR198" s="428"/>
      <c r="SHS198" s="428"/>
      <c r="SHT198" s="428"/>
      <c r="SHU198" s="428"/>
      <c r="SHV198" s="428"/>
      <c r="SHW198" s="428"/>
      <c r="SHX198" s="428"/>
      <c r="SHY198" s="428"/>
      <c r="SHZ198" s="428"/>
      <c r="SIA198" s="428"/>
      <c r="SIB198" s="428"/>
      <c r="SIC198" s="428"/>
      <c r="SID198" s="428"/>
      <c r="SIE198" s="428"/>
      <c r="SIF198" s="428"/>
      <c r="SIG198" s="428"/>
      <c r="SIH198" s="428"/>
      <c r="SII198" s="428"/>
      <c r="SIJ198" s="428"/>
      <c r="SIK198" s="428"/>
      <c r="SIL198" s="428"/>
      <c r="SIM198" s="428"/>
      <c r="SIN198" s="428"/>
      <c r="SIO198" s="428"/>
      <c r="SIP198" s="428"/>
      <c r="SIQ198" s="428"/>
      <c r="SIR198" s="428"/>
      <c r="SIS198" s="428"/>
      <c r="SIT198" s="428"/>
      <c r="SIU198" s="428"/>
      <c r="SIV198" s="428"/>
      <c r="SIW198" s="428"/>
      <c r="SIX198" s="428"/>
      <c r="SIY198" s="428"/>
      <c r="SIZ198" s="428"/>
      <c r="SJA198" s="428"/>
      <c r="SJB198" s="428"/>
      <c r="SJC198" s="428"/>
      <c r="SJD198" s="428"/>
      <c r="SJE198" s="428"/>
      <c r="SJF198" s="428"/>
      <c r="SJG198" s="428"/>
      <c r="SJH198" s="428"/>
      <c r="SJI198" s="428"/>
      <c r="SJJ198" s="428"/>
      <c r="SJK198" s="428"/>
      <c r="SJL198" s="428"/>
      <c r="SJM198" s="428"/>
      <c r="SJN198" s="428"/>
      <c r="SJO198" s="428"/>
      <c r="SJP198" s="428"/>
      <c r="SJQ198" s="428"/>
      <c r="SJR198" s="428"/>
      <c r="SJS198" s="428"/>
      <c r="SJT198" s="428"/>
      <c r="SJU198" s="428"/>
      <c r="SJV198" s="428"/>
      <c r="SJW198" s="428"/>
      <c r="SJX198" s="428"/>
      <c r="SJY198" s="428"/>
      <c r="SJZ198" s="428"/>
      <c r="SKA198" s="428"/>
      <c r="SKB198" s="428"/>
      <c r="SKC198" s="428"/>
      <c r="SKD198" s="428"/>
      <c r="SKE198" s="428"/>
      <c r="SKF198" s="428"/>
      <c r="SKG198" s="428"/>
      <c r="SKH198" s="428"/>
      <c r="SKI198" s="428"/>
      <c r="SKJ198" s="428"/>
      <c r="SKK198" s="428"/>
      <c r="SKL198" s="428"/>
      <c r="SKM198" s="428"/>
      <c r="SKN198" s="428"/>
      <c r="SKO198" s="428"/>
      <c r="SKP198" s="428"/>
      <c r="SKQ198" s="428"/>
      <c r="SKR198" s="428"/>
      <c r="SKS198" s="428"/>
      <c r="SKT198" s="428"/>
      <c r="SKU198" s="428"/>
      <c r="SKV198" s="428"/>
      <c r="SKW198" s="428"/>
      <c r="SKX198" s="428"/>
      <c r="SKY198" s="428"/>
      <c r="SKZ198" s="428"/>
      <c r="SLA198" s="428"/>
      <c r="SLB198" s="428"/>
      <c r="SLC198" s="428"/>
      <c r="SLD198" s="428"/>
      <c r="SLE198" s="428"/>
      <c r="SLF198" s="428"/>
      <c r="SLG198" s="428"/>
      <c r="SLH198" s="428"/>
      <c r="SLI198" s="428"/>
      <c r="SLJ198" s="428"/>
      <c r="SLK198" s="428"/>
      <c r="SLL198" s="428"/>
      <c r="SLM198" s="428"/>
      <c r="SLN198" s="428"/>
      <c r="SLO198" s="428"/>
      <c r="SLP198" s="428"/>
      <c r="SLQ198" s="428"/>
      <c r="SLR198" s="428"/>
      <c r="SLS198" s="428"/>
      <c r="SLT198" s="428"/>
      <c r="SLU198" s="428"/>
      <c r="SLV198" s="428"/>
      <c r="SLW198" s="428"/>
      <c r="SLX198" s="428"/>
      <c r="SLY198" s="428"/>
      <c r="SLZ198" s="428"/>
      <c r="SMA198" s="428"/>
      <c r="SMB198" s="428"/>
      <c r="SMC198" s="428"/>
      <c r="SMD198" s="428"/>
      <c r="SME198" s="428"/>
      <c r="SMF198" s="428"/>
      <c r="SMG198" s="428"/>
      <c r="SMH198" s="428"/>
      <c r="SMI198" s="428"/>
      <c r="SMJ198" s="428"/>
      <c r="SMK198" s="428"/>
      <c r="SML198" s="428"/>
      <c r="SMM198" s="428"/>
      <c r="SMN198" s="428"/>
      <c r="SMO198" s="428"/>
      <c r="SMP198" s="428"/>
      <c r="SMQ198" s="428"/>
      <c r="SMR198" s="428"/>
      <c r="SMS198" s="428"/>
      <c r="SMT198" s="428"/>
      <c r="SMU198" s="428"/>
      <c r="SMV198" s="428"/>
      <c r="SMW198" s="428"/>
      <c r="SMX198" s="428"/>
      <c r="SMY198" s="428"/>
      <c r="SMZ198" s="428"/>
      <c r="SNA198" s="428"/>
      <c r="SNB198" s="428"/>
      <c r="SNC198" s="428"/>
      <c r="SND198" s="428"/>
      <c r="SNE198" s="428"/>
      <c r="SNF198" s="428"/>
      <c r="SNG198" s="428"/>
      <c r="SNH198" s="428"/>
      <c r="SNI198" s="428"/>
      <c r="SNJ198" s="428"/>
      <c r="SNK198" s="428"/>
      <c r="SNL198" s="428"/>
      <c r="SNM198" s="428"/>
      <c r="SNN198" s="428"/>
      <c r="SNO198" s="428"/>
      <c r="SNP198" s="428"/>
      <c r="SNQ198" s="428"/>
      <c r="SNR198" s="428"/>
      <c r="SNS198" s="428"/>
      <c r="SNT198" s="428"/>
      <c r="SNU198" s="428"/>
      <c r="SNV198" s="428"/>
      <c r="SNW198" s="428"/>
      <c r="SNX198" s="428"/>
      <c r="SNY198" s="428"/>
      <c r="SNZ198" s="428"/>
      <c r="SOA198" s="428"/>
      <c r="SOB198" s="428"/>
      <c r="SOC198" s="428"/>
      <c r="SOD198" s="428"/>
      <c r="SOE198" s="428"/>
      <c r="SOF198" s="428"/>
      <c r="SOG198" s="428"/>
      <c r="SOH198" s="428"/>
      <c r="SOI198" s="428"/>
      <c r="SOJ198" s="428"/>
      <c r="SOK198" s="428"/>
      <c r="SOL198" s="428"/>
      <c r="SOM198" s="428"/>
      <c r="SON198" s="428"/>
      <c r="SOO198" s="428"/>
      <c r="SOP198" s="428"/>
      <c r="SOQ198" s="428"/>
      <c r="SOR198" s="428"/>
      <c r="SOS198" s="428"/>
      <c r="SOT198" s="428"/>
      <c r="SOU198" s="428"/>
      <c r="SOV198" s="428"/>
      <c r="SOW198" s="428"/>
      <c r="SOX198" s="428"/>
      <c r="SOY198" s="428"/>
      <c r="SOZ198" s="428"/>
      <c r="SPA198" s="428"/>
      <c r="SPB198" s="428"/>
      <c r="SPC198" s="428"/>
      <c r="SPD198" s="428"/>
      <c r="SPE198" s="428"/>
      <c r="SPF198" s="428"/>
      <c r="SPG198" s="428"/>
      <c r="SPH198" s="428"/>
      <c r="SPI198" s="428"/>
      <c r="SPJ198" s="428"/>
      <c r="SPK198" s="428"/>
      <c r="SPL198" s="428"/>
      <c r="SPM198" s="428"/>
      <c r="SPN198" s="428"/>
      <c r="SPO198" s="428"/>
      <c r="SPP198" s="428"/>
      <c r="SPQ198" s="428"/>
      <c r="SPR198" s="428"/>
      <c r="SPS198" s="428"/>
      <c r="SPT198" s="428"/>
      <c r="SPU198" s="428"/>
      <c r="SPV198" s="428"/>
      <c r="SPW198" s="428"/>
      <c r="SPX198" s="428"/>
      <c r="SPY198" s="428"/>
      <c r="SPZ198" s="428"/>
      <c r="SQA198" s="428"/>
      <c r="SQB198" s="428"/>
      <c r="SQC198" s="428"/>
      <c r="SQD198" s="428"/>
      <c r="SQE198" s="428"/>
      <c r="SQF198" s="428"/>
      <c r="SQG198" s="428"/>
      <c r="SQH198" s="428"/>
      <c r="SQI198" s="428"/>
      <c r="SQJ198" s="428"/>
      <c r="SQK198" s="428"/>
      <c r="SQL198" s="428"/>
      <c r="SQM198" s="428"/>
      <c r="SQN198" s="428"/>
      <c r="SQO198" s="428"/>
      <c r="SQP198" s="428"/>
      <c r="SQQ198" s="428"/>
      <c r="SQR198" s="428"/>
      <c r="SQS198" s="428"/>
      <c r="SQT198" s="428"/>
      <c r="SQU198" s="428"/>
      <c r="SQV198" s="428"/>
      <c r="SQW198" s="428"/>
      <c r="SQX198" s="428"/>
      <c r="SQY198" s="428"/>
      <c r="SQZ198" s="428"/>
      <c r="SRA198" s="428"/>
      <c r="SRB198" s="428"/>
      <c r="SRC198" s="428"/>
      <c r="SRD198" s="428"/>
      <c r="SRE198" s="428"/>
      <c r="SRF198" s="428"/>
      <c r="SRG198" s="428"/>
      <c r="SRH198" s="428"/>
      <c r="SRI198" s="428"/>
      <c r="SRJ198" s="428"/>
      <c r="SRK198" s="428"/>
      <c r="SRL198" s="428"/>
      <c r="SRM198" s="428"/>
      <c r="SRN198" s="428"/>
      <c r="SRO198" s="428"/>
      <c r="SRP198" s="428"/>
      <c r="SRQ198" s="428"/>
      <c r="SRR198" s="428"/>
      <c r="SRS198" s="428"/>
      <c r="SRT198" s="428"/>
      <c r="SRU198" s="428"/>
      <c r="SRV198" s="428"/>
      <c r="SRW198" s="428"/>
      <c r="SRX198" s="428"/>
      <c r="SRY198" s="428"/>
      <c r="SRZ198" s="428"/>
      <c r="SSA198" s="428"/>
      <c r="SSB198" s="428"/>
      <c r="SSC198" s="428"/>
      <c r="SSD198" s="428"/>
      <c r="SSE198" s="428"/>
      <c r="SSF198" s="428"/>
      <c r="SSG198" s="428"/>
      <c r="SSH198" s="428"/>
      <c r="SSI198" s="428"/>
      <c r="SSJ198" s="428"/>
      <c r="SSK198" s="428"/>
      <c r="SSL198" s="428"/>
      <c r="SSM198" s="428"/>
      <c r="SSN198" s="428"/>
      <c r="SSO198" s="428"/>
      <c r="SSP198" s="428"/>
      <c r="SSQ198" s="428"/>
      <c r="SSR198" s="428"/>
      <c r="SSS198" s="428"/>
      <c r="SST198" s="428"/>
      <c r="SSU198" s="428"/>
      <c r="SSV198" s="428"/>
      <c r="SSW198" s="428"/>
      <c r="SSX198" s="428"/>
      <c r="SSY198" s="428"/>
      <c r="SSZ198" s="428"/>
      <c r="STA198" s="428"/>
      <c r="STB198" s="428"/>
      <c r="STC198" s="428"/>
      <c r="STD198" s="428"/>
      <c r="STE198" s="428"/>
      <c r="STF198" s="428"/>
      <c r="STG198" s="428"/>
      <c r="STH198" s="428"/>
      <c r="STI198" s="428"/>
      <c r="STJ198" s="428"/>
      <c r="STK198" s="428"/>
      <c r="STL198" s="428"/>
      <c r="STM198" s="428"/>
      <c r="STN198" s="428"/>
      <c r="STO198" s="428"/>
      <c r="STP198" s="428"/>
      <c r="STQ198" s="428"/>
      <c r="STR198" s="428"/>
      <c r="STS198" s="428"/>
      <c r="STT198" s="428"/>
      <c r="STU198" s="428"/>
      <c r="STV198" s="428"/>
      <c r="STW198" s="428"/>
      <c r="STX198" s="428"/>
      <c r="STY198" s="428"/>
      <c r="STZ198" s="428"/>
      <c r="SUA198" s="428"/>
      <c r="SUB198" s="428"/>
      <c r="SUC198" s="428"/>
      <c r="SUD198" s="428"/>
      <c r="SUE198" s="428"/>
      <c r="SUF198" s="428"/>
      <c r="SUG198" s="428"/>
      <c r="SUH198" s="428"/>
      <c r="SUI198" s="428"/>
      <c r="SUJ198" s="428"/>
      <c r="SUK198" s="428"/>
      <c r="SUL198" s="428"/>
      <c r="SUM198" s="428"/>
      <c r="SUN198" s="428"/>
      <c r="SUO198" s="428"/>
      <c r="SUP198" s="428"/>
      <c r="SUQ198" s="428"/>
      <c r="SUR198" s="428"/>
      <c r="SUS198" s="428"/>
      <c r="SUT198" s="428"/>
      <c r="SUU198" s="428"/>
      <c r="SUV198" s="428"/>
      <c r="SUW198" s="428"/>
      <c r="SUX198" s="428"/>
      <c r="SUY198" s="428"/>
      <c r="SUZ198" s="428"/>
      <c r="SVA198" s="428"/>
      <c r="SVB198" s="428"/>
      <c r="SVC198" s="428"/>
      <c r="SVD198" s="428"/>
      <c r="SVE198" s="428"/>
      <c r="SVF198" s="428"/>
      <c r="SVG198" s="428"/>
      <c r="SVH198" s="428"/>
      <c r="SVI198" s="428"/>
      <c r="SVJ198" s="428"/>
      <c r="SVK198" s="428"/>
      <c r="SVL198" s="428"/>
      <c r="SVM198" s="428"/>
      <c r="SVN198" s="428"/>
      <c r="SVO198" s="428"/>
      <c r="SVP198" s="428"/>
      <c r="SVQ198" s="428"/>
      <c r="SVR198" s="428"/>
      <c r="SVS198" s="428"/>
      <c r="SVT198" s="428"/>
      <c r="SVU198" s="428"/>
      <c r="SVV198" s="428"/>
      <c r="SVW198" s="428"/>
      <c r="SVX198" s="428"/>
      <c r="SVY198" s="428"/>
      <c r="SVZ198" s="428"/>
      <c r="SWA198" s="428"/>
      <c r="SWB198" s="428"/>
      <c r="SWC198" s="428"/>
      <c r="SWD198" s="428"/>
      <c r="SWE198" s="428"/>
      <c r="SWF198" s="428"/>
      <c r="SWG198" s="428"/>
      <c r="SWH198" s="428"/>
      <c r="SWI198" s="428"/>
      <c r="SWJ198" s="428"/>
      <c r="SWK198" s="428"/>
      <c r="SWL198" s="428"/>
      <c r="SWM198" s="428"/>
      <c r="SWN198" s="428"/>
      <c r="SWO198" s="428"/>
      <c r="SWP198" s="428"/>
      <c r="SWQ198" s="428"/>
      <c r="SWR198" s="428"/>
      <c r="SWS198" s="428"/>
      <c r="SWT198" s="428"/>
      <c r="SWU198" s="428"/>
      <c r="SWV198" s="428"/>
      <c r="SWW198" s="428"/>
      <c r="SWX198" s="428"/>
      <c r="SWY198" s="428"/>
      <c r="SWZ198" s="428"/>
      <c r="SXA198" s="428"/>
      <c r="SXB198" s="428"/>
      <c r="SXC198" s="428"/>
      <c r="SXD198" s="428"/>
      <c r="SXE198" s="428"/>
      <c r="SXF198" s="428"/>
      <c r="SXG198" s="428"/>
      <c r="SXH198" s="428"/>
      <c r="SXI198" s="428"/>
      <c r="SXJ198" s="428"/>
      <c r="SXK198" s="428"/>
      <c r="SXL198" s="428"/>
      <c r="SXM198" s="428"/>
      <c r="SXN198" s="428"/>
      <c r="SXO198" s="428"/>
      <c r="SXP198" s="428"/>
      <c r="SXQ198" s="428"/>
      <c r="SXR198" s="428"/>
      <c r="SXS198" s="428"/>
      <c r="SXT198" s="428"/>
      <c r="SXU198" s="428"/>
      <c r="SXV198" s="428"/>
      <c r="SXW198" s="428"/>
      <c r="SXX198" s="428"/>
      <c r="SXY198" s="428"/>
      <c r="SXZ198" s="428"/>
      <c r="SYA198" s="428"/>
      <c r="SYB198" s="428"/>
      <c r="SYC198" s="428"/>
      <c r="SYD198" s="428"/>
      <c r="SYE198" s="428"/>
      <c r="SYF198" s="428"/>
      <c r="SYG198" s="428"/>
      <c r="SYH198" s="428"/>
      <c r="SYI198" s="428"/>
      <c r="SYJ198" s="428"/>
      <c r="SYK198" s="428"/>
      <c r="SYL198" s="428"/>
      <c r="SYM198" s="428"/>
      <c r="SYN198" s="428"/>
      <c r="SYO198" s="428"/>
      <c r="SYP198" s="428"/>
      <c r="SYQ198" s="428"/>
      <c r="SYR198" s="428"/>
      <c r="SYS198" s="428"/>
      <c r="SYT198" s="428"/>
      <c r="SYU198" s="428"/>
      <c r="SYV198" s="428"/>
      <c r="SYW198" s="428"/>
      <c r="SYX198" s="428"/>
      <c r="SYY198" s="428"/>
      <c r="SYZ198" s="428"/>
      <c r="SZA198" s="428"/>
      <c r="SZB198" s="428"/>
      <c r="SZC198" s="428"/>
      <c r="SZD198" s="428"/>
      <c r="SZE198" s="428"/>
      <c r="SZF198" s="428"/>
      <c r="SZG198" s="428"/>
      <c r="SZH198" s="428"/>
      <c r="SZI198" s="428"/>
      <c r="SZJ198" s="428"/>
      <c r="SZK198" s="428"/>
      <c r="SZL198" s="428"/>
      <c r="SZM198" s="428"/>
      <c r="SZN198" s="428"/>
      <c r="SZO198" s="428"/>
      <c r="SZP198" s="428"/>
      <c r="SZQ198" s="428"/>
      <c r="SZR198" s="428"/>
      <c r="SZS198" s="428"/>
      <c r="SZT198" s="428"/>
      <c r="SZU198" s="428"/>
      <c r="SZV198" s="428"/>
      <c r="SZW198" s="428"/>
      <c r="SZX198" s="428"/>
      <c r="SZY198" s="428"/>
      <c r="SZZ198" s="428"/>
      <c r="TAA198" s="428"/>
      <c r="TAB198" s="428"/>
      <c r="TAC198" s="428"/>
      <c r="TAD198" s="428"/>
      <c r="TAE198" s="428"/>
      <c r="TAF198" s="428"/>
      <c r="TAG198" s="428"/>
      <c r="TAH198" s="428"/>
      <c r="TAI198" s="428"/>
      <c r="TAJ198" s="428"/>
      <c r="TAK198" s="428"/>
      <c r="TAL198" s="428"/>
      <c r="TAM198" s="428"/>
      <c r="TAN198" s="428"/>
      <c r="TAO198" s="428"/>
      <c r="TAP198" s="428"/>
      <c r="TAQ198" s="428"/>
      <c r="TAR198" s="428"/>
      <c r="TAS198" s="428"/>
      <c r="TAT198" s="428"/>
      <c r="TAU198" s="428"/>
      <c r="TAV198" s="428"/>
      <c r="TAW198" s="428"/>
      <c r="TAX198" s="428"/>
      <c r="TAY198" s="428"/>
      <c r="TAZ198" s="428"/>
      <c r="TBA198" s="428"/>
      <c r="TBB198" s="428"/>
      <c r="TBC198" s="428"/>
      <c r="TBD198" s="428"/>
      <c r="TBE198" s="428"/>
      <c r="TBF198" s="428"/>
      <c r="TBG198" s="428"/>
      <c r="TBH198" s="428"/>
      <c r="TBI198" s="428"/>
      <c r="TBJ198" s="428"/>
      <c r="TBK198" s="428"/>
      <c r="TBL198" s="428"/>
      <c r="TBM198" s="428"/>
      <c r="TBN198" s="428"/>
      <c r="TBO198" s="428"/>
      <c r="TBP198" s="428"/>
      <c r="TBQ198" s="428"/>
      <c r="TBR198" s="428"/>
      <c r="TBS198" s="428"/>
      <c r="TBT198" s="428"/>
      <c r="TBU198" s="428"/>
      <c r="TBV198" s="428"/>
      <c r="TBW198" s="428"/>
      <c r="TBX198" s="428"/>
      <c r="TBY198" s="428"/>
      <c r="TBZ198" s="428"/>
      <c r="TCA198" s="428"/>
      <c r="TCB198" s="428"/>
      <c r="TCC198" s="428"/>
      <c r="TCD198" s="428"/>
      <c r="TCE198" s="428"/>
      <c r="TCF198" s="428"/>
      <c r="TCG198" s="428"/>
      <c r="TCH198" s="428"/>
      <c r="TCI198" s="428"/>
      <c r="TCJ198" s="428"/>
      <c r="TCK198" s="428"/>
      <c r="TCL198" s="428"/>
      <c r="TCM198" s="428"/>
      <c r="TCN198" s="428"/>
      <c r="TCO198" s="428"/>
      <c r="TCP198" s="428"/>
      <c r="TCQ198" s="428"/>
      <c r="TCR198" s="428"/>
      <c r="TCS198" s="428"/>
      <c r="TCT198" s="428"/>
      <c r="TCU198" s="428"/>
      <c r="TCV198" s="428"/>
      <c r="TCW198" s="428"/>
      <c r="TCX198" s="428"/>
      <c r="TCY198" s="428"/>
      <c r="TCZ198" s="428"/>
      <c r="TDA198" s="428"/>
      <c r="TDB198" s="428"/>
      <c r="TDC198" s="428"/>
      <c r="TDD198" s="428"/>
      <c r="TDE198" s="428"/>
      <c r="TDF198" s="428"/>
      <c r="TDG198" s="428"/>
      <c r="TDH198" s="428"/>
      <c r="TDI198" s="428"/>
      <c r="TDJ198" s="428"/>
      <c r="TDK198" s="428"/>
      <c r="TDL198" s="428"/>
      <c r="TDM198" s="428"/>
      <c r="TDN198" s="428"/>
      <c r="TDO198" s="428"/>
      <c r="TDP198" s="428"/>
      <c r="TDQ198" s="428"/>
      <c r="TDR198" s="428"/>
      <c r="TDS198" s="428"/>
      <c r="TDT198" s="428"/>
      <c r="TDU198" s="428"/>
      <c r="TDV198" s="428"/>
      <c r="TDW198" s="428"/>
      <c r="TDX198" s="428"/>
      <c r="TDY198" s="428"/>
      <c r="TDZ198" s="428"/>
      <c r="TEA198" s="428"/>
      <c r="TEB198" s="428"/>
      <c r="TEC198" s="428"/>
      <c r="TED198" s="428"/>
      <c r="TEE198" s="428"/>
      <c r="TEF198" s="428"/>
      <c r="TEG198" s="428"/>
      <c r="TEH198" s="428"/>
      <c r="TEI198" s="428"/>
      <c r="TEJ198" s="428"/>
      <c r="TEK198" s="428"/>
      <c r="TEL198" s="428"/>
      <c r="TEM198" s="428"/>
      <c r="TEN198" s="428"/>
      <c r="TEO198" s="428"/>
      <c r="TEP198" s="428"/>
      <c r="TEQ198" s="428"/>
      <c r="TER198" s="428"/>
      <c r="TES198" s="428"/>
      <c r="TET198" s="428"/>
      <c r="TEU198" s="428"/>
      <c r="TEV198" s="428"/>
      <c r="TEW198" s="428"/>
      <c r="TEX198" s="428"/>
      <c r="TEY198" s="428"/>
      <c r="TEZ198" s="428"/>
      <c r="TFA198" s="428"/>
      <c r="TFB198" s="428"/>
      <c r="TFC198" s="428"/>
      <c r="TFD198" s="428"/>
      <c r="TFE198" s="428"/>
      <c r="TFF198" s="428"/>
      <c r="TFG198" s="428"/>
      <c r="TFH198" s="428"/>
      <c r="TFI198" s="428"/>
      <c r="TFJ198" s="428"/>
      <c r="TFK198" s="428"/>
      <c r="TFL198" s="428"/>
      <c r="TFM198" s="428"/>
      <c r="TFN198" s="428"/>
      <c r="TFO198" s="428"/>
      <c r="TFP198" s="428"/>
      <c r="TFQ198" s="428"/>
      <c r="TFR198" s="428"/>
      <c r="TFS198" s="428"/>
      <c r="TFT198" s="428"/>
      <c r="TFU198" s="428"/>
      <c r="TFV198" s="428"/>
      <c r="TFW198" s="428"/>
      <c r="TFX198" s="428"/>
      <c r="TFY198" s="428"/>
      <c r="TFZ198" s="428"/>
      <c r="TGA198" s="428"/>
      <c r="TGB198" s="428"/>
      <c r="TGC198" s="428"/>
      <c r="TGD198" s="428"/>
      <c r="TGE198" s="428"/>
      <c r="TGF198" s="428"/>
      <c r="TGG198" s="428"/>
      <c r="TGH198" s="428"/>
      <c r="TGI198" s="428"/>
      <c r="TGJ198" s="428"/>
      <c r="TGK198" s="428"/>
      <c r="TGL198" s="428"/>
      <c r="TGM198" s="428"/>
      <c r="TGN198" s="428"/>
      <c r="TGO198" s="428"/>
      <c r="TGP198" s="428"/>
      <c r="TGQ198" s="428"/>
      <c r="TGR198" s="428"/>
      <c r="TGS198" s="428"/>
      <c r="TGT198" s="428"/>
      <c r="TGU198" s="428"/>
      <c r="TGV198" s="428"/>
      <c r="TGW198" s="428"/>
      <c r="TGX198" s="428"/>
      <c r="TGY198" s="428"/>
      <c r="TGZ198" s="428"/>
      <c r="THA198" s="428"/>
      <c r="THB198" s="428"/>
      <c r="THC198" s="428"/>
      <c r="THD198" s="428"/>
      <c r="THE198" s="428"/>
      <c r="THF198" s="428"/>
      <c r="THG198" s="428"/>
      <c r="THH198" s="428"/>
      <c r="THI198" s="428"/>
      <c r="THJ198" s="428"/>
      <c r="THK198" s="428"/>
      <c r="THL198" s="428"/>
      <c r="THM198" s="428"/>
      <c r="THN198" s="428"/>
      <c r="THO198" s="428"/>
      <c r="THP198" s="428"/>
      <c r="THQ198" s="428"/>
      <c r="THR198" s="428"/>
      <c r="THS198" s="428"/>
      <c r="THT198" s="428"/>
      <c r="THU198" s="428"/>
      <c r="THV198" s="428"/>
      <c r="THW198" s="428"/>
      <c r="THX198" s="428"/>
      <c r="THY198" s="428"/>
      <c r="THZ198" s="428"/>
      <c r="TIA198" s="428"/>
      <c r="TIB198" s="428"/>
      <c r="TIC198" s="428"/>
      <c r="TID198" s="428"/>
      <c r="TIE198" s="428"/>
      <c r="TIF198" s="428"/>
      <c r="TIG198" s="428"/>
      <c r="TIH198" s="428"/>
      <c r="TII198" s="428"/>
      <c r="TIJ198" s="428"/>
      <c r="TIK198" s="428"/>
      <c r="TIL198" s="428"/>
      <c r="TIM198" s="428"/>
      <c r="TIN198" s="428"/>
      <c r="TIO198" s="428"/>
      <c r="TIP198" s="428"/>
      <c r="TIQ198" s="428"/>
      <c r="TIR198" s="428"/>
      <c r="TIS198" s="428"/>
      <c r="TIT198" s="428"/>
      <c r="TIU198" s="428"/>
      <c r="TIV198" s="428"/>
      <c r="TIW198" s="428"/>
      <c r="TIX198" s="428"/>
      <c r="TIY198" s="428"/>
      <c r="TIZ198" s="428"/>
      <c r="TJA198" s="428"/>
      <c r="TJB198" s="428"/>
      <c r="TJC198" s="428"/>
      <c r="TJD198" s="428"/>
      <c r="TJE198" s="428"/>
      <c r="TJF198" s="428"/>
      <c r="TJG198" s="428"/>
      <c r="TJH198" s="428"/>
      <c r="TJI198" s="428"/>
      <c r="TJJ198" s="428"/>
      <c r="TJK198" s="428"/>
      <c r="TJL198" s="428"/>
      <c r="TJM198" s="428"/>
      <c r="TJN198" s="428"/>
      <c r="TJO198" s="428"/>
      <c r="TJP198" s="428"/>
      <c r="TJQ198" s="428"/>
      <c r="TJR198" s="428"/>
      <c r="TJS198" s="428"/>
      <c r="TJT198" s="428"/>
      <c r="TJU198" s="428"/>
      <c r="TJV198" s="428"/>
      <c r="TJW198" s="428"/>
      <c r="TJX198" s="428"/>
      <c r="TJY198" s="428"/>
      <c r="TJZ198" s="428"/>
      <c r="TKA198" s="428"/>
      <c r="TKB198" s="428"/>
      <c r="TKC198" s="428"/>
      <c r="TKD198" s="428"/>
      <c r="TKE198" s="428"/>
      <c r="TKF198" s="428"/>
      <c r="TKG198" s="428"/>
      <c r="TKH198" s="428"/>
      <c r="TKI198" s="428"/>
      <c r="TKJ198" s="428"/>
      <c r="TKK198" s="428"/>
      <c r="TKL198" s="428"/>
      <c r="TKM198" s="428"/>
      <c r="TKN198" s="428"/>
      <c r="TKO198" s="428"/>
      <c r="TKP198" s="428"/>
      <c r="TKQ198" s="428"/>
      <c r="TKR198" s="428"/>
      <c r="TKS198" s="428"/>
      <c r="TKT198" s="428"/>
      <c r="TKU198" s="428"/>
      <c r="TKV198" s="428"/>
      <c r="TKW198" s="428"/>
      <c r="TKX198" s="428"/>
      <c r="TKY198" s="428"/>
      <c r="TKZ198" s="428"/>
      <c r="TLA198" s="428"/>
      <c r="TLB198" s="428"/>
      <c r="TLC198" s="428"/>
      <c r="TLD198" s="428"/>
      <c r="TLE198" s="428"/>
      <c r="TLF198" s="428"/>
      <c r="TLG198" s="428"/>
      <c r="TLH198" s="428"/>
      <c r="TLI198" s="428"/>
      <c r="TLJ198" s="428"/>
      <c r="TLK198" s="428"/>
      <c r="TLL198" s="428"/>
      <c r="TLM198" s="428"/>
      <c r="TLN198" s="428"/>
      <c r="TLO198" s="428"/>
      <c r="TLP198" s="428"/>
      <c r="TLQ198" s="428"/>
      <c r="TLR198" s="428"/>
      <c r="TLS198" s="428"/>
      <c r="TLT198" s="428"/>
      <c r="TLU198" s="428"/>
      <c r="TLV198" s="428"/>
      <c r="TLW198" s="428"/>
      <c r="TLX198" s="428"/>
      <c r="TLY198" s="428"/>
      <c r="TLZ198" s="428"/>
      <c r="TMA198" s="428"/>
      <c r="TMB198" s="428"/>
      <c r="TMC198" s="428"/>
      <c r="TMD198" s="428"/>
      <c r="TME198" s="428"/>
      <c r="TMF198" s="428"/>
      <c r="TMG198" s="428"/>
      <c r="TMH198" s="428"/>
      <c r="TMI198" s="428"/>
      <c r="TMJ198" s="428"/>
      <c r="TMK198" s="428"/>
      <c r="TML198" s="428"/>
      <c r="TMM198" s="428"/>
      <c r="TMN198" s="428"/>
      <c r="TMO198" s="428"/>
      <c r="TMP198" s="428"/>
      <c r="TMQ198" s="428"/>
      <c r="TMR198" s="428"/>
      <c r="TMS198" s="428"/>
      <c r="TMT198" s="428"/>
      <c r="TMU198" s="428"/>
      <c r="TMV198" s="428"/>
      <c r="TMW198" s="428"/>
      <c r="TMX198" s="428"/>
      <c r="TMY198" s="428"/>
      <c r="TMZ198" s="428"/>
      <c r="TNA198" s="428"/>
      <c r="TNB198" s="428"/>
      <c r="TNC198" s="428"/>
      <c r="TND198" s="428"/>
      <c r="TNE198" s="428"/>
      <c r="TNF198" s="428"/>
      <c r="TNG198" s="428"/>
      <c r="TNH198" s="428"/>
      <c r="TNI198" s="428"/>
      <c r="TNJ198" s="428"/>
      <c r="TNK198" s="428"/>
      <c r="TNL198" s="428"/>
      <c r="TNM198" s="428"/>
      <c r="TNN198" s="428"/>
      <c r="TNO198" s="428"/>
      <c r="TNP198" s="428"/>
      <c r="TNQ198" s="428"/>
      <c r="TNR198" s="428"/>
      <c r="TNS198" s="428"/>
      <c r="TNT198" s="428"/>
      <c r="TNU198" s="428"/>
      <c r="TNV198" s="428"/>
      <c r="TNW198" s="428"/>
      <c r="TNX198" s="428"/>
      <c r="TNY198" s="428"/>
      <c r="TNZ198" s="428"/>
      <c r="TOA198" s="428"/>
      <c r="TOB198" s="428"/>
      <c r="TOC198" s="428"/>
      <c r="TOD198" s="428"/>
      <c r="TOE198" s="428"/>
      <c r="TOF198" s="428"/>
      <c r="TOG198" s="428"/>
      <c r="TOH198" s="428"/>
      <c r="TOI198" s="428"/>
      <c r="TOJ198" s="428"/>
      <c r="TOK198" s="428"/>
      <c r="TOL198" s="428"/>
      <c r="TOM198" s="428"/>
      <c r="TON198" s="428"/>
      <c r="TOO198" s="428"/>
      <c r="TOP198" s="428"/>
      <c r="TOQ198" s="428"/>
      <c r="TOR198" s="428"/>
      <c r="TOS198" s="428"/>
      <c r="TOT198" s="428"/>
      <c r="TOU198" s="428"/>
      <c r="TOV198" s="428"/>
      <c r="TOW198" s="428"/>
      <c r="TOX198" s="428"/>
      <c r="TOY198" s="428"/>
      <c r="TOZ198" s="428"/>
      <c r="TPA198" s="428"/>
      <c r="TPB198" s="428"/>
      <c r="TPC198" s="428"/>
      <c r="TPD198" s="428"/>
      <c r="TPE198" s="428"/>
      <c r="TPF198" s="428"/>
      <c r="TPG198" s="428"/>
      <c r="TPH198" s="428"/>
      <c r="TPI198" s="428"/>
      <c r="TPJ198" s="428"/>
      <c r="TPK198" s="428"/>
      <c r="TPL198" s="428"/>
      <c r="TPM198" s="428"/>
      <c r="TPN198" s="428"/>
      <c r="TPO198" s="428"/>
      <c r="TPP198" s="428"/>
      <c r="TPQ198" s="428"/>
      <c r="TPR198" s="428"/>
      <c r="TPS198" s="428"/>
      <c r="TPT198" s="428"/>
      <c r="TPU198" s="428"/>
      <c r="TPV198" s="428"/>
      <c r="TPW198" s="428"/>
      <c r="TPX198" s="428"/>
      <c r="TPY198" s="428"/>
      <c r="TPZ198" s="428"/>
      <c r="TQA198" s="428"/>
      <c r="TQB198" s="428"/>
      <c r="TQC198" s="428"/>
      <c r="TQD198" s="428"/>
      <c r="TQE198" s="428"/>
      <c r="TQF198" s="428"/>
      <c r="TQG198" s="428"/>
      <c r="TQH198" s="428"/>
      <c r="TQI198" s="428"/>
      <c r="TQJ198" s="428"/>
      <c r="TQK198" s="428"/>
      <c r="TQL198" s="428"/>
      <c r="TQM198" s="428"/>
      <c r="TQN198" s="428"/>
      <c r="TQO198" s="428"/>
      <c r="TQP198" s="428"/>
      <c r="TQQ198" s="428"/>
      <c r="TQR198" s="428"/>
      <c r="TQS198" s="428"/>
      <c r="TQT198" s="428"/>
      <c r="TQU198" s="428"/>
      <c r="TQV198" s="428"/>
      <c r="TQW198" s="428"/>
      <c r="TQX198" s="428"/>
      <c r="TQY198" s="428"/>
      <c r="TQZ198" s="428"/>
      <c r="TRA198" s="428"/>
      <c r="TRB198" s="428"/>
      <c r="TRC198" s="428"/>
      <c r="TRD198" s="428"/>
      <c r="TRE198" s="428"/>
      <c r="TRF198" s="428"/>
      <c r="TRG198" s="428"/>
      <c r="TRH198" s="428"/>
      <c r="TRI198" s="428"/>
      <c r="TRJ198" s="428"/>
      <c r="TRK198" s="428"/>
      <c r="TRL198" s="428"/>
      <c r="TRM198" s="428"/>
      <c r="TRN198" s="428"/>
      <c r="TRO198" s="428"/>
      <c r="TRP198" s="428"/>
      <c r="TRQ198" s="428"/>
      <c r="TRR198" s="428"/>
      <c r="TRS198" s="428"/>
      <c r="TRT198" s="428"/>
      <c r="TRU198" s="428"/>
      <c r="TRV198" s="428"/>
      <c r="TRW198" s="428"/>
      <c r="TRX198" s="428"/>
      <c r="TRY198" s="428"/>
      <c r="TRZ198" s="428"/>
      <c r="TSA198" s="428"/>
      <c r="TSB198" s="428"/>
      <c r="TSC198" s="428"/>
      <c r="TSD198" s="428"/>
      <c r="TSE198" s="428"/>
      <c r="TSF198" s="428"/>
      <c r="TSG198" s="428"/>
      <c r="TSH198" s="428"/>
      <c r="TSI198" s="428"/>
      <c r="TSJ198" s="428"/>
      <c r="TSK198" s="428"/>
      <c r="TSL198" s="428"/>
      <c r="TSM198" s="428"/>
      <c r="TSN198" s="428"/>
      <c r="TSO198" s="428"/>
      <c r="TSP198" s="428"/>
      <c r="TSQ198" s="428"/>
      <c r="TSR198" s="428"/>
      <c r="TSS198" s="428"/>
      <c r="TST198" s="428"/>
      <c r="TSU198" s="428"/>
      <c r="TSV198" s="428"/>
      <c r="TSW198" s="428"/>
      <c r="TSX198" s="428"/>
      <c r="TSY198" s="428"/>
      <c r="TSZ198" s="428"/>
      <c r="TTA198" s="428"/>
      <c r="TTB198" s="428"/>
      <c r="TTC198" s="428"/>
      <c r="TTD198" s="428"/>
      <c r="TTE198" s="428"/>
      <c r="TTF198" s="428"/>
      <c r="TTG198" s="428"/>
      <c r="TTH198" s="428"/>
      <c r="TTI198" s="428"/>
      <c r="TTJ198" s="428"/>
      <c r="TTK198" s="428"/>
      <c r="TTL198" s="428"/>
      <c r="TTM198" s="428"/>
      <c r="TTN198" s="428"/>
      <c r="TTO198" s="428"/>
      <c r="TTP198" s="428"/>
      <c r="TTQ198" s="428"/>
      <c r="TTR198" s="428"/>
      <c r="TTS198" s="428"/>
      <c r="TTT198" s="428"/>
      <c r="TTU198" s="428"/>
      <c r="TTV198" s="428"/>
      <c r="TTW198" s="428"/>
      <c r="TTX198" s="428"/>
      <c r="TTY198" s="428"/>
      <c r="TTZ198" s="428"/>
      <c r="TUA198" s="428"/>
      <c r="TUB198" s="428"/>
      <c r="TUC198" s="428"/>
      <c r="TUD198" s="428"/>
      <c r="TUE198" s="428"/>
      <c r="TUF198" s="428"/>
      <c r="TUG198" s="428"/>
      <c r="TUH198" s="428"/>
      <c r="TUI198" s="428"/>
      <c r="TUJ198" s="428"/>
      <c r="TUK198" s="428"/>
      <c r="TUL198" s="428"/>
      <c r="TUM198" s="428"/>
      <c r="TUN198" s="428"/>
      <c r="TUO198" s="428"/>
      <c r="TUP198" s="428"/>
      <c r="TUQ198" s="428"/>
      <c r="TUR198" s="428"/>
      <c r="TUS198" s="428"/>
      <c r="TUT198" s="428"/>
      <c r="TUU198" s="428"/>
      <c r="TUV198" s="428"/>
      <c r="TUW198" s="428"/>
      <c r="TUX198" s="428"/>
      <c r="TUY198" s="428"/>
      <c r="TUZ198" s="428"/>
      <c r="TVA198" s="428"/>
      <c r="TVB198" s="428"/>
      <c r="TVC198" s="428"/>
      <c r="TVD198" s="428"/>
      <c r="TVE198" s="428"/>
      <c r="TVF198" s="428"/>
      <c r="TVG198" s="428"/>
      <c r="TVH198" s="428"/>
      <c r="TVI198" s="428"/>
      <c r="TVJ198" s="428"/>
      <c r="TVK198" s="428"/>
      <c r="TVL198" s="428"/>
      <c r="TVM198" s="428"/>
      <c r="TVN198" s="428"/>
      <c r="TVO198" s="428"/>
      <c r="TVP198" s="428"/>
      <c r="TVQ198" s="428"/>
      <c r="TVR198" s="428"/>
      <c r="TVS198" s="428"/>
      <c r="TVT198" s="428"/>
      <c r="TVU198" s="428"/>
      <c r="TVV198" s="428"/>
      <c r="TVW198" s="428"/>
      <c r="TVX198" s="428"/>
      <c r="TVY198" s="428"/>
      <c r="TVZ198" s="428"/>
      <c r="TWA198" s="428"/>
      <c r="TWB198" s="428"/>
      <c r="TWC198" s="428"/>
      <c r="TWD198" s="428"/>
      <c r="TWE198" s="428"/>
      <c r="TWF198" s="428"/>
      <c r="TWG198" s="428"/>
      <c r="TWH198" s="428"/>
      <c r="TWI198" s="428"/>
      <c r="TWJ198" s="428"/>
      <c r="TWK198" s="428"/>
      <c r="TWL198" s="428"/>
      <c r="TWM198" s="428"/>
      <c r="TWN198" s="428"/>
      <c r="TWO198" s="428"/>
      <c r="TWP198" s="428"/>
      <c r="TWQ198" s="428"/>
      <c r="TWR198" s="428"/>
      <c r="TWS198" s="428"/>
      <c r="TWT198" s="428"/>
      <c r="TWU198" s="428"/>
      <c r="TWV198" s="428"/>
      <c r="TWW198" s="428"/>
      <c r="TWX198" s="428"/>
      <c r="TWY198" s="428"/>
      <c r="TWZ198" s="428"/>
      <c r="TXA198" s="428"/>
      <c r="TXB198" s="428"/>
      <c r="TXC198" s="428"/>
      <c r="TXD198" s="428"/>
      <c r="TXE198" s="428"/>
      <c r="TXF198" s="428"/>
      <c r="TXG198" s="428"/>
      <c r="TXH198" s="428"/>
      <c r="TXI198" s="428"/>
      <c r="TXJ198" s="428"/>
      <c r="TXK198" s="428"/>
      <c r="TXL198" s="428"/>
      <c r="TXM198" s="428"/>
      <c r="TXN198" s="428"/>
      <c r="TXO198" s="428"/>
      <c r="TXP198" s="428"/>
      <c r="TXQ198" s="428"/>
      <c r="TXR198" s="428"/>
      <c r="TXS198" s="428"/>
      <c r="TXT198" s="428"/>
      <c r="TXU198" s="428"/>
      <c r="TXV198" s="428"/>
      <c r="TXW198" s="428"/>
      <c r="TXX198" s="428"/>
      <c r="TXY198" s="428"/>
      <c r="TXZ198" s="428"/>
      <c r="TYA198" s="428"/>
      <c r="TYB198" s="428"/>
      <c r="TYC198" s="428"/>
      <c r="TYD198" s="428"/>
      <c r="TYE198" s="428"/>
      <c r="TYF198" s="428"/>
      <c r="TYG198" s="428"/>
      <c r="TYH198" s="428"/>
      <c r="TYI198" s="428"/>
      <c r="TYJ198" s="428"/>
      <c r="TYK198" s="428"/>
      <c r="TYL198" s="428"/>
      <c r="TYM198" s="428"/>
      <c r="TYN198" s="428"/>
      <c r="TYO198" s="428"/>
      <c r="TYP198" s="428"/>
      <c r="TYQ198" s="428"/>
      <c r="TYR198" s="428"/>
      <c r="TYS198" s="428"/>
      <c r="TYT198" s="428"/>
      <c r="TYU198" s="428"/>
      <c r="TYV198" s="428"/>
      <c r="TYW198" s="428"/>
      <c r="TYX198" s="428"/>
      <c r="TYY198" s="428"/>
      <c r="TYZ198" s="428"/>
      <c r="TZA198" s="428"/>
      <c r="TZB198" s="428"/>
      <c r="TZC198" s="428"/>
      <c r="TZD198" s="428"/>
      <c r="TZE198" s="428"/>
      <c r="TZF198" s="428"/>
      <c r="TZG198" s="428"/>
      <c r="TZH198" s="428"/>
      <c r="TZI198" s="428"/>
      <c r="TZJ198" s="428"/>
      <c r="TZK198" s="428"/>
      <c r="TZL198" s="428"/>
      <c r="TZM198" s="428"/>
      <c r="TZN198" s="428"/>
      <c r="TZO198" s="428"/>
      <c r="TZP198" s="428"/>
      <c r="TZQ198" s="428"/>
      <c r="TZR198" s="428"/>
      <c r="TZS198" s="428"/>
      <c r="TZT198" s="428"/>
      <c r="TZU198" s="428"/>
      <c r="TZV198" s="428"/>
      <c r="TZW198" s="428"/>
      <c r="TZX198" s="428"/>
      <c r="TZY198" s="428"/>
      <c r="TZZ198" s="428"/>
      <c r="UAA198" s="428"/>
      <c r="UAB198" s="428"/>
      <c r="UAC198" s="428"/>
      <c r="UAD198" s="428"/>
      <c r="UAE198" s="428"/>
      <c r="UAF198" s="428"/>
      <c r="UAG198" s="428"/>
      <c r="UAH198" s="428"/>
      <c r="UAI198" s="428"/>
      <c r="UAJ198" s="428"/>
      <c r="UAK198" s="428"/>
      <c r="UAL198" s="428"/>
      <c r="UAM198" s="428"/>
      <c r="UAN198" s="428"/>
      <c r="UAO198" s="428"/>
      <c r="UAP198" s="428"/>
      <c r="UAQ198" s="428"/>
      <c r="UAR198" s="428"/>
      <c r="UAS198" s="428"/>
      <c r="UAT198" s="428"/>
      <c r="UAU198" s="428"/>
      <c r="UAV198" s="428"/>
      <c r="UAW198" s="428"/>
      <c r="UAX198" s="428"/>
      <c r="UAY198" s="428"/>
      <c r="UAZ198" s="428"/>
      <c r="UBA198" s="428"/>
      <c r="UBB198" s="428"/>
      <c r="UBC198" s="428"/>
      <c r="UBD198" s="428"/>
      <c r="UBE198" s="428"/>
      <c r="UBF198" s="428"/>
      <c r="UBG198" s="428"/>
      <c r="UBH198" s="428"/>
      <c r="UBI198" s="428"/>
      <c r="UBJ198" s="428"/>
      <c r="UBK198" s="428"/>
      <c r="UBL198" s="428"/>
      <c r="UBM198" s="428"/>
      <c r="UBN198" s="428"/>
      <c r="UBO198" s="428"/>
      <c r="UBP198" s="428"/>
      <c r="UBQ198" s="428"/>
      <c r="UBR198" s="428"/>
      <c r="UBS198" s="428"/>
      <c r="UBT198" s="428"/>
      <c r="UBU198" s="428"/>
      <c r="UBV198" s="428"/>
      <c r="UBW198" s="428"/>
      <c r="UBX198" s="428"/>
      <c r="UBY198" s="428"/>
      <c r="UBZ198" s="428"/>
      <c r="UCA198" s="428"/>
      <c r="UCB198" s="428"/>
      <c r="UCC198" s="428"/>
      <c r="UCD198" s="428"/>
      <c r="UCE198" s="428"/>
      <c r="UCF198" s="428"/>
      <c r="UCG198" s="428"/>
      <c r="UCH198" s="428"/>
      <c r="UCI198" s="428"/>
      <c r="UCJ198" s="428"/>
      <c r="UCK198" s="428"/>
      <c r="UCL198" s="428"/>
      <c r="UCM198" s="428"/>
      <c r="UCN198" s="428"/>
      <c r="UCO198" s="428"/>
      <c r="UCP198" s="428"/>
      <c r="UCQ198" s="428"/>
      <c r="UCR198" s="428"/>
      <c r="UCS198" s="428"/>
      <c r="UCT198" s="428"/>
      <c r="UCU198" s="428"/>
      <c r="UCV198" s="428"/>
      <c r="UCW198" s="428"/>
      <c r="UCX198" s="428"/>
      <c r="UCY198" s="428"/>
      <c r="UCZ198" s="428"/>
      <c r="UDA198" s="428"/>
      <c r="UDB198" s="428"/>
      <c r="UDC198" s="428"/>
      <c r="UDD198" s="428"/>
      <c r="UDE198" s="428"/>
      <c r="UDF198" s="428"/>
      <c r="UDG198" s="428"/>
      <c r="UDH198" s="428"/>
      <c r="UDI198" s="428"/>
      <c r="UDJ198" s="428"/>
      <c r="UDK198" s="428"/>
      <c r="UDL198" s="428"/>
      <c r="UDM198" s="428"/>
      <c r="UDN198" s="428"/>
      <c r="UDO198" s="428"/>
      <c r="UDP198" s="428"/>
      <c r="UDQ198" s="428"/>
      <c r="UDR198" s="428"/>
      <c r="UDS198" s="428"/>
      <c r="UDT198" s="428"/>
      <c r="UDU198" s="428"/>
      <c r="UDV198" s="428"/>
      <c r="UDW198" s="428"/>
      <c r="UDX198" s="428"/>
      <c r="UDY198" s="428"/>
      <c r="UDZ198" s="428"/>
      <c r="UEA198" s="428"/>
      <c r="UEB198" s="428"/>
      <c r="UEC198" s="428"/>
      <c r="UED198" s="428"/>
      <c r="UEE198" s="428"/>
      <c r="UEF198" s="428"/>
      <c r="UEG198" s="428"/>
      <c r="UEH198" s="428"/>
      <c r="UEI198" s="428"/>
      <c r="UEJ198" s="428"/>
      <c r="UEK198" s="428"/>
      <c r="UEL198" s="428"/>
      <c r="UEM198" s="428"/>
      <c r="UEN198" s="428"/>
      <c r="UEO198" s="428"/>
      <c r="UEP198" s="428"/>
      <c r="UEQ198" s="428"/>
      <c r="UER198" s="428"/>
      <c r="UES198" s="428"/>
      <c r="UET198" s="428"/>
      <c r="UEU198" s="428"/>
      <c r="UEV198" s="428"/>
      <c r="UEW198" s="428"/>
      <c r="UEX198" s="428"/>
      <c r="UEY198" s="428"/>
      <c r="UEZ198" s="428"/>
      <c r="UFA198" s="428"/>
      <c r="UFB198" s="428"/>
      <c r="UFC198" s="428"/>
      <c r="UFD198" s="428"/>
      <c r="UFE198" s="428"/>
      <c r="UFF198" s="428"/>
      <c r="UFG198" s="428"/>
      <c r="UFH198" s="428"/>
      <c r="UFI198" s="428"/>
      <c r="UFJ198" s="428"/>
      <c r="UFK198" s="428"/>
      <c r="UFL198" s="428"/>
      <c r="UFM198" s="428"/>
      <c r="UFN198" s="428"/>
      <c r="UFO198" s="428"/>
      <c r="UFP198" s="428"/>
      <c r="UFQ198" s="428"/>
      <c r="UFR198" s="428"/>
      <c r="UFS198" s="428"/>
      <c r="UFT198" s="428"/>
      <c r="UFU198" s="428"/>
      <c r="UFV198" s="428"/>
      <c r="UFW198" s="428"/>
      <c r="UFX198" s="428"/>
      <c r="UFY198" s="428"/>
      <c r="UFZ198" s="428"/>
      <c r="UGA198" s="428"/>
      <c r="UGB198" s="428"/>
      <c r="UGC198" s="428"/>
      <c r="UGD198" s="428"/>
      <c r="UGE198" s="428"/>
      <c r="UGF198" s="428"/>
      <c r="UGG198" s="428"/>
      <c r="UGH198" s="428"/>
      <c r="UGI198" s="428"/>
      <c r="UGJ198" s="428"/>
      <c r="UGK198" s="428"/>
      <c r="UGL198" s="428"/>
      <c r="UGM198" s="428"/>
      <c r="UGN198" s="428"/>
      <c r="UGO198" s="428"/>
      <c r="UGP198" s="428"/>
      <c r="UGQ198" s="428"/>
      <c r="UGR198" s="428"/>
      <c r="UGS198" s="428"/>
      <c r="UGT198" s="428"/>
      <c r="UGU198" s="428"/>
      <c r="UGV198" s="428"/>
      <c r="UGW198" s="428"/>
      <c r="UGX198" s="428"/>
      <c r="UGY198" s="428"/>
      <c r="UGZ198" s="428"/>
      <c r="UHA198" s="428"/>
      <c r="UHB198" s="428"/>
      <c r="UHC198" s="428"/>
      <c r="UHD198" s="428"/>
      <c r="UHE198" s="428"/>
      <c r="UHF198" s="428"/>
      <c r="UHG198" s="428"/>
      <c r="UHH198" s="428"/>
      <c r="UHI198" s="428"/>
      <c r="UHJ198" s="428"/>
      <c r="UHK198" s="428"/>
      <c r="UHL198" s="428"/>
      <c r="UHM198" s="428"/>
      <c r="UHN198" s="428"/>
      <c r="UHO198" s="428"/>
      <c r="UHP198" s="428"/>
      <c r="UHQ198" s="428"/>
      <c r="UHR198" s="428"/>
      <c r="UHS198" s="428"/>
      <c r="UHT198" s="428"/>
      <c r="UHU198" s="428"/>
      <c r="UHV198" s="428"/>
      <c r="UHW198" s="428"/>
      <c r="UHX198" s="428"/>
      <c r="UHY198" s="428"/>
      <c r="UHZ198" s="428"/>
      <c r="UIA198" s="428"/>
      <c r="UIB198" s="428"/>
      <c r="UIC198" s="428"/>
      <c r="UID198" s="428"/>
      <c r="UIE198" s="428"/>
      <c r="UIF198" s="428"/>
      <c r="UIG198" s="428"/>
      <c r="UIH198" s="428"/>
      <c r="UII198" s="428"/>
      <c r="UIJ198" s="428"/>
      <c r="UIK198" s="428"/>
      <c r="UIL198" s="428"/>
      <c r="UIM198" s="428"/>
      <c r="UIN198" s="428"/>
      <c r="UIO198" s="428"/>
      <c r="UIP198" s="428"/>
      <c r="UIQ198" s="428"/>
      <c r="UIR198" s="428"/>
      <c r="UIS198" s="428"/>
      <c r="UIT198" s="428"/>
      <c r="UIU198" s="428"/>
      <c r="UIV198" s="428"/>
      <c r="UIW198" s="428"/>
      <c r="UIX198" s="428"/>
      <c r="UIY198" s="428"/>
      <c r="UIZ198" s="428"/>
      <c r="UJA198" s="428"/>
      <c r="UJB198" s="428"/>
      <c r="UJC198" s="428"/>
      <c r="UJD198" s="428"/>
      <c r="UJE198" s="428"/>
      <c r="UJF198" s="428"/>
      <c r="UJG198" s="428"/>
      <c r="UJH198" s="428"/>
      <c r="UJI198" s="428"/>
      <c r="UJJ198" s="428"/>
      <c r="UJK198" s="428"/>
      <c r="UJL198" s="428"/>
      <c r="UJM198" s="428"/>
      <c r="UJN198" s="428"/>
      <c r="UJO198" s="428"/>
      <c r="UJP198" s="428"/>
      <c r="UJQ198" s="428"/>
      <c r="UJR198" s="428"/>
      <c r="UJS198" s="428"/>
      <c r="UJT198" s="428"/>
      <c r="UJU198" s="428"/>
      <c r="UJV198" s="428"/>
      <c r="UJW198" s="428"/>
      <c r="UJX198" s="428"/>
      <c r="UJY198" s="428"/>
      <c r="UJZ198" s="428"/>
      <c r="UKA198" s="428"/>
      <c r="UKB198" s="428"/>
      <c r="UKC198" s="428"/>
      <c r="UKD198" s="428"/>
      <c r="UKE198" s="428"/>
      <c r="UKF198" s="428"/>
      <c r="UKG198" s="428"/>
      <c r="UKH198" s="428"/>
      <c r="UKI198" s="428"/>
      <c r="UKJ198" s="428"/>
      <c r="UKK198" s="428"/>
      <c r="UKL198" s="428"/>
      <c r="UKM198" s="428"/>
      <c r="UKN198" s="428"/>
      <c r="UKO198" s="428"/>
      <c r="UKP198" s="428"/>
      <c r="UKQ198" s="428"/>
      <c r="UKR198" s="428"/>
      <c r="UKS198" s="428"/>
      <c r="UKT198" s="428"/>
      <c r="UKU198" s="428"/>
      <c r="UKV198" s="428"/>
      <c r="UKW198" s="428"/>
      <c r="UKX198" s="428"/>
      <c r="UKY198" s="428"/>
      <c r="UKZ198" s="428"/>
      <c r="ULA198" s="428"/>
      <c r="ULB198" s="428"/>
      <c r="ULC198" s="428"/>
      <c r="ULD198" s="428"/>
      <c r="ULE198" s="428"/>
      <c r="ULF198" s="428"/>
      <c r="ULG198" s="428"/>
      <c r="ULH198" s="428"/>
      <c r="ULI198" s="428"/>
      <c r="ULJ198" s="428"/>
      <c r="ULK198" s="428"/>
      <c r="ULL198" s="428"/>
      <c r="ULM198" s="428"/>
      <c r="ULN198" s="428"/>
      <c r="ULO198" s="428"/>
      <c r="ULP198" s="428"/>
      <c r="ULQ198" s="428"/>
      <c r="ULR198" s="428"/>
      <c r="ULS198" s="428"/>
      <c r="ULT198" s="428"/>
      <c r="ULU198" s="428"/>
      <c r="ULV198" s="428"/>
      <c r="ULW198" s="428"/>
      <c r="ULX198" s="428"/>
      <c r="ULY198" s="428"/>
      <c r="ULZ198" s="428"/>
      <c r="UMA198" s="428"/>
      <c r="UMB198" s="428"/>
      <c r="UMC198" s="428"/>
      <c r="UMD198" s="428"/>
      <c r="UME198" s="428"/>
      <c r="UMF198" s="428"/>
      <c r="UMG198" s="428"/>
      <c r="UMH198" s="428"/>
      <c r="UMI198" s="428"/>
      <c r="UMJ198" s="428"/>
      <c r="UMK198" s="428"/>
      <c r="UML198" s="428"/>
      <c r="UMM198" s="428"/>
      <c r="UMN198" s="428"/>
      <c r="UMO198" s="428"/>
      <c r="UMP198" s="428"/>
      <c r="UMQ198" s="428"/>
      <c r="UMR198" s="428"/>
      <c r="UMS198" s="428"/>
      <c r="UMT198" s="428"/>
      <c r="UMU198" s="428"/>
      <c r="UMV198" s="428"/>
      <c r="UMW198" s="428"/>
      <c r="UMX198" s="428"/>
      <c r="UMY198" s="428"/>
      <c r="UMZ198" s="428"/>
      <c r="UNA198" s="428"/>
      <c r="UNB198" s="428"/>
      <c r="UNC198" s="428"/>
      <c r="UND198" s="428"/>
      <c r="UNE198" s="428"/>
      <c r="UNF198" s="428"/>
      <c r="UNG198" s="428"/>
      <c r="UNH198" s="428"/>
      <c r="UNI198" s="428"/>
      <c r="UNJ198" s="428"/>
      <c r="UNK198" s="428"/>
      <c r="UNL198" s="428"/>
      <c r="UNM198" s="428"/>
      <c r="UNN198" s="428"/>
      <c r="UNO198" s="428"/>
      <c r="UNP198" s="428"/>
      <c r="UNQ198" s="428"/>
      <c r="UNR198" s="428"/>
      <c r="UNS198" s="428"/>
      <c r="UNT198" s="428"/>
      <c r="UNU198" s="428"/>
      <c r="UNV198" s="428"/>
      <c r="UNW198" s="428"/>
      <c r="UNX198" s="428"/>
      <c r="UNY198" s="428"/>
      <c r="UNZ198" s="428"/>
      <c r="UOA198" s="428"/>
      <c r="UOB198" s="428"/>
      <c r="UOC198" s="428"/>
      <c r="UOD198" s="428"/>
      <c r="UOE198" s="428"/>
      <c r="UOF198" s="428"/>
      <c r="UOG198" s="428"/>
      <c r="UOH198" s="428"/>
      <c r="UOI198" s="428"/>
      <c r="UOJ198" s="428"/>
      <c r="UOK198" s="428"/>
      <c r="UOL198" s="428"/>
      <c r="UOM198" s="428"/>
      <c r="UON198" s="428"/>
      <c r="UOO198" s="428"/>
      <c r="UOP198" s="428"/>
      <c r="UOQ198" s="428"/>
      <c r="UOR198" s="428"/>
      <c r="UOS198" s="428"/>
      <c r="UOT198" s="428"/>
      <c r="UOU198" s="428"/>
      <c r="UOV198" s="428"/>
      <c r="UOW198" s="428"/>
      <c r="UOX198" s="428"/>
      <c r="UOY198" s="428"/>
      <c r="UOZ198" s="428"/>
      <c r="UPA198" s="428"/>
      <c r="UPB198" s="428"/>
      <c r="UPC198" s="428"/>
      <c r="UPD198" s="428"/>
      <c r="UPE198" s="428"/>
      <c r="UPF198" s="428"/>
      <c r="UPG198" s="428"/>
      <c r="UPH198" s="428"/>
      <c r="UPI198" s="428"/>
      <c r="UPJ198" s="428"/>
      <c r="UPK198" s="428"/>
      <c r="UPL198" s="428"/>
      <c r="UPM198" s="428"/>
      <c r="UPN198" s="428"/>
      <c r="UPO198" s="428"/>
      <c r="UPP198" s="428"/>
      <c r="UPQ198" s="428"/>
      <c r="UPR198" s="428"/>
      <c r="UPS198" s="428"/>
      <c r="UPT198" s="428"/>
      <c r="UPU198" s="428"/>
      <c r="UPV198" s="428"/>
      <c r="UPW198" s="428"/>
      <c r="UPX198" s="428"/>
      <c r="UPY198" s="428"/>
      <c r="UPZ198" s="428"/>
      <c r="UQA198" s="428"/>
      <c r="UQB198" s="428"/>
      <c r="UQC198" s="428"/>
      <c r="UQD198" s="428"/>
      <c r="UQE198" s="428"/>
      <c r="UQF198" s="428"/>
      <c r="UQG198" s="428"/>
      <c r="UQH198" s="428"/>
      <c r="UQI198" s="428"/>
      <c r="UQJ198" s="428"/>
      <c r="UQK198" s="428"/>
      <c r="UQL198" s="428"/>
      <c r="UQM198" s="428"/>
      <c r="UQN198" s="428"/>
      <c r="UQO198" s="428"/>
      <c r="UQP198" s="428"/>
      <c r="UQQ198" s="428"/>
      <c r="UQR198" s="428"/>
      <c r="UQS198" s="428"/>
      <c r="UQT198" s="428"/>
      <c r="UQU198" s="428"/>
      <c r="UQV198" s="428"/>
      <c r="UQW198" s="428"/>
      <c r="UQX198" s="428"/>
      <c r="UQY198" s="428"/>
      <c r="UQZ198" s="428"/>
      <c r="URA198" s="428"/>
      <c r="URB198" s="428"/>
      <c r="URC198" s="428"/>
      <c r="URD198" s="428"/>
      <c r="URE198" s="428"/>
      <c r="URF198" s="428"/>
      <c r="URG198" s="428"/>
      <c r="URH198" s="428"/>
      <c r="URI198" s="428"/>
      <c r="URJ198" s="428"/>
      <c r="URK198" s="428"/>
      <c r="URL198" s="428"/>
      <c r="URM198" s="428"/>
      <c r="URN198" s="428"/>
      <c r="URO198" s="428"/>
      <c r="URP198" s="428"/>
      <c r="URQ198" s="428"/>
      <c r="URR198" s="428"/>
      <c r="URS198" s="428"/>
      <c r="URT198" s="428"/>
      <c r="URU198" s="428"/>
      <c r="URV198" s="428"/>
      <c r="URW198" s="428"/>
      <c r="URX198" s="428"/>
      <c r="URY198" s="428"/>
      <c r="URZ198" s="428"/>
      <c r="USA198" s="428"/>
      <c r="USB198" s="428"/>
      <c r="USC198" s="428"/>
      <c r="USD198" s="428"/>
      <c r="USE198" s="428"/>
      <c r="USF198" s="428"/>
      <c r="USG198" s="428"/>
      <c r="USH198" s="428"/>
      <c r="USI198" s="428"/>
      <c r="USJ198" s="428"/>
      <c r="USK198" s="428"/>
      <c r="USL198" s="428"/>
      <c r="USM198" s="428"/>
      <c r="USN198" s="428"/>
      <c r="USO198" s="428"/>
      <c r="USP198" s="428"/>
      <c r="USQ198" s="428"/>
      <c r="USR198" s="428"/>
      <c r="USS198" s="428"/>
      <c r="UST198" s="428"/>
      <c r="USU198" s="428"/>
      <c r="USV198" s="428"/>
      <c r="USW198" s="428"/>
      <c r="USX198" s="428"/>
      <c r="USY198" s="428"/>
      <c r="USZ198" s="428"/>
      <c r="UTA198" s="428"/>
      <c r="UTB198" s="428"/>
      <c r="UTC198" s="428"/>
      <c r="UTD198" s="428"/>
      <c r="UTE198" s="428"/>
      <c r="UTF198" s="428"/>
      <c r="UTG198" s="428"/>
      <c r="UTH198" s="428"/>
      <c r="UTI198" s="428"/>
      <c r="UTJ198" s="428"/>
      <c r="UTK198" s="428"/>
      <c r="UTL198" s="428"/>
      <c r="UTM198" s="428"/>
      <c r="UTN198" s="428"/>
      <c r="UTO198" s="428"/>
      <c r="UTP198" s="428"/>
      <c r="UTQ198" s="428"/>
      <c r="UTR198" s="428"/>
      <c r="UTS198" s="428"/>
      <c r="UTT198" s="428"/>
      <c r="UTU198" s="428"/>
      <c r="UTV198" s="428"/>
      <c r="UTW198" s="428"/>
      <c r="UTX198" s="428"/>
      <c r="UTY198" s="428"/>
      <c r="UTZ198" s="428"/>
      <c r="UUA198" s="428"/>
      <c r="UUB198" s="428"/>
      <c r="UUC198" s="428"/>
      <c r="UUD198" s="428"/>
      <c r="UUE198" s="428"/>
      <c r="UUF198" s="428"/>
      <c r="UUG198" s="428"/>
      <c r="UUH198" s="428"/>
      <c r="UUI198" s="428"/>
      <c r="UUJ198" s="428"/>
      <c r="UUK198" s="428"/>
      <c r="UUL198" s="428"/>
      <c r="UUM198" s="428"/>
      <c r="UUN198" s="428"/>
      <c r="UUO198" s="428"/>
      <c r="UUP198" s="428"/>
      <c r="UUQ198" s="428"/>
      <c r="UUR198" s="428"/>
      <c r="UUS198" s="428"/>
      <c r="UUT198" s="428"/>
      <c r="UUU198" s="428"/>
      <c r="UUV198" s="428"/>
      <c r="UUW198" s="428"/>
      <c r="UUX198" s="428"/>
      <c r="UUY198" s="428"/>
      <c r="UUZ198" s="428"/>
      <c r="UVA198" s="428"/>
      <c r="UVB198" s="428"/>
      <c r="UVC198" s="428"/>
      <c r="UVD198" s="428"/>
      <c r="UVE198" s="428"/>
      <c r="UVF198" s="428"/>
      <c r="UVG198" s="428"/>
      <c r="UVH198" s="428"/>
      <c r="UVI198" s="428"/>
      <c r="UVJ198" s="428"/>
      <c r="UVK198" s="428"/>
      <c r="UVL198" s="428"/>
      <c r="UVM198" s="428"/>
      <c r="UVN198" s="428"/>
      <c r="UVO198" s="428"/>
      <c r="UVP198" s="428"/>
      <c r="UVQ198" s="428"/>
      <c r="UVR198" s="428"/>
      <c r="UVS198" s="428"/>
      <c r="UVT198" s="428"/>
      <c r="UVU198" s="428"/>
      <c r="UVV198" s="428"/>
      <c r="UVW198" s="428"/>
      <c r="UVX198" s="428"/>
      <c r="UVY198" s="428"/>
      <c r="UVZ198" s="428"/>
      <c r="UWA198" s="428"/>
      <c r="UWB198" s="428"/>
      <c r="UWC198" s="428"/>
      <c r="UWD198" s="428"/>
      <c r="UWE198" s="428"/>
      <c r="UWF198" s="428"/>
      <c r="UWG198" s="428"/>
      <c r="UWH198" s="428"/>
      <c r="UWI198" s="428"/>
      <c r="UWJ198" s="428"/>
      <c r="UWK198" s="428"/>
      <c r="UWL198" s="428"/>
      <c r="UWM198" s="428"/>
      <c r="UWN198" s="428"/>
      <c r="UWO198" s="428"/>
      <c r="UWP198" s="428"/>
      <c r="UWQ198" s="428"/>
      <c r="UWR198" s="428"/>
      <c r="UWS198" s="428"/>
      <c r="UWT198" s="428"/>
      <c r="UWU198" s="428"/>
      <c r="UWV198" s="428"/>
      <c r="UWW198" s="428"/>
      <c r="UWX198" s="428"/>
      <c r="UWY198" s="428"/>
      <c r="UWZ198" s="428"/>
      <c r="UXA198" s="428"/>
      <c r="UXB198" s="428"/>
      <c r="UXC198" s="428"/>
      <c r="UXD198" s="428"/>
      <c r="UXE198" s="428"/>
      <c r="UXF198" s="428"/>
      <c r="UXG198" s="428"/>
      <c r="UXH198" s="428"/>
      <c r="UXI198" s="428"/>
      <c r="UXJ198" s="428"/>
      <c r="UXK198" s="428"/>
      <c r="UXL198" s="428"/>
      <c r="UXM198" s="428"/>
      <c r="UXN198" s="428"/>
      <c r="UXO198" s="428"/>
      <c r="UXP198" s="428"/>
      <c r="UXQ198" s="428"/>
      <c r="UXR198" s="428"/>
      <c r="UXS198" s="428"/>
      <c r="UXT198" s="428"/>
      <c r="UXU198" s="428"/>
      <c r="UXV198" s="428"/>
      <c r="UXW198" s="428"/>
      <c r="UXX198" s="428"/>
      <c r="UXY198" s="428"/>
      <c r="UXZ198" s="428"/>
      <c r="UYA198" s="428"/>
      <c r="UYB198" s="428"/>
      <c r="UYC198" s="428"/>
      <c r="UYD198" s="428"/>
      <c r="UYE198" s="428"/>
      <c r="UYF198" s="428"/>
      <c r="UYG198" s="428"/>
      <c r="UYH198" s="428"/>
      <c r="UYI198" s="428"/>
      <c r="UYJ198" s="428"/>
      <c r="UYK198" s="428"/>
      <c r="UYL198" s="428"/>
      <c r="UYM198" s="428"/>
      <c r="UYN198" s="428"/>
      <c r="UYO198" s="428"/>
      <c r="UYP198" s="428"/>
      <c r="UYQ198" s="428"/>
      <c r="UYR198" s="428"/>
      <c r="UYS198" s="428"/>
      <c r="UYT198" s="428"/>
      <c r="UYU198" s="428"/>
      <c r="UYV198" s="428"/>
      <c r="UYW198" s="428"/>
      <c r="UYX198" s="428"/>
      <c r="UYY198" s="428"/>
      <c r="UYZ198" s="428"/>
      <c r="UZA198" s="428"/>
      <c r="UZB198" s="428"/>
      <c r="UZC198" s="428"/>
      <c r="UZD198" s="428"/>
      <c r="UZE198" s="428"/>
      <c r="UZF198" s="428"/>
      <c r="UZG198" s="428"/>
      <c r="UZH198" s="428"/>
      <c r="UZI198" s="428"/>
      <c r="UZJ198" s="428"/>
      <c r="UZK198" s="428"/>
      <c r="UZL198" s="428"/>
      <c r="UZM198" s="428"/>
      <c r="UZN198" s="428"/>
      <c r="UZO198" s="428"/>
      <c r="UZP198" s="428"/>
      <c r="UZQ198" s="428"/>
      <c r="UZR198" s="428"/>
      <c r="UZS198" s="428"/>
      <c r="UZT198" s="428"/>
      <c r="UZU198" s="428"/>
      <c r="UZV198" s="428"/>
      <c r="UZW198" s="428"/>
      <c r="UZX198" s="428"/>
      <c r="UZY198" s="428"/>
      <c r="UZZ198" s="428"/>
      <c r="VAA198" s="428"/>
      <c r="VAB198" s="428"/>
      <c r="VAC198" s="428"/>
      <c r="VAD198" s="428"/>
      <c r="VAE198" s="428"/>
      <c r="VAF198" s="428"/>
      <c r="VAG198" s="428"/>
      <c r="VAH198" s="428"/>
      <c r="VAI198" s="428"/>
      <c r="VAJ198" s="428"/>
      <c r="VAK198" s="428"/>
      <c r="VAL198" s="428"/>
      <c r="VAM198" s="428"/>
      <c r="VAN198" s="428"/>
      <c r="VAO198" s="428"/>
      <c r="VAP198" s="428"/>
      <c r="VAQ198" s="428"/>
      <c r="VAR198" s="428"/>
      <c r="VAS198" s="428"/>
      <c r="VAT198" s="428"/>
      <c r="VAU198" s="428"/>
      <c r="VAV198" s="428"/>
      <c r="VAW198" s="428"/>
      <c r="VAX198" s="428"/>
      <c r="VAY198" s="428"/>
      <c r="VAZ198" s="428"/>
      <c r="VBA198" s="428"/>
      <c r="VBB198" s="428"/>
      <c r="VBC198" s="428"/>
      <c r="VBD198" s="428"/>
      <c r="VBE198" s="428"/>
      <c r="VBF198" s="428"/>
      <c r="VBG198" s="428"/>
      <c r="VBH198" s="428"/>
      <c r="VBI198" s="428"/>
      <c r="VBJ198" s="428"/>
      <c r="VBK198" s="428"/>
      <c r="VBL198" s="428"/>
      <c r="VBM198" s="428"/>
      <c r="VBN198" s="428"/>
      <c r="VBO198" s="428"/>
      <c r="VBP198" s="428"/>
      <c r="VBQ198" s="428"/>
      <c r="VBR198" s="428"/>
      <c r="VBS198" s="428"/>
      <c r="VBT198" s="428"/>
      <c r="VBU198" s="428"/>
      <c r="VBV198" s="428"/>
      <c r="VBW198" s="428"/>
      <c r="VBX198" s="428"/>
      <c r="VBY198" s="428"/>
      <c r="VBZ198" s="428"/>
      <c r="VCA198" s="428"/>
      <c r="VCB198" s="428"/>
      <c r="VCC198" s="428"/>
      <c r="VCD198" s="428"/>
      <c r="VCE198" s="428"/>
      <c r="VCF198" s="428"/>
      <c r="VCG198" s="428"/>
      <c r="VCH198" s="428"/>
      <c r="VCI198" s="428"/>
      <c r="VCJ198" s="428"/>
      <c r="VCK198" s="428"/>
      <c r="VCL198" s="428"/>
      <c r="VCM198" s="428"/>
      <c r="VCN198" s="428"/>
      <c r="VCO198" s="428"/>
      <c r="VCP198" s="428"/>
      <c r="VCQ198" s="428"/>
      <c r="VCR198" s="428"/>
      <c r="VCS198" s="428"/>
      <c r="VCT198" s="428"/>
      <c r="VCU198" s="428"/>
      <c r="VCV198" s="428"/>
      <c r="VCW198" s="428"/>
      <c r="VCX198" s="428"/>
      <c r="VCY198" s="428"/>
      <c r="VCZ198" s="428"/>
      <c r="VDA198" s="428"/>
      <c r="VDB198" s="428"/>
      <c r="VDC198" s="428"/>
      <c r="VDD198" s="428"/>
      <c r="VDE198" s="428"/>
      <c r="VDF198" s="428"/>
      <c r="VDG198" s="428"/>
      <c r="VDH198" s="428"/>
      <c r="VDI198" s="428"/>
      <c r="VDJ198" s="428"/>
      <c r="VDK198" s="428"/>
      <c r="VDL198" s="428"/>
      <c r="VDM198" s="428"/>
      <c r="VDN198" s="428"/>
      <c r="VDO198" s="428"/>
      <c r="VDP198" s="428"/>
      <c r="VDQ198" s="428"/>
      <c r="VDR198" s="428"/>
      <c r="VDS198" s="428"/>
      <c r="VDT198" s="428"/>
      <c r="VDU198" s="428"/>
      <c r="VDV198" s="428"/>
      <c r="VDW198" s="428"/>
      <c r="VDX198" s="428"/>
      <c r="VDY198" s="428"/>
      <c r="VDZ198" s="428"/>
      <c r="VEA198" s="428"/>
      <c r="VEB198" s="428"/>
      <c r="VEC198" s="428"/>
      <c r="VED198" s="428"/>
      <c r="VEE198" s="428"/>
      <c r="VEF198" s="428"/>
      <c r="VEG198" s="428"/>
      <c r="VEH198" s="428"/>
      <c r="VEI198" s="428"/>
      <c r="VEJ198" s="428"/>
      <c r="VEK198" s="428"/>
      <c r="VEL198" s="428"/>
      <c r="VEM198" s="428"/>
      <c r="VEN198" s="428"/>
      <c r="VEO198" s="428"/>
      <c r="VEP198" s="428"/>
      <c r="VEQ198" s="428"/>
      <c r="VER198" s="428"/>
      <c r="VES198" s="428"/>
      <c r="VET198" s="428"/>
      <c r="VEU198" s="428"/>
      <c r="VEV198" s="428"/>
      <c r="VEW198" s="428"/>
      <c r="VEX198" s="428"/>
      <c r="VEY198" s="428"/>
      <c r="VEZ198" s="428"/>
      <c r="VFA198" s="428"/>
      <c r="VFB198" s="428"/>
      <c r="VFC198" s="428"/>
      <c r="VFD198" s="428"/>
      <c r="VFE198" s="428"/>
      <c r="VFF198" s="428"/>
      <c r="VFG198" s="428"/>
      <c r="VFH198" s="428"/>
      <c r="VFI198" s="428"/>
      <c r="VFJ198" s="428"/>
      <c r="VFK198" s="428"/>
      <c r="VFL198" s="428"/>
      <c r="VFM198" s="428"/>
      <c r="VFN198" s="428"/>
      <c r="VFO198" s="428"/>
      <c r="VFP198" s="428"/>
      <c r="VFQ198" s="428"/>
      <c r="VFR198" s="428"/>
      <c r="VFS198" s="428"/>
      <c r="VFT198" s="428"/>
      <c r="VFU198" s="428"/>
      <c r="VFV198" s="428"/>
      <c r="VFW198" s="428"/>
      <c r="VFX198" s="428"/>
      <c r="VFY198" s="428"/>
      <c r="VFZ198" s="428"/>
      <c r="VGA198" s="428"/>
      <c r="VGB198" s="428"/>
      <c r="VGC198" s="428"/>
      <c r="VGD198" s="428"/>
      <c r="VGE198" s="428"/>
      <c r="VGF198" s="428"/>
      <c r="VGG198" s="428"/>
      <c r="VGH198" s="428"/>
      <c r="VGI198" s="428"/>
      <c r="VGJ198" s="428"/>
      <c r="VGK198" s="428"/>
      <c r="VGL198" s="428"/>
      <c r="VGM198" s="428"/>
      <c r="VGN198" s="428"/>
      <c r="VGO198" s="428"/>
      <c r="VGP198" s="428"/>
      <c r="VGQ198" s="428"/>
      <c r="VGR198" s="428"/>
      <c r="VGS198" s="428"/>
      <c r="VGT198" s="428"/>
      <c r="VGU198" s="428"/>
      <c r="VGV198" s="428"/>
      <c r="VGW198" s="428"/>
      <c r="VGX198" s="428"/>
      <c r="VGY198" s="428"/>
      <c r="VGZ198" s="428"/>
      <c r="VHA198" s="428"/>
      <c r="VHB198" s="428"/>
      <c r="VHC198" s="428"/>
      <c r="VHD198" s="428"/>
      <c r="VHE198" s="428"/>
      <c r="VHF198" s="428"/>
      <c r="VHG198" s="428"/>
      <c r="VHH198" s="428"/>
      <c r="VHI198" s="428"/>
      <c r="VHJ198" s="428"/>
      <c r="VHK198" s="428"/>
      <c r="VHL198" s="428"/>
      <c r="VHM198" s="428"/>
      <c r="VHN198" s="428"/>
      <c r="VHO198" s="428"/>
      <c r="VHP198" s="428"/>
      <c r="VHQ198" s="428"/>
      <c r="VHR198" s="428"/>
      <c r="VHS198" s="428"/>
      <c r="VHT198" s="428"/>
      <c r="VHU198" s="428"/>
      <c r="VHV198" s="428"/>
      <c r="VHW198" s="428"/>
      <c r="VHX198" s="428"/>
      <c r="VHY198" s="428"/>
      <c r="VHZ198" s="428"/>
      <c r="VIA198" s="428"/>
      <c r="VIB198" s="428"/>
      <c r="VIC198" s="428"/>
      <c r="VID198" s="428"/>
      <c r="VIE198" s="428"/>
      <c r="VIF198" s="428"/>
      <c r="VIG198" s="428"/>
      <c r="VIH198" s="428"/>
      <c r="VII198" s="428"/>
      <c r="VIJ198" s="428"/>
      <c r="VIK198" s="428"/>
      <c r="VIL198" s="428"/>
      <c r="VIM198" s="428"/>
      <c r="VIN198" s="428"/>
      <c r="VIO198" s="428"/>
      <c r="VIP198" s="428"/>
      <c r="VIQ198" s="428"/>
      <c r="VIR198" s="428"/>
      <c r="VIS198" s="428"/>
      <c r="VIT198" s="428"/>
      <c r="VIU198" s="428"/>
      <c r="VIV198" s="428"/>
      <c r="VIW198" s="428"/>
      <c r="VIX198" s="428"/>
      <c r="VIY198" s="428"/>
      <c r="VIZ198" s="428"/>
      <c r="VJA198" s="428"/>
      <c r="VJB198" s="428"/>
      <c r="VJC198" s="428"/>
      <c r="VJD198" s="428"/>
      <c r="VJE198" s="428"/>
      <c r="VJF198" s="428"/>
      <c r="VJG198" s="428"/>
      <c r="VJH198" s="428"/>
      <c r="VJI198" s="428"/>
      <c r="VJJ198" s="428"/>
      <c r="VJK198" s="428"/>
      <c r="VJL198" s="428"/>
      <c r="VJM198" s="428"/>
      <c r="VJN198" s="428"/>
      <c r="VJO198" s="428"/>
      <c r="VJP198" s="428"/>
      <c r="VJQ198" s="428"/>
      <c r="VJR198" s="428"/>
      <c r="VJS198" s="428"/>
      <c r="VJT198" s="428"/>
      <c r="VJU198" s="428"/>
      <c r="VJV198" s="428"/>
      <c r="VJW198" s="428"/>
      <c r="VJX198" s="428"/>
      <c r="VJY198" s="428"/>
      <c r="VJZ198" s="428"/>
      <c r="VKA198" s="428"/>
      <c r="VKB198" s="428"/>
      <c r="VKC198" s="428"/>
      <c r="VKD198" s="428"/>
      <c r="VKE198" s="428"/>
      <c r="VKF198" s="428"/>
      <c r="VKG198" s="428"/>
      <c r="VKH198" s="428"/>
      <c r="VKI198" s="428"/>
      <c r="VKJ198" s="428"/>
      <c r="VKK198" s="428"/>
      <c r="VKL198" s="428"/>
      <c r="VKM198" s="428"/>
      <c r="VKN198" s="428"/>
      <c r="VKO198" s="428"/>
      <c r="VKP198" s="428"/>
      <c r="VKQ198" s="428"/>
      <c r="VKR198" s="428"/>
      <c r="VKS198" s="428"/>
      <c r="VKT198" s="428"/>
      <c r="VKU198" s="428"/>
      <c r="VKV198" s="428"/>
      <c r="VKW198" s="428"/>
      <c r="VKX198" s="428"/>
      <c r="VKY198" s="428"/>
      <c r="VKZ198" s="428"/>
      <c r="VLA198" s="428"/>
      <c r="VLB198" s="428"/>
      <c r="VLC198" s="428"/>
      <c r="VLD198" s="428"/>
      <c r="VLE198" s="428"/>
      <c r="VLF198" s="428"/>
      <c r="VLG198" s="428"/>
      <c r="VLH198" s="428"/>
      <c r="VLI198" s="428"/>
      <c r="VLJ198" s="428"/>
      <c r="VLK198" s="428"/>
      <c r="VLL198" s="428"/>
      <c r="VLM198" s="428"/>
      <c r="VLN198" s="428"/>
      <c r="VLO198" s="428"/>
      <c r="VLP198" s="428"/>
      <c r="VLQ198" s="428"/>
      <c r="VLR198" s="428"/>
      <c r="VLS198" s="428"/>
      <c r="VLT198" s="428"/>
      <c r="VLU198" s="428"/>
      <c r="VLV198" s="428"/>
      <c r="VLW198" s="428"/>
      <c r="VLX198" s="428"/>
      <c r="VLY198" s="428"/>
      <c r="VLZ198" s="428"/>
      <c r="VMA198" s="428"/>
      <c r="VMB198" s="428"/>
      <c r="VMC198" s="428"/>
      <c r="VMD198" s="428"/>
      <c r="VME198" s="428"/>
      <c r="VMF198" s="428"/>
      <c r="VMG198" s="428"/>
      <c r="VMH198" s="428"/>
      <c r="VMI198" s="428"/>
      <c r="VMJ198" s="428"/>
      <c r="VMK198" s="428"/>
      <c r="VML198" s="428"/>
      <c r="VMM198" s="428"/>
      <c r="VMN198" s="428"/>
      <c r="VMO198" s="428"/>
      <c r="VMP198" s="428"/>
      <c r="VMQ198" s="428"/>
      <c r="VMR198" s="428"/>
      <c r="VMS198" s="428"/>
      <c r="VMT198" s="428"/>
      <c r="VMU198" s="428"/>
      <c r="VMV198" s="428"/>
      <c r="VMW198" s="428"/>
      <c r="VMX198" s="428"/>
      <c r="VMY198" s="428"/>
      <c r="VMZ198" s="428"/>
      <c r="VNA198" s="428"/>
      <c r="VNB198" s="428"/>
      <c r="VNC198" s="428"/>
      <c r="VND198" s="428"/>
      <c r="VNE198" s="428"/>
      <c r="VNF198" s="428"/>
      <c r="VNG198" s="428"/>
      <c r="VNH198" s="428"/>
      <c r="VNI198" s="428"/>
      <c r="VNJ198" s="428"/>
      <c r="VNK198" s="428"/>
      <c r="VNL198" s="428"/>
      <c r="VNM198" s="428"/>
      <c r="VNN198" s="428"/>
      <c r="VNO198" s="428"/>
      <c r="VNP198" s="428"/>
      <c r="VNQ198" s="428"/>
      <c r="VNR198" s="428"/>
      <c r="VNS198" s="428"/>
      <c r="VNT198" s="428"/>
      <c r="VNU198" s="428"/>
      <c r="VNV198" s="428"/>
      <c r="VNW198" s="428"/>
      <c r="VNX198" s="428"/>
      <c r="VNY198" s="428"/>
      <c r="VNZ198" s="428"/>
      <c r="VOA198" s="428"/>
      <c r="VOB198" s="428"/>
      <c r="VOC198" s="428"/>
      <c r="VOD198" s="428"/>
      <c r="VOE198" s="428"/>
      <c r="VOF198" s="428"/>
      <c r="VOG198" s="428"/>
      <c r="VOH198" s="428"/>
      <c r="VOI198" s="428"/>
      <c r="VOJ198" s="428"/>
      <c r="VOK198" s="428"/>
      <c r="VOL198" s="428"/>
      <c r="VOM198" s="428"/>
      <c r="VON198" s="428"/>
      <c r="VOO198" s="428"/>
      <c r="VOP198" s="428"/>
      <c r="VOQ198" s="428"/>
      <c r="VOR198" s="428"/>
      <c r="VOS198" s="428"/>
      <c r="VOT198" s="428"/>
      <c r="VOU198" s="428"/>
      <c r="VOV198" s="428"/>
      <c r="VOW198" s="428"/>
      <c r="VOX198" s="428"/>
      <c r="VOY198" s="428"/>
      <c r="VOZ198" s="428"/>
      <c r="VPA198" s="428"/>
      <c r="VPB198" s="428"/>
      <c r="VPC198" s="428"/>
      <c r="VPD198" s="428"/>
      <c r="VPE198" s="428"/>
      <c r="VPF198" s="428"/>
      <c r="VPG198" s="428"/>
      <c r="VPH198" s="428"/>
      <c r="VPI198" s="428"/>
      <c r="VPJ198" s="428"/>
      <c r="VPK198" s="428"/>
      <c r="VPL198" s="428"/>
      <c r="VPM198" s="428"/>
      <c r="VPN198" s="428"/>
      <c r="VPO198" s="428"/>
      <c r="VPP198" s="428"/>
      <c r="VPQ198" s="428"/>
      <c r="VPR198" s="428"/>
      <c r="VPS198" s="428"/>
      <c r="VPT198" s="428"/>
      <c r="VPU198" s="428"/>
      <c r="VPV198" s="428"/>
      <c r="VPW198" s="428"/>
      <c r="VPX198" s="428"/>
      <c r="VPY198" s="428"/>
      <c r="VPZ198" s="428"/>
      <c r="VQA198" s="428"/>
      <c r="VQB198" s="428"/>
      <c r="VQC198" s="428"/>
      <c r="VQD198" s="428"/>
      <c r="VQE198" s="428"/>
      <c r="VQF198" s="428"/>
      <c r="VQG198" s="428"/>
      <c r="VQH198" s="428"/>
      <c r="VQI198" s="428"/>
      <c r="VQJ198" s="428"/>
      <c r="VQK198" s="428"/>
      <c r="VQL198" s="428"/>
      <c r="VQM198" s="428"/>
      <c r="VQN198" s="428"/>
      <c r="VQO198" s="428"/>
      <c r="VQP198" s="428"/>
      <c r="VQQ198" s="428"/>
      <c r="VQR198" s="428"/>
      <c r="VQS198" s="428"/>
      <c r="VQT198" s="428"/>
      <c r="VQU198" s="428"/>
      <c r="VQV198" s="428"/>
      <c r="VQW198" s="428"/>
      <c r="VQX198" s="428"/>
      <c r="VQY198" s="428"/>
      <c r="VQZ198" s="428"/>
      <c r="VRA198" s="428"/>
      <c r="VRB198" s="428"/>
      <c r="VRC198" s="428"/>
      <c r="VRD198" s="428"/>
      <c r="VRE198" s="428"/>
      <c r="VRF198" s="428"/>
      <c r="VRG198" s="428"/>
      <c r="VRH198" s="428"/>
      <c r="VRI198" s="428"/>
      <c r="VRJ198" s="428"/>
      <c r="VRK198" s="428"/>
      <c r="VRL198" s="428"/>
      <c r="VRM198" s="428"/>
      <c r="VRN198" s="428"/>
      <c r="VRO198" s="428"/>
      <c r="VRP198" s="428"/>
      <c r="VRQ198" s="428"/>
      <c r="VRR198" s="428"/>
      <c r="VRS198" s="428"/>
      <c r="VRT198" s="428"/>
      <c r="VRU198" s="428"/>
      <c r="VRV198" s="428"/>
      <c r="VRW198" s="428"/>
      <c r="VRX198" s="428"/>
      <c r="VRY198" s="428"/>
      <c r="VRZ198" s="428"/>
      <c r="VSA198" s="428"/>
      <c r="VSB198" s="428"/>
      <c r="VSC198" s="428"/>
      <c r="VSD198" s="428"/>
      <c r="VSE198" s="428"/>
      <c r="VSF198" s="428"/>
      <c r="VSG198" s="428"/>
      <c r="VSH198" s="428"/>
      <c r="VSI198" s="428"/>
      <c r="VSJ198" s="428"/>
      <c r="VSK198" s="428"/>
      <c r="VSL198" s="428"/>
      <c r="VSM198" s="428"/>
      <c r="VSN198" s="428"/>
      <c r="VSO198" s="428"/>
      <c r="VSP198" s="428"/>
      <c r="VSQ198" s="428"/>
      <c r="VSR198" s="428"/>
      <c r="VSS198" s="428"/>
      <c r="VST198" s="428"/>
      <c r="VSU198" s="428"/>
      <c r="VSV198" s="428"/>
      <c r="VSW198" s="428"/>
      <c r="VSX198" s="428"/>
      <c r="VSY198" s="428"/>
      <c r="VSZ198" s="428"/>
      <c r="VTA198" s="428"/>
      <c r="VTB198" s="428"/>
      <c r="VTC198" s="428"/>
      <c r="VTD198" s="428"/>
      <c r="VTE198" s="428"/>
      <c r="VTF198" s="428"/>
      <c r="VTG198" s="428"/>
      <c r="VTH198" s="428"/>
      <c r="VTI198" s="428"/>
      <c r="VTJ198" s="428"/>
      <c r="VTK198" s="428"/>
      <c r="VTL198" s="428"/>
      <c r="VTM198" s="428"/>
      <c r="VTN198" s="428"/>
      <c r="VTO198" s="428"/>
      <c r="VTP198" s="428"/>
      <c r="VTQ198" s="428"/>
      <c r="VTR198" s="428"/>
      <c r="VTS198" s="428"/>
      <c r="VTT198" s="428"/>
      <c r="VTU198" s="428"/>
      <c r="VTV198" s="428"/>
      <c r="VTW198" s="428"/>
      <c r="VTX198" s="428"/>
      <c r="VTY198" s="428"/>
      <c r="VTZ198" s="428"/>
      <c r="VUA198" s="428"/>
      <c r="VUB198" s="428"/>
      <c r="VUC198" s="428"/>
      <c r="VUD198" s="428"/>
      <c r="VUE198" s="428"/>
      <c r="VUF198" s="428"/>
      <c r="VUG198" s="428"/>
      <c r="VUH198" s="428"/>
      <c r="VUI198" s="428"/>
      <c r="VUJ198" s="428"/>
      <c r="VUK198" s="428"/>
      <c r="VUL198" s="428"/>
      <c r="VUM198" s="428"/>
      <c r="VUN198" s="428"/>
      <c r="VUO198" s="428"/>
      <c r="VUP198" s="428"/>
      <c r="VUQ198" s="428"/>
      <c r="VUR198" s="428"/>
      <c r="VUS198" s="428"/>
      <c r="VUT198" s="428"/>
      <c r="VUU198" s="428"/>
      <c r="VUV198" s="428"/>
      <c r="VUW198" s="428"/>
      <c r="VUX198" s="428"/>
      <c r="VUY198" s="428"/>
      <c r="VUZ198" s="428"/>
      <c r="VVA198" s="428"/>
      <c r="VVB198" s="428"/>
      <c r="VVC198" s="428"/>
      <c r="VVD198" s="428"/>
      <c r="VVE198" s="428"/>
      <c r="VVF198" s="428"/>
      <c r="VVG198" s="428"/>
      <c r="VVH198" s="428"/>
      <c r="VVI198" s="428"/>
      <c r="VVJ198" s="428"/>
      <c r="VVK198" s="428"/>
      <c r="VVL198" s="428"/>
      <c r="VVM198" s="428"/>
      <c r="VVN198" s="428"/>
      <c r="VVO198" s="428"/>
      <c r="VVP198" s="428"/>
      <c r="VVQ198" s="428"/>
      <c r="VVR198" s="428"/>
      <c r="VVS198" s="428"/>
      <c r="VVT198" s="428"/>
      <c r="VVU198" s="428"/>
      <c r="VVV198" s="428"/>
      <c r="VVW198" s="428"/>
      <c r="VVX198" s="428"/>
      <c r="VVY198" s="428"/>
      <c r="VVZ198" s="428"/>
      <c r="VWA198" s="428"/>
      <c r="VWB198" s="428"/>
      <c r="VWC198" s="428"/>
      <c r="VWD198" s="428"/>
      <c r="VWE198" s="428"/>
      <c r="VWF198" s="428"/>
      <c r="VWG198" s="428"/>
      <c r="VWH198" s="428"/>
      <c r="VWI198" s="428"/>
      <c r="VWJ198" s="428"/>
      <c r="VWK198" s="428"/>
      <c r="VWL198" s="428"/>
      <c r="VWM198" s="428"/>
      <c r="VWN198" s="428"/>
      <c r="VWO198" s="428"/>
      <c r="VWP198" s="428"/>
      <c r="VWQ198" s="428"/>
      <c r="VWR198" s="428"/>
      <c r="VWS198" s="428"/>
      <c r="VWT198" s="428"/>
      <c r="VWU198" s="428"/>
      <c r="VWV198" s="428"/>
      <c r="VWW198" s="428"/>
      <c r="VWX198" s="428"/>
      <c r="VWY198" s="428"/>
      <c r="VWZ198" s="428"/>
      <c r="VXA198" s="428"/>
      <c r="VXB198" s="428"/>
      <c r="VXC198" s="428"/>
      <c r="VXD198" s="428"/>
      <c r="VXE198" s="428"/>
      <c r="VXF198" s="428"/>
      <c r="VXG198" s="428"/>
      <c r="VXH198" s="428"/>
      <c r="VXI198" s="428"/>
      <c r="VXJ198" s="428"/>
      <c r="VXK198" s="428"/>
      <c r="VXL198" s="428"/>
      <c r="VXM198" s="428"/>
      <c r="VXN198" s="428"/>
      <c r="VXO198" s="428"/>
      <c r="VXP198" s="428"/>
      <c r="VXQ198" s="428"/>
      <c r="VXR198" s="428"/>
      <c r="VXS198" s="428"/>
      <c r="VXT198" s="428"/>
      <c r="VXU198" s="428"/>
      <c r="VXV198" s="428"/>
      <c r="VXW198" s="428"/>
      <c r="VXX198" s="428"/>
      <c r="VXY198" s="428"/>
      <c r="VXZ198" s="428"/>
      <c r="VYA198" s="428"/>
      <c r="VYB198" s="428"/>
      <c r="VYC198" s="428"/>
      <c r="VYD198" s="428"/>
      <c r="VYE198" s="428"/>
      <c r="VYF198" s="428"/>
      <c r="VYG198" s="428"/>
      <c r="VYH198" s="428"/>
      <c r="VYI198" s="428"/>
      <c r="VYJ198" s="428"/>
      <c r="VYK198" s="428"/>
      <c r="VYL198" s="428"/>
      <c r="VYM198" s="428"/>
      <c r="VYN198" s="428"/>
      <c r="VYO198" s="428"/>
      <c r="VYP198" s="428"/>
      <c r="VYQ198" s="428"/>
      <c r="VYR198" s="428"/>
      <c r="VYS198" s="428"/>
      <c r="VYT198" s="428"/>
      <c r="VYU198" s="428"/>
      <c r="VYV198" s="428"/>
      <c r="VYW198" s="428"/>
      <c r="VYX198" s="428"/>
      <c r="VYY198" s="428"/>
      <c r="VYZ198" s="428"/>
      <c r="VZA198" s="428"/>
      <c r="VZB198" s="428"/>
      <c r="VZC198" s="428"/>
      <c r="VZD198" s="428"/>
      <c r="VZE198" s="428"/>
      <c r="VZF198" s="428"/>
      <c r="VZG198" s="428"/>
      <c r="VZH198" s="428"/>
      <c r="VZI198" s="428"/>
      <c r="VZJ198" s="428"/>
      <c r="VZK198" s="428"/>
      <c r="VZL198" s="428"/>
      <c r="VZM198" s="428"/>
      <c r="VZN198" s="428"/>
      <c r="VZO198" s="428"/>
      <c r="VZP198" s="428"/>
      <c r="VZQ198" s="428"/>
      <c r="VZR198" s="428"/>
      <c r="VZS198" s="428"/>
      <c r="VZT198" s="428"/>
      <c r="VZU198" s="428"/>
      <c r="VZV198" s="428"/>
      <c r="VZW198" s="428"/>
      <c r="VZX198" s="428"/>
      <c r="VZY198" s="428"/>
      <c r="VZZ198" s="428"/>
      <c r="WAA198" s="428"/>
      <c r="WAB198" s="428"/>
      <c r="WAC198" s="428"/>
      <c r="WAD198" s="428"/>
      <c r="WAE198" s="428"/>
      <c r="WAF198" s="428"/>
      <c r="WAG198" s="428"/>
      <c r="WAH198" s="428"/>
      <c r="WAI198" s="428"/>
      <c r="WAJ198" s="428"/>
      <c r="WAK198" s="428"/>
      <c r="WAL198" s="428"/>
      <c r="WAM198" s="428"/>
      <c r="WAN198" s="428"/>
      <c r="WAO198" s="428"/>
      <c r="WAP198" s="428"/>
      <c r="WAQ198" s="428"/>
      <c r="WAR198" s="428"/>
      <c r="WAS198" s="428"/>
      <c r="WAT198" s="428"/>
      <c r="WAU198" s="428"/>
      <c r="WAV198" s="428"/>
      <c r="WAW198" s="428"/>
      <c r="WAX198" s="428"/>
      <c r="WAY198" s="428"/>
      <c r="WAZ198" s="428"/>
      <c r="WBA198" s="428"/>
      <c r="WBB198" s="428"/>
      <c r="WBC198" s="428"/>
      <c r="WBD198" s="428"/>
      <c r="WBE198" s="428"/>
      <c r="WBF198" s="428"/>
      <c r="WBG198" s="428"/>
      <c r="WBH198" s="428"/>
      <c r="WBI198" s="428"/>
      <c r="WBJ198" s="428"/>
      <c r="WBK198" s="428"/>
      <c r="WBL198" s="428"/>
      <c r="WBM198" s="428"/>
      <c r="WBN198" s="428"/>
      <c r="WBO198" s="428"/>
      <c r="WBP198" s="428"/>
      <c r="WBQ198" s="428"/>
      <c r="WBR198" s="428"/>
      <c r="WBS198" s="428"/>
      <c r="WBT198" s="428"/>
      <c r="WBU198" s="428"/>
      <c r="WBV198" s="428"/>
      <c r="WBW198" s="428"/>
      <c r="WBX198" s="428"/>
      <c r="WBY198" s="428"/>
      <c r="WBZ198" s="428"/>
      <c r="WCA198" s="428"/>
      <c r="WCB198" s="428"/>
      <c r="WCC198" s="428"/>
      <c r="WCD198" s="428"/>
      <c r="WCE198" s="428"/>
      <c r="WCF198" s="428"/>
      <c r="WCG198" s="428"/>
      <c r="WCH198" s="428"/>
      <c r="WCI198" s="428"/>
      <c r="WCJ198" s="428"/>
      <c r="WCK198" s="428"/>
      <c r="WCL198" s="428"/>
      <c r="WCM198" s="428"/>
      <c r="WCN198" s="428"/>
      <c r="WCO198" s="428"/>
      <c r="WCP198" s="428"/>
      <c r="WCQ198" s="428"/>
      <c r="WCR198" s="428"/>
      <c r="WCS198" s="428"/>
      <c r="WCT198" s="428"/>
      <c r="WCU198" s="428"/>
      <c r="WCV198" s="428"/>
      <c r="WCW198" s="428"/>
      <c r="WCX198" s="428"/>
      <c r="WCY198" s="428"/>
      <c r="WCZ198" s="428"/>
      <c r="WDA198" s="428"/>
      <c r="WDB198" s="428"/>
      <c r="WDC198" s="428"/>
      <c r="WDD198" s="428"/>
      <c r="WDE198" s="428"/>
      <c r="WDF198" s="428"/>
      <c r="WDG198" s="428"/>
      <c r="WDH198" s="428"/>
      <c r="WDI198" s="428"/>
      <c r="WDJ198" s="428"/>
      <c r="WDK198" s="428"/>
      <c r="WDL198" s="428"/>
      <c r="WDM198" s="428"/>
      <c r="WDN198" s="428"/>
      <c r="WDO198" s="428"/>
      <c r="WDP198" s="428"/>
      <c r="WDQ198" s="428"/>
      <c r="WDR198" s="428"/>
      <c r="WDS198" s="428"/>
      <c r="WDT198" s="428"/>
      <c r="WDU198" s="428"/>
      <c r="WDV198" s="428"/>
      <c r="WDW198" s="428"/>
      <c r="WDX198" s="428"/>
      <c r="WDY198" s="428"/>
      <c r="WDZ198" s="428"/>
      <c r="WEA198" s="428"/>
      <c r="WEB198" s="428"/>
      <c r="WEC198" s="428"/>
      <c r="WED198" s="428"/>
      <c r="WEE198" s="428"/>
      <c r="WEF198" s="428"/>
      <c r="WEG198" s="428"/>
      <c r="WEH198" s="428"/>
      <c r="WEI198" s="428"/>
      <c r="WEJ198" s="428"/>
      <c r="WEK198" s="428"/>
      <c r="WEL198" s="428"/>
      <c r="WEM198" s="428"/>
      <c r="WEN198" s="428"/>
      <c r="WEO198" s="428"/>
      <c r="WEP198" s="428"/>
      <c r="WEQ198" s="428"/>
      <c r="WER198" s="428"/>
      <c r="WES198" s="428"/>
      <c r="WET198" s="428"/>
      <c r="WEU198" s="428"/>
      <c r="WEV198" s="428"/>
      <c r="WEW198" s="428"/>
      <c r="WEX198" s="428"/>
      <c r="WEY198" s="428"/>
      <c r="WEZ198" s="428"/>
      <c r="WFA198" s="428"/>
      <c r="WFB198" s="428"/>
      <c r="WFC198" s="428"/>
      <c r="WFD198" s="428"/>
      <c r="WFE198" s="428"/>
      <c r="WFF198" s="428"/>
      <c r="WFG198" s="428"/>
      <c r="WFH198" s="428"/>
      <c r="WFI198" s="428"/>
      <c r="WFJ198" s="428"/>
      <c r="WFK198" s="428"/>
      <c r="WFL198" s="428"/>
      <c r="WFM198" s="428"/>
      <c r="WFN198" s="428"/>
      <c r="WFO198" s="428"/>
      <c r="WFP198" s="428"/>
      <c r="WFQ198" s="428"/>
      <c r="WFR198" s="428"/>
      <c r="WFS198" s="428"/>
      <c r="WFT198" s="428"/>
      <c r="WFU198" s="428"/>
      <c r="WFV198" s="428"/>
      <c r="WFW198" s="428"/>
      <c r="WFX198" s="428"/>
      <c r="WFY198" s="428"/>
      <c r="WFZ198" s="428"/>
      <c r="WGA198" s="428"/>
      <c r="WGB198" s="428"/>
      <c r="WGC198" s="428"/>
      <c r="WGD198" s="428"/>
      <c r="WGE198" s="428"/>
      <c r="WGF198" s="428"/>
      <c r="WGG198" s="428"/>
      <c r="WGH198" s="428"/>
      <c r="WGI198" s="428"/>
      <c r="WGJ198" s="428"/>
      <c r="WGK198" s="428"/>
      <c r="WGL198" s="428"/>
      <c r="WGM198" s="428"/>
      <c r="WGN198" s="428"/>
      <c r="WGO198" s="428"/>
      <c r="WGP198" s="428"/>
      <c r="WGQ198" s="428"/>
      <c r="WGR198" s="428"/>
      <c r="WGS198" s="428"/>
      <c r="WGT198" s="428"/>
      <c r="WGU198" s="428"/>
      <c r="WGV198" s="428"/>
      <c r="WGW198" s="428"/>
      <c r="WGX198" s="428"/>
      <c r="WGY198" s="428"/>
      <c r="WGZ198" s="428"/>
      <c r="WHA198" s="428"/>
      <c r="WHB198" s="428"/>
      <c r="WHC198" s="428"/>
      <c r="WHD198" s="428"/>
      <c r="WHE198" s="428"/>
      <c r="WHF198" s="428"/>
      <c r="WHG198" s="428"/>
      <c r="WHH198" s="428"/>
      <c r="WHI198" s="428"/>
      <c r="WHJ198" s="428"/>
      <c r="WHK198" s="428"/>
      <c r="WHL198" s="428"/>
      <c r="WHM198" s="428"/>
      <c r="WHN198" s="428"/>
      <c r="WHO198" s="428"/>
      <c r="WHP198" s="428"/>
      <c r="WHQ198" s="428"/>
      <c r="WHR198" s="428"/>
      <c r="WHS198" s="428"/>
      <c r="WHT198" s="428"/>
      <c r="WHU198" s="428"/>
      <c r="WHV198" s="428"/>
      <c r="WHW198" s="428"/>
      <c r="WHX198" s="428"/>
      <c r="WHY198" s="428"/>
      <c r="WHZ198" s="428"/>
      <c r="WIA198" s="428"/>
      <c r="WIB198" s="428"/>
      <c r="WIC198" s="428"/>
      <c r="WID198" s="428"/>
      <c r="WIE198" s="428"/>
      <c r="WIF198" s="428"/>
      <c r="WIG198" s="428"/>
      <c r="WIH198" s="428"/>
      <c r="WII198" s="428"/>
      <c r="WIJ198" s="428"/>
      <c r="WIK198" s="428"/>
      <c r="WIL198" s="428"/>
      <c r="WIM198" s="428"/>
      <c r="WIN198" s="428"/>
      <c r="WIO198" s="428"/>
      <c r="WIP198" s="428"/>
      <c r="WIQ198" s="428"/>
      <c r="WIR198" s="428"/>
      <c r="WIS198" s="428"/>
      <c r="WIT198" s="428"/>
      <c r="WIU198" s="428"/>
      <c r="WIV198" s="428"/>
      <c r="WIW198" s="428"/>
      <c r="WIX198" s="428"/>
      <c r="WIY198" s="428"/>
      <c r="WIZ198" s="428"/>
      <c r="WJA198" s="428"/>
      <c r="WJB198" s="428"/>
      <c r="WJC198" s="428"/>
      <c r="WJD198" s="428"/>
      <c r="WJE198" s="428"/>
      <c r="WJF198" s="428"/>
      <c r="WJG198" s="428"/>
      <c r="WJH198" s="428"/>
      <c r="WJI198" s="428"/>
      <c r="WJJ198" s="428"/>
      <c r="WJK198" s="428"/>
      <c r="WJL198" s="428"/>
      <c r="WJM198" s="428"/>
      <c r="WJN198" s="428"/>
      <c r="WJO198" s="428"/>
      <c r="WJP198" s="428"/>
      <c r="WJQ198" s="428"/>
      <c r="WJR198" s="428"/>
      <c r="WJS198" s="428"/>
      <c r="WJT198" s="428"/>
      <c r="WJU198" s="428"/>
      <c r="WJV198" s="428"/>
      <c r="WJW198" s="428"/>
      <c r="WJX198" s="428"/>
      <c r="WJY198" s="428"/>
      <c r="WJZ198" s="428"/>
      <c r="WKA198" s="428"/>
      <c r="WKB198" s="428"/>
      <c r="WKC198" s="428"/>
      <c r="WKD198" s="428"/>
      <c r="WKE198" s="428"/>
      <c r="WKF198" s="428"/>
      <c r="WKG198" s="428"/>
      <c r="WKH198" s="428"/>
      <c r="WKI198" s="428"/>
      <c r="WKJ198" s="428"/>
      <c r="WKK198" s="428"/>
      <c r="WKL198" s="428"/>
      <c r="WKM198" s="428"/>
      <c r="WKN198" s="428"/>
      <c r="WKO198" s="428"/>
      <c r="WKP198" s="428"/>
      <c r="WKQ198" s="428"/>
      <c r="WKR198" s="428"/>
      <c r="WKS198" s="428"/>
      <c r="WKT198" s="428"/>
      <c r="WKU198" s="428"/>
      <c r="WKV198" s="428"/>
      <c r="WKW198" s="428"/>
      <c r="WKX198" s="428"/>
      <c r="WKY198" s="428"/>
      <c r="WKZ198" s="428"/>
      <c r="WLA198" s="428"/>
      <c r="WLB198" s="428"/>
      <c r="WLC198" s="428"/>
      <c r="WLD198" s="428"/>
      <c r="WLE198" s="428"/>
      <c r="WLF198" s="428"/>
      <c r="WLG198" s="428"/>
      <c r="WLH198" s="428"/>
      <c r="WLI198" s="428"/>
      <c r="WLJ198" s="428"/>
      <c r="WLK198" s="428"/>
      <c r="WLL198" s="428"/>
      <c r="WLM198" s="428"/>
      <c r="WLN198" s="428"/>
      <c r="WLO198" s="428"/>
      <c r="WLP198" s="428"/>
      <c r="WLQ198" s="428"/>
      <c r="WLR198" s="428"/>
      <c r="WLS198" s="428"/>
      <c r="WLT198" s="428"/>
      <c r="WLU198" s="428"/>
      <c r="WLV198" s="428"/>
      <c r="WLW198" s="428"/>
      <c r="WLX198" s="428"/>
      <c r="WLY198" s="428"/>
      <c r="WLZ198" s="428"/>
      <c r="WMA198" s="428"/>
      <c r="WMB198" s="428"/>
      <c r="WMC198" s="428"/>
      <c r="WMD198" s="428"/>
      <c r="WME198" s="428"/>
      <c r="WMF198" s="428"/>
      <c r="WMG198" s="428"/>
      <c r="WMH198" s="428"/>
      <c r="WMI198" s="428"/>
      <c r="WMJ198" s="428"/>
      <c r="WMK198" s="428"/>
      <c r="WML198" s="428"/>
      <c r="WMM198" s="428"/>
      <c r="WMN198" s="428"/>
      <c r="WMO198" s="428"/>
      <c r="WMP198" s="428"/>
      <c r="WMQ198" s="428"/>
      <c r="WMR198" s="428"/>
      <c r="WMS198" s="428"/>
      <c r="WMT198" s="428"/>
      <c r="WMU198" s="428"/>
      <c r="WMV198" s="428"/>
      <c r="WMW198" s="428"/>
      <c r="WMX198" s="428"/>
      <c r="WMY198" s="428"/>
      <c r="WMZ198" s="428"/>
      <c r="WNA198" s="428"/>
      <c r="WNB198" s="428"/>
      <c r="WNC198" s="428"/>
      <c r="WND198" s="428"/>
      <c r="WNE198" s="428"/>
      <c r="WNF198" s="428"/>
      <c r="WNG198" s="428"/>
      <c r="WNH198" s="428"/>
      <c r="WNI198" s="428"/>
      <c r="WNJ198" s="428"/>
      <c r="WNK198" s="428"/>
      <c r="WNL198" s="428"/>
      <c r="WNM198" s="428"/>
      <c r="WNN198" s="428"/>
      <c r="WNO198" s="428"/>
      <c r="WNP198" s="428"/>
      <c r="WNQ198" s="428"/>
      <c r="WNR198" s="428"/>
      <c r="WNS198" s="428"/>
      <c r="WNT198" s="428"/>
      <c r="WNU198" s="428"/>
      <c r="WNV198" s="428"/>
      <c r="WNW198" s="428"/>
      <c r="WNX198" s="428"/>
      <c r="WNY198" s="428"/>
      <c r="WNZ198" s="428"/>
      <c r="WOA198" s="428"/>
      <c r="WOB198" s="428"/>
      <c r="WOC198" s="428"/>
      <c r="WOD198" s="428"/>
      <c r="WOE198" s="428"/>
      <c r="WOF198" s="428"/>
      <c r="WOG198" s="428"/>
      <c r="WOH198" s="428"/>
      <c r="WOI198" s="428"/>
      <c r="WOJ198" s="428"/>
      <c r="WOK198" s="428"/>
      <c r="WOL198" s="428"/>
      <c r="WOM198" s="428"/>
      <c r="WON198" s="428"/>
      <c r="WOO198" s="428"/>
      <c r="WOP198" s="428"/>
      <c r="WOQ198" s="428"/>
      <c r="WOR198" s="428"/>
      <c r="WOS198" s="428"/>
      <c r="WOT198" s="428"/>
      <c r="WOU198" s="428"/>
      <c r="WOV198" s="428"/>
      <c r="WOW198" s="428"/>
      <c r="WOX198" s="428"/>
      <c r="WOY198" s="428"/>
      <c r="WOZ198" s="428"/>
      <c r="WPA198" s="428"/>
      <c r="WPB198" s="428"/>
      <c r="WPC198" s="428"/>
      <c r="WPD198" s="428"/>
      <c r="WPE198" s="428"/>
      <c r="WPF198" s="428"/>
      <c r="WPG198" s="428"/>
      <c r="WPH198" s="428"/>
      <c r="WPI198" s="428"/>
      <c r="WPJ198" s="428"/>
      <c r="WPK198" s="428"/>
      <c r="WPL198" s="428"/>
      <c r="WPM198" s="428"/>
      <c r="WPN198" s="428"/>
      <c r="WPO198" s="428"/>
      <c r="WPP198" s="428"/>
      <c r="WPQ198" s="428"/>
      <c r="WPR198" s="428"/>
      <c r="WPS198" s="428"/>
      <c r="WPT198" s="428"/>
      <c r="WPU198" s="428"/>
      <c r="WPV198" s="428"/>
      <c r="WPW198" s="428"/>
      <c r="WPX198" s="428"/>
      <c r="WPY198" s="428"/>
      <c r="WPZ198" s="428"/>
      <c r="WQA198" s="428"/>
      <c r="WQB198" s="428"/>
      <c r="WQC198" s="428"/>
      <c r="WQD198" s="428"/>
      <c r="WQE198" s="428"/>
      <c r="WQF198" s="428"/>
      <c r="WQG198" s="428"/>
      <c r="WQH198" s="428"/>
      <c r="WQI198" s="428"/>
      <c r="WQJ198" s="428"/>
      <c r="WQK198" s="428"/>
      <c r="WQL198" s="428"/>
      <c r="WQM198" s="428"/>
      <c r="WQN198" s="428"/>
      <c r="WQO198" s="428"/>
      <c r="WQP198" s="428"/>
      <c r="WQQ198" s="428"/>
      <c r="WQR198" s="428"/>
      <c r="WQS198" s="428"/>
      <c r="WQT198" s="428"/>
      <c r="WQU198" s="428"/>
      <c r="WQV198" s="428"/>
      <c r="WQW198" s="428"/>
      <c r="WQX198" s="428"/>
      <c r="WQY198" s="428"/>
      <c r="WQZ198" s="428"/>
      <c r="WRA198" s="428"/>
      <c r="WRB198" s="428"/>
      <c r="WRC198" s="428"/>
      <c r="WRD198" s="428"/>
      <c r="WRE198" s="428"/>
      <c r="WRF198" s="428"/>
      <c r="WRG198" s="428"/>
      <c r="WRH198" s="428"/>
      <c r="WRI198" s="428"/>
      <c r="WRJ198" s="428"/>
      <c r="WRK198" s="428"/>
      <c r="WRL198" s="428"/>
      <c r="WRM198" s="428"/>
      <c r="WRN198" s="428"/>
      <c r="WRO198" s="428"/>
      <c r="WRP198" s="428"/>
      <c r="WRQ198" s="428"/>
      <c r="WRR198" s="428"/>
      <c r="WRS198" s="428"/>
      <c r="WRT198" s="428"/>
      <c r="WRU198" s="428"/>
      <c r="WRV198" s="428"/>
      <c r="WRW198" s="428"/>
      <c r="WRX198" s="428"/>
      <c r="WRY198" s="428"/>
      <c r="WRZ198" s="428"/>
      <c r="WSA198" s="428"/>
      <c r="WSB198" s="428"/>
      <c r="WSC198" s="428"/>
      <c r="WSD198" s="428"/>
      <c r="WSE198" s="428"/>
      <c r="WSF198" s="428"/>
      <c r="WSG198" s="428"/>
      <c r="WSH198" s="428"/>
      <c r="WSI198" s="428"/>
      <c r="WSJ198" s="428"/>
      <c r="WSK198" s="428"/>
      <c r="WSL198" s="428"/>
      <c r="WSM198" s="428"/>
      <c r="WSN198" s="428"/>
      <c r="WSO198" s="428"/>
      <c r="WSP198" s="428"/>
      <c r="WSQ198" s="428"/>
      <c r="WSR198" s="428"/>
      <c r="WSS198" s="428"/>
      <c r="WST198" s="428"/>
      <c r="WSU198" s="428"/>
      <c r="WSV198" s="428"/>
      <c r="WSW198" s="428"/>
      <c r="WSX198" s="428"/>
      <c r="WSY198" s="428"/>
      <c r="WSZ198" s="428"/>
      <c r="WTA198" s="428"/>
      <c r="WTB198" s="428"/>
      <c r="WTC198" s="428"/>
      <c r="WTD198" s="428"/>
      <c r="WTE198" s="428"/>
      <c r="WTF198" s="428"/>
      <c r="WTG198" s="428"/>
      <c r="WTH198" s="428"/>
      <c r="WTI198" s="428"/>
      <c r="WTJ198" s="428"/>
      <c r="WTK198" s="428"/>
      <c r="WTL198" s="428"/>
      <c r="WTM198" s="428"/>
      <c r="WTN198" s="428"/>
      <c r="WTO198" s="428"/>
      <c r="WTP198" s="428"/>
      <c r="WTQ198" s="428"/>
      <c r="WTR198" s="428"/>
      <c r="WTS198" s="428"/>
      <c r="WTT198" s="428"/>
      <c r="WTU198" s="428"/>
      <c r="WTV198" s="428"/>
      <c r="WTW198" s="428"/>
      <c r="WTX198" s="428"/>
      <c r="WTY198" s="428"/>
      <c r="WTZ198" s="428"/>
      <c r="WUA198" s="428"/>
      <c r="WUB198" s="428"/>
      <c r="WUC198" s="428"/>
      <c r="WUD198" s="428"/>
      <c r="WUE198" s="428"/>
      <c r="WUF198" s="428"/>
      <c r="WUG198" s="428"/>
      <c r="WUH198" s="428"/>
      <c r="WUI198" s="428"/>
      <c r="WUJ198" s="428"/>
      <c r="WUK198" s="428"/>
      <c r="WUL198" s="428"/>
      <c r="WUM198" s="428"/>
      <c r="WUN198" s="428"/>
      <c r="WUO198" s="428"/>
      <c r="WUP198" s="428"/>
      <c r="WUQ198" s="428"/>
      <c r="WUR198" s="428"/>
      <c r="WUS198" s="428"/>
      <c r="WUT198" s="428"/>
      <c r="WUU198" s="428"/>
      <c r="WUV198" s="428"/>
      <c r="WUW198" s="428"/>
      <c r="WUX198" s="428"/>
      <c r="WUY198" s="428"/>
      <c r="WUZ198" s="428"/>
      <c r="WVA198" s="428"/>
      <c r="WVB198" s="428"/>
      <c r="WVC198" s="428"/>
      <c r="WVD198" s="428"/>
      <c r="WVE198" s="428"/>
      <c r="WVF198" s="428"/>
      <c r="WVG198" s="428"/>
      <c r="WVH198" s="428"/>
      <c r="WVI198" s="428"/>
      <c r="WVJ198" s="428"/>
      <c r="WVK198" s="428"/>
      <c r="WVL198" s="428"/>
      <c r="WVM198" s="428"/>
      <c r="WVN198" s="428"/>
      <c r="WVO198" s="428"/>
      <c r="WVP198" s="428"/>
      <c r="WVQ198" s="428"/>
      <c r="WVR198" s="428"/>
      <c r="WVS198" s="428"/>
      <c r="WVT198" s="428"/>
      <c r="WVU198" s="428"/>
      <c r="WVV198" s="428"/>
      <c r="WVW198" s="428"/>
      <c r="WVX198" s="428"/>
      <c r="WVY198" s="428"/>
      <c r="WVZ198" s="428"/>
      <c r="WWA198" s="428"/>
      <c r="WWB198" s="428"/>
      <c r="WWC198" s="428"/>
      <c r="WWD198" s="428"/>
      <c r="WWE198" s="428"/>
      <c r="WWF198" s="428"/>
      <c r="WWG198" s="428"/>
      <c r="WWH198" s="428"/>
      <c r="WWI198" s="428"/>
      <c r="WWJ198" s="428"/>
      <c r="WWK198" s="428"/>
      <c r="WWL198" s="428"/>
      <c r="WWM198" s="428"/>
      <c r="WWN198" s="428"/>
      <c r="WWO198" s="428"/>
      <c r="WWP198" s="428"/>
      <c r="WWQ198" s="428"/>
      <c r="WWR198" s="428"/>
      <c r="WWS198" s="428"/>
      <c r="WWT198" s="428"/>
      <c r="WWU198" s="428"/>
      <c r="WWV198" s="428"/>
      <c r="WWW198" s="428"/>
      <c r="WWX198" s="428"/>
      <c r="WWY198" s="428"/>
      <c r="WWZ198" s="428"/>
      <c r="WXA198" s="428"/>
      <c r="WXB198" s="428"/>
      <c r="WXC198" s="428"/>
      <c r="WXD198" s="428"/>
      <c r="WXE198" s="428"/>
      <c r="WXF198" s="428"/>
      <c r="WXG198" s="428"/>
      <c r="WXH198" s="428"/>
      <c r="WXI198" s="428"/>
      <c r="WXJ198" s="428"/>
      <c r="WXK198" s="428"/>
      <c r="WXL198" s="428"/>
      <c r="WXM198" s="428"/>
      <c r="WXN198" s="428"/>
      <c r="WXO198" s="428"/>
      <c r="WXP198" s="428"/>
      <c r="WXQ198" s="428"/>
      <c r="WXR198" s="428"/>
      <c r="WXS198" s="428"/>
      <c r="WXT198" s="428"/>
      <c r="WXU198" s="428"/>
      <c r="WXV198" s="428"/>
      <c r="WXW198" s="428"/>
      <c r="WXX198" s="428"/>
      <c r="WXY198" s="428"/>
      <c r="WXZ198" s="428"/>
      <c r="WYA198" s="428"/>
      <c r="WYB198" s="428"/>
      <c r="WYC198" s="428"/>
      <c r="WYD198" s="428"/>
      <c r="WYE198" s="428"/>
      <c r="WYF198" s="428"/>
      <c r="WYG198" s="428"/>
      <c r="WYH198" s="428"/>
      <c r="WYI198" s="428"/>
      <c r="WYJ198" s="428"/>
      <c r="WYK198" s="428"/>
      <c r="WYL198" s="428"/>
      <c r="WYM198" s="428"/>
      <c r="WYN198" s="428"/>
      <c r="WYO198" s="428"/>
      <c r="WYP198" s="428"/>
      <c r="WYQ198" s="428"/>
      <c r="WYR198" s="428"/>
      <c r="WYS198" s="428"/>
      <c r="WYT198" s="428"/>
      <c r="WYU198" s="428"/>
      <c r="WYV198" s="428"/>
      <c r="WYW198" s="428"/>
      <c r="WYX198" s="428"/>
      <c r="WYY198" s="428"/>
      <c r="WYZ198" s="428"/>
      <c r="WZA198" s="428"/>
      <c r="WZB198" s="428"/>
      <c r="WZC198" s="428"/>
      <c r="WZD198" s="428"/>
      <c r="WZE198" s="428"/>
      <c r="WZF198" s="428"/>
      <c r="WZG198" s="428"/>
      <c r="WZH198" s="428"/>
      <c r="WZI198" s="428"/>
      <c r="WZJ198" s="428"/>
      <c r="WZK198" s="428"/>
      <c r="WZL198" s="428"/>
      <c r="WZM198" s="428"/>
      <c r="WZN198" s="428"/>
      <c r="WZO198" s="428"/>
      <c r="WZP198" s="428"/>
      <c r="WZQ198" s="428"/>
      <c r="WZR198" s="428"/>
      <c r="WZS198" s="428"/>
      <c r="WZT198" s="428"/>
      <c r="WZU198" s="428"/>
      <c r="WZV198" s="428"/>
      <c r="WZW198" s="428"/>
      <c r="WZX198" s="428"/>
      <c r="WZY198" s="428"/>
      <c r="WZZ198" s="428"/>
      <c r="XAA198" s="428"/>
      <c r="XAB198" s="428"/>
      <c r="XAC198" s="428"/>
      <c r="XAD198" s="428"/>
      <c r="XAE198" s="428"/>
      <c r="XAF198" s="428"/>
      <c r="XAG198" s="428"/>
      <c r="XAH198" s="428"/>
      <c r="XAI198" s="428"/>
      <c r="XAJ198" s="428"/>
      <c r="XAK198" s="428"/>
      <c r="XAL198" s="428"/>
      <c r="XAM198" s="428"/>
      <c r="XAN198" s="428"/>
      <c r="XAO198" s="428"/>
      <c r="XAP198" s="428"/>
      <c r="XAQ198" s="428"/>
      <c r="XAR198" s="428"/>
      <c r="XAS198" s="428"/>
      <c r="XAT198" s="428"/>
      <c r="XAU198" s="428"/>
      <c r="XAV198" s="428"/>
      <c r="XAW198" s="428"/>
      <c r="XAX198" s="428"/>
      <c r="XAY198" s="428"/>
      <c r="XAZ198" s="428"/>
      <c r="XBA198" s="428"/>
      <c r="XBB198" s="428"/>
      <c r="XBC198" s="428"/>
      <c r="XBD198" s="428"/>
      <c r="XBE198" s="428"/>
      <c r="XBF198" s="428"/>
      <c r="XBG198" s="428"/>
      <c r="XBH198" s="428"/>
      <c r="XBI198" s="428"/>
      <c r="XBJ198" s="428"/>
      <c r="XBK198" s="428"/>
      <c r="XBL198" s="428"/>
      <c r="XBM198" s="428"/>
      <c r="XBN198" s="428"/>
      <c r="XBO198" s="428"/>
      <c r="XBP198" s="428"/>
      <c r="XBQ198" s="428"/>
      <c r="XBR198" s="428"/>
      <c r="XBS198" s="428"/>
      <c r="XBT198" s="428"/>
      <c r="XBU198" s="428"/>
      <c r="XBV198" s="428"/>
      <c r="XBW198" s="428"/>
      <c r="XBX198" s="428"/>
      <c r="XBY198" s="428"/>
      <c r="XBZ198" s="428"/>
      <c r="XCA198" s="428"/>
      <c r="XCB198" s="428"/>
      <c r="XCC198" s="428"/>
      <c r="XCD198" s="428"/>
      <c r="XCE198" s="428"/>
      <c r="XCF198" s="428"/>
      <c r="XCG198" s="428"/>
      <c r="XCH198" s="428"/>
      <c r="XCI198" s="428"/>
      <c r="XCJ198" s="428"/>
      <c r="XCK198" s="428"/>
      <c r="XCL198" s="428"/>
      <c r="XCM198" s="428"/>
      <c r="XCN198" s="428"/>
      <c r="XCO198" s="428"/>
      <c r="XCP198" s="428"/>
      <c r="XCQ198" s="428"/>
      <c r="XCR198" s="428"/>
      <c r="XCS198" s="428"/>
      <c r="XCT198" s="428"/>
      <c r="XCU198" s="428"/>
      <c r="XCV198" s="428"/>
      <c r="XCW198" s="428"/>
      <c r="XCX198" s="428"/>
      <c r="XCY198" s="428"/>
      <c r="XCZ198" s="428"/>
      <c r="XDA198" s="428"/>
      <c r="XDB198" s="428"/>
      <c r="XDC198" s="428"/>
      <c r="XDD198" s="428"/>
      <c r="XDE198" s="428"/>
      <c r="XDF198" s="428"/>
      <c r="XDG198" s="428"/>
      <c r="XDH198" s="428"/>
      <c r="XDI198" s="428"/>
      <c r="XDJ198" s="428"/>
      <c r="XDK198" s="428"/>
      <c r="XDL198" s="428"/>
      <c r="XDM198" s="428"/>
      <c r="XDN198" s="428"/>
      <c r="XDO198" s="428"/>
      <c r="XDP198" s="428"/>
      <c r="XDQ198" s="428"/>
      <c r="XDR198" s="428"/>
      <c r="XDS198" s="428"/>
      <c r="XDT198" s="428"/>
      <c r="XDU198" s="428"/>
      <c r="XDV198" s="428"/>
      <c r="XDW198" s="428"/>
      <c r="XDX198" s="428"/>
      <c r="XDY198" s="428"/>
      <c r="XDZ198" s="428"/>
      <c r="XEA198" s="428"/>
      <c r="XEB198" s="428"/>
      <c r="XEC198" s="428"/>
      <c r="XED198" s="428"/>
      <c r="XEE198" s="428"/>
      <c r="XEF198" s="428"/>
      <c r="XEG198" s="428"/>
      <c r="XEH198" s="428"/>
      <c r="XEI198" s="428"/>
      <c r="XEJ198" s="428"/>
      <c r="XEK198" s="428"/>
      <c r="XEL198" s="428"/>
      <c r="XEM198" s="428"/>
      <c r="XEN198" s="428"/>
      <c r="XEO198" s="428"/>
      <c r="XEP198" s="428"/>
      <c r="XEQ198" s="428"/>
      <c r="XER198" s="428"/>
      <c r="XES198" s="428"/>
      <c r="XET198" s="428"/>
      <c r="XEU198" s="428"/>
      <c r="XEV198" s="428"/>
      <c r="XEW198" s="428"/>
      <c r="XEX198" s="428"/>
      <c r="XEY198" s="428"/>
      <c r="XEZ198" s="428"/>
      <c r="XFA198" s="428"/>
      <c r="XFB198" s="428"/>
      <c r="XFC198" s="428"/>
      <c r="XFD198" s="428"/>
    </row>
    <row r="199" spans="1:16384" s="420" customFormat="1" x14ac:dyDescent="0.2">
      <c r="A199" s="428"/>
      <c r="B199" s="430" t="s">
        <v>81</v>
      </c>
      <c r="C199" s="430" t="s">
        <v>82</v>
      </c>
      <c r="D199" s="430" t="s">
        <v>86</v>
      </c>
      <c r="E199" s="430" t="s">
        <v>83</v>
      </c>
      <c r="F199" s="428"/>
      <c r="G199" s="450" t="s">
        <v>81</v>
      </c>
      <c r="H199" s="450" t="s">
        <v>82</v>
      </c>
      <c r="I199" s="450" t="s">
        <v>86</v>
      </c>
      <c r="J199" s="450" t="s">
        <v>83</v>
      </c>
      <c r="K199" s="428"/>
      <c r="L199" s="428"/>
      <c r="M199" s="428"/>
      <c r="N199" s="428"/>
      <c r="O199" s="428"/>
      <c r="P199" s="428"/>
      <c r="Q199" s="428"/>
      <c r="R199" s="428"/>
      <c r="S199" s="428"/>
      <c r="T199" s="428"/>
      <c r="U199" s="428"/>
      <c r="V199" s="475" t="s">
        <v>81</v>
      </c>
      <c r="W199" s="475" t="s">
        <v>82</v>
      </c>
      <c r="X199" s="475" t="s">
        <v>83</v>
      </c>
      <c r="AC199" s="428"/>
      <c r="AD199" s="428"/>
      <c r="AE199" s="428"/>
      <c r="AF199" s="428"/>
      <c r="AG199" s="428"/>
      <c r="AH199" s="428"/>
      <c r="AI199" s="428"/>
      <c r="AJ199" s="428"/>
      <c r="AK199" s="428"/>
      <c r="AL199" s="428"/>
      <c r="AM199" s="428"/>
      <c r="AN199" s="428"/>
      <c r="AO199" s="428"/>
      <c r="AP199" s="428"/>
      <c r="AQ199" s="428"/>
      <c r="AR199" s="428"/>
      <c r="AS199" s="428"/>
      <c r="AT199" s="428"/>
      <c r="AU199" s="428"/>
      <c r="AV199" s="428"/>
      <c r="AW199" s="428"/>
      <c r="AX199" s="428"/>
      <c r="AY199" s="428"/>
      <c r="AZ199" s="428"/>
      <c r="BA199" s="428"/>
      <c r="BB199" s="428"/>
      <c r="BC199" s="428"/>
      <c r="BD199" s="428"/>
      <c r="BE199" s="428"/>
      <c r="BF199" s="428"/>
      <c r="BG199" s="428"/>
      <c r="BH199" s="428"/>
      <c r="BI199" s="428"/>
      <c r="BJ199" s="428"/>
      <c r="BK199" s="428"/>
      <c r="BL199" s="428"/>
      <c r="BM199" s="428"/>
      <c r="BN199" s="428"/>
      <c r="BO199" s="428"/>
      <c r="BP199" s="428"/>
      <c r="BQ199" s="428"/>
      <c r="BR199" s="428"/>
      <c r="BS199" s="428"/>
      <c r="BT199" s="428"/>
      <c r="BU199" s="428"/>
      <c r="BV199" s="428"/>
      <c r="BW199" s="428"/>
      <c r="BX199" s="428"/>
      <c r="BY199" s="428"/>
      <c r="BZ199" s="428"/>
      <c r="CA199" s="428"/>
      <c r="CB199" s="428"/>
      <c r="CC199" s="428"/>
      <c r="CD199" s="428"/>
      <c r="CE199" s="428"/>
      <c r="CF199" s="428"/>
      <c r="CG199" s="428"/>
      <c r="CH199" s="428"/>
      <c r="CI199" s="428"/>
      <c r="CJ199" s="428"/>
      <c r="CK199" s="428"/>
      <c r="CL199" s="428"/>
      <c r="CM199" s="428"/>
      <c r="CN199" s="428"/>
      <c r="CO199" s="428"/>
      <c r="CP199" s="428"/>
      <c r="CQ199" s="428"/>
      <c r="CR199" s="428"/>
      <c r="CS199" s="428"/>
      <c r="CT199" s="428"/>
      <c r="CU199" s="428"/>
      <c r="CV199" s="428"/>
      <c r="CW199" s="428"/>
      <c r="CX199" s="428"/>
      <c r="CY199" s="428"/>
      <c r="CZ199" s="428"/>
      <c r="DA199" s="428"/>
      <c r="DB199" s="428"/>
      <c r="DC199" s="428"/>
      <c r="DD199" s="428"/>
      <c r="DE199" s="428"/>
      <c r="DF199" s="428"/>
      <c r="DG199" s="428"/>
      <c r="DH199" s="428"/>
      <c r="DI199" s="428"/>
      <c r="DJ199" s="428"/>
      <c r="DK199" s="428"/>
      <c r="DL199" s="428"/>
      <c r="DM199" s="428"/>
      <c r="DN199" s="428"/>
      <c r="DO199" s="428"/>
      <c r="DP199" s="428"/>
      <c r="DQ199" s="428"/>
      <c r="DR199" s="428"/>
      <c r="DS199" s="428"/>
      <c r="DT199" s="428"/>
      <c r="DU199" s="428"/>
      <c r="DV199" s="428"/>
      <c r="DW199" s="428"/>
      <c r="DX199" s="428"/>
      <c r="DY199" s="428"/>
      <c r="DZ199" s="428"/>
      <c r="EA199" s="428"/>
      <c r="EB199" s="428"/>
      <c r="EC199" s="428"/>
      <c r="ED199" s="428"/>
      <c r="EE199" s="428"/>
      <c r="EF199" s="428"/>
      <c r="EG199" s="428"/>
      <c r="EH199" s="428"/>
      <c r="EI199" s="428"/>
      <c r="EJ199" s="428"/>
      <c r="EK199" s="428"/>
      <c r="EL199" s="428"/>
      <c r="EM199" s="428"/>
      <c r="EN199" s="428"/>
      <c r="EO199" s="428"/>
      <c r="EP199" s="428"/>
      <c r="EQ199" s="428"/>
      <c r="ER199" s="428"/>
      <c r="ES199" s="428"/>
      <c r="ET199" s="428"/>
      <c r="EU199" s="428"/>
      <c r="EV199" s="428"/>
      <c r="EW199" s="428"/>
      <c r="EX199" s="428"/>
      <c r="EY199" s="428"/>
      <c r="EZ199" s="428"/>
      <c r="FA199" s="428"/>
      <c r="FB199" s="428"/>
      <c r="FC199" s="428"/>
      <c r="FD199" s="428"/>
      <c r="FE199" s="428"/>
      <c r="FF199" s="428"/>
      <c r="FG199" s="428"/>
      <c r="FH199" s="428"/>
      <c r="FI199" s="428"/>
      <c r="FJ199" s="428"/>
      <c r="FK199" s="428"/>
      <c r="FL199" s="428"/>
      <c r="FM199" s="428"/>
      <c r="FN199" s="428"/>
      <c r="FO199" s="428"/>
      <c r="FP199" s="428"/>
      <c r="FQ199" s="428"/>
      <c r="FR199" s="428"/>
      <c r="FS199" s="428"/>
      <c r="FT199" s="428"/>
      <c r="FU199" s="428"/>
      <c r="FV199" s="428"/>
      <c r="FW199" s="428"/>
      <c r="FX199" s="428"/>
      <c r="FY199" s="428"/>
      <c r="FZ199" s="428"/>
      <c r="GA199" s="428"/>
      <c r="GB199" s="428"/>
      <c r="GC199" s="428"/>
      <c r="GD199" s="428"/>
      <c r="GE199" s="428"/>
      <c r="GF199" s="428"/>
      <c r="GG199" s="428"/>
      <c r="GH199" s="428"/>
      <c r="GI199" s="428"/>
      <c r="GJ199" s="428"/>
      <c r="GK199" s="428"/>
      <c r="GL199" s="428"/>
      <c r="GM199" s="428"/>
      <c r="GN199" s="428"/>
      <c r="GO199" s="428"/>
      <c r="GP199" s="428"/>
      <c r="GQ199" s="428"/>
      <c r="GR199" s="428"/>
      <c r="GS199" s="428"/>
      <c r="GT199" s="428"/>
      <c r="GU199" s="428"/>
      <c r="GV199" s="428"/>
      <c r="GW199" s="428"/>
      <c r="GX199" s="428"/>
      <c r="GY199" s="428"/>
      <c r="GZ199" s="428"/>
      <c r="HA199" s="428"/>
      <c r="HB199" s="428"/>
      <c r="HC199" s="428"/>
      <c r="HD199" s="428"/>
      <c r="HE199" s="428"/>
      <c r="HF199" s="428"/>
      <c r="HG199" s="428"/>
      <c r="HH199" s="428"/>
      <c r="HI199" s="428"/>
      <c r="HJ199" s="428"/>
      <c r="HK199" s="428"/>
      <c r="HL199" s="428"/>
      <c r="HM199" s="428"/>
      <c r="HN199" s="428"/>
      <c r="HO199" s="428"/>
      <c r="HP199" s="428"/>
      <c r="HQ199" s="428"/>
      <c r="HR199" s="428"/>
      <c r="HS199" s="428"/>
      <c r="HT199" s="428"/>
      <c r="HU199" s="428"/>
      <c r="HV199" s="428"/>
      <c r="HW199" s="428"/>
      <c r="HX199" s="428"/>
      <c r="HY199" s="428"/>
      <c r="HZ199" s="428"/>
      <c r="IA199" s="428"/>
      <c r="IB199" s="428"/>
      <c r="IC199" s="428"/>
      <c r="ID199" s="428"/>
      <c r="IE199" s="428"/>
      <c r="IF199" s="428"/>
      <c r="IG199" s="428"/>
      <c r="IH199" s="428"/>
      <c r="II199" s="428"/>
      <c r="IJ199" s="428"/>
      <c r="IK199" s="428"/>
      <c r="IL199" s="428"/>
      <c r="IM199" s="428"/>
      <c r="IN199" s="428"/>
      <c r="IO199" s="428"/>
      <c r="IP199" s="428"/>
      <c r="IQ199" s="428"/>
      <c r="IR199" s="428"/>
      <c r="IS199" s="428"/>
      <c r="IT199" s="428"/>
      <c r="IU199" s="428"/>
      <c r="IV199" s="428"/>
      <c r="IW199" s="428"/>
      <c r="IX199" s="428"/>
      <c r="IY199" s="428"/>
      <c r="IZ199" s="428"/>
      <c r="JA199" s="428"/>
      <c r="JB199" s="428"/>
      <c r="JC199" s="428"/>
      <c r="JD199" s="428"/>
      <c r="JE199" s="428"/>
      <c r="JF199" s="428"/>
      <c r="JG199" s="428"/>
      <c r="JH199" s="428"/>
      <c r="JI199" s="428"/>
      <c r="JJ199" s="428"/>
      <c r="JK199" s="428"/>
      <c r="JL199" s="428"/>
      <c r="JM199" s="428"/>
      <c r="JN199" s="428"/>
      <c r="JO199" s="428"/>
      <c r="JP199" s="428"/>
      <c r="JQ199" s="428"/>
      <c r="JR199" s="428"/>
      <c r="JS199" s="428"/>
      <c r="JT199" s="428"/>
      <c r="JU199" s="428"/>
      <c r="JV199" s="428"/>
      <c r="JW199" s="428"/>
      <c r="JX199" s="428"/>
      <c r="JY199" s="428"/>
      <c r="JZ199" s="428"/>
      <c r="KA199" s="428"/>
      <c r="KB199" s="428"/>
      <c r="KC199" s="428"/>
      <c r="KD199" s="428"/>
      <c r="KE199" s="428"/>
      <c r="KF199" s="428"/>
      <c r="KG199" s="428"/>
      <c r="KH199" s="428"/>
      <c r="KI199" s="428"/>
      <c r="KJ199" s="428"/>
      <c r="KK199" s="428"/>
      <c r="KL199" s="428"/>
      <c r="KM199" s="428"/>
      <c r="KN199" s="428"/>
      <c r="KO199" s="428"/>
      <c r="KP199" s="428"/>
      <c r="KQ199" s="428"/>
      <c r="KR199" s="428"/>
      <c r="KS199" s="428"/>
      <c r="KT199" s="428"/>
      <c r="KU199" s="428"/>
      <c r="KV199" s="428"/>
      <c r="KW199" s="428"/>
      <c r="KX199" s="428"/>
      <c r="KY199" s="428"/>
      <c r="KZ199" s="428"/>
      <c r="LA199" s="428"/>
      <c r="LB199" s="428"/>
      <c r="LC199" s="428"/>
      <c r="LD199" s="428"/>
      <c r="LE199" s="428"/>
      <c r="LF199" s="428"/>
      <c r="LG199" s="428"/>
      <c r="LH199" s="428"/>
      <c r="LI199" s="428"/>
      <c r="LJ199" s="428"/>
      <c r="LK199" s="428"/>
      <c r="LL199" s="428"/>
      <c r="LM199" s="428"/>
      <c r="LN199" s="428"/>
      <c r="LO199" s="428"/>
      <c r="LP199" s="428"/>
      <c r="LQ199" s="428"/>
      <c r="LR199" s="428"/>
      <c r="LS199" s="428"/>
      <c r="LT199" s="428"/>
      <c r="LU199" s="428"/>
      <c r="LV199" s="428"/>
      <c r="LW199" s="428"/>
      <c r="LX199" s="428"/>
      <c r="LY199" s="428"/>
      <c r="LZ199" s="428"/>
      <c r="MA199" s="428"/>
      <c r="MB199" s="428"/>
      <c r="MC199" s="428"/>
      <c r="MD199" s="428"/>
      <c r="ME199" s="428"/>
      <c r="MF199" s="428"/>
      <c r="MG199" s="428"/>
      <c r="MH199" s="428"/>
      <c r="MI199" s="428"/>
      <c r="MJ199" s="428"/>
      <c r="MK199" s="428"/>
      <c r="ML199" s="428"/>
      <c r="MM199" s="428"/>
      <c r="MN199" s="428"/>
      <c r="MO199" s="428"/>
      <c r="MP199" s="428"/>
      <c r="MQ199" s="428"/>
      <c r="MR199" s="428"/>
      <c r="MS199" s="428"/>
      <c r="MT199" s="428"/>
      <c r="MU199" s="428"/>
      <c r="MV199" s="428"/>
      <c r="MW199" s="428"/>
      <c r="MX199" s="428"/>
      <c r="MY199" s="428"/>
      <c r="MZ199" s="428"/>
      <c r="NA199" s="428"/>
      <c r="NB199" s="428"/>
      <c r="NC199" s="428"/>
      <c r="ND199" s="428"/>
      <c r="NE199" s="428"/>
      <c r="NF199" s="428"/>
      <c r="NG199" s="428"/>
      <c r="NH199" s="428"/>
      <c r="NI199" s="428"/>
      <c r="NJ199" s="428"/>
      <c r="NK199" s="428"/>
      <c r="NL199" s="428"/>
      <c r="NM199" s="428"/>
      <c r="NN199" s="428"/>
      <c r="NO199" s="428"/>
      <c r="NP199" s="428"/>
      <c r="NQ199" s="428"/>
      <c r="NR199" s="428"/>
      <c r="NS199" s="428"/>
      <c r="NT199" s="428"/>
      <c r="NU199" s="428"/>
      <c r="NV199" s="428"/>
      <c r="NW199" s="428"/>
      <c r="NX199" s="428"/>
      <c r="NY199" s="428"/>
      <c r="NZ199" s="428"/>
      <c r="OA199" s="428"/>
      <c r="OB199" s="428"/>
      <c r="OC199" s="428"/>
      <c r="OD199" s="428"/>
      <c r="OE199" s="428"/>
      <c r="OF199" s="428"/>
      <c r="OG199" s="428"/>
      <c r="OH199" s="428"/>
      <c r="OI199" s="428"/>
      <c r="OJ199" s="428"/>
      <c r="OK199" s="428"/>
      <c r="OL199" s="428"/>
      <c r="OM199" s="428"/>
      <c r="ON199" s="428"/>
      <c r="OO199" s="428"/>
      <c r="OP199" s="428"/>
      <c r="OQ199" s="428"/>
      <c r="OR199" s="428"/>
      <c r="OS199" s="428"/>
      <c r="OT199" s="428"/>
      <c r="OU199" s="428"/>
      <c r="OV199" s="428"/>
      <c r="OW199" s="428"/>
      <c r="OX199" s="428"/>
      <c r="OY199" s="428"/>
      <c r="OZ199" s="428"/>
      <c r="PA199" s="428"/>
      <c r="PB199" s="428"/>
      <c r="PC199" s="428"/>
      <c r="PD199" s="428"/>
      <c r="PE199" s="428"/>
      <c r="PF199" s="428"/>
      <c r="PG199" s="428"/>
      <c r="PH199" s="428"/>
      <c r="PI199" s="428"/>
      <c r="PJ199" s="428"/>
      <c r="PK199" s="428"/>
      <c r="PL199" s="428"/>
      <c r="PM199" s="428"/>
      <c r="PN199" s="428"/>
      <c r="PO199" s="428"/>
      <c r="PP199" s="428"/>
      <c r="PQ199" s="428"/>
      <c r="PR199" s="428"/>
      <c r="PS199" s="428"/>
      <c r="PT199" s="428"/>
      <c r="PU199" s="428"/>
      <c r="PV199" s="428"/>
      <c r="PW199" s="428"/>
      <c r="PX199" s="428"/>
      <c r="PY199" s="428"/>
      <c r="PZ199" s="428"/>
      <c r="QA199" s="428"/>
      <c r="QB199" s="428"/>
      <c r="QC199" s="428"/>
      <c r="QD199" s="428"/>
      <c r="QE199" s="428"/>
      <c r="QF199" s="428"/>
      <c r="QG199" s="428"/>
      <c r="QH199" s="428"/>
      <c r="QI199" s="428"/>
      <c r="QJ199" s="428"/>
      <c r="QK199" s="428"/>
      <c r="QL199" s="428"/>
      <c r="QM199" s="428"/>
      <c r="QN199" s="428"/>
      <c r="QO199" s="428"/>
      <c r="QP199" s="428"/>
      <c r="QQ199" s="428"/>
      <c r="QR199" s="428"/>
      <c r="QS199" s="428"/>
      <c r="QT199" s="428"/>
      <c r="QU199" s="428"/>
      <c r="QV199" s="428"/>
      <c r="QW199" s="428"/>
      <c r="QX199" s="428"/>
      <c r="QY199" s="428"/>
      <c r="QZ199" s="428"/>
      <c r="RA199" s="428"/>
      <c r="RB199" s="428"/>
      <c r="RC199" s="428"/>
      <c r="RD199" s="428"/>
      <c r="RE199" s="428"/>
      <c r="RF199" s="428"/>
      <c r="RG199" s="428"/>
      <c r="RH199" s="428"/>
      <c r="RI199" s="428"/>
      <c r="RJ199" s="428"/>
      <c r="RK199" s="428"/>
      <c r="RL199" s="428"/>
      <c r="RM199" s="428"/>
      <c r="RN199" s="428"/>
      <c r="RO199" s="428"/>
      <c r="RP199" s="428"/>
      <c r="RQ199" s="428"/>
      <c r="RR199" s="428"/>
      <c r="RS199" s="428"/>
      <c r="RT199" s="428"/>
      <c r="RU199" s="428"/>
      <c r="RV199" s="428"/>
      <c r="RW199" s="428"/>
      <c r="RX199" s="428"/>
      <c r="RY199" s="428"/>
      <c r="RZ199" s="428"/>
      <c r="SA199" s="428"/>
      <c r="SB199" s="428"/>
      <c r="SC199" s="428"/>
      <c r="SD199" s="428"/>
      <c r="SE199" s="428"/>
      <c r="SF199" s="428"/>
      <c r="SG199" s="428"/>
      <c r="SH199" s="428"/>
      <c r="SI199" s="428"/>
      <c r="SJ199" s="428"/>
      <c r="SK199" s="428"/>
      <c r="SL199" s="428"/>
      <c r="SM199" s="428"/>
      <c r="SN199" s="428"/>
      <c r="SO199" s="428"/>
      <c r="SP199" s="428"/>
      <c r="SQ199" s="428"/>
      <c r="SR199" s="428"/>
      <c r="SS199" s="428"/>
      <c r="ST199" s="428"/>
      <c r="SU199" s="428"/>
      <c r="SV199" s="428"/>
      <c r="SW199" s="428"/>
      <c r="SX199" s="428"/>
      <c r="SY199" s="428"/>
      <c r="SZ199" s="428"/>
      <c r="TA199" s="428"/>
      <c r="TB199" s="428"/>
      <c r="TC199" s="428"/>
      <c r="TD199" s="428"/>
      <c r="TE199" s="428"/>
      <c r="TF199" s="428"/>
      <c r="TG199" s="428"/>
      <c r="TH199" s="428"/>
      <c r="TI199" s="428"/>
      <c r="TJ199" s="428"/>
      <c r="TK199" s="428"/>
      <c r="TL199" s="428"/>
      <c r="TM199" s="428"/>
      <c r="TN199" s="428"/>
      <c r="TO199" s="428"/>
      <c r="TP199" s="428"/>
      <c r="TQ199" s="428"/>
      <c r="TR199" s="428"/>
      <c r="TS199" s="428"/>
      <c r="TT199" s="428"/>
      <c r="TU199" s="428"/>
      <c r="TV199" s="428"/>
      <c r="TW199" s="428"/>
      <c r="TX199" s="428"/>
      <c r="TY199" s="428"/>
      <c r="TZ199" s="428"/>
      <c r="UA199" s="428"/>
      <c r="UB199" s="428"/>
      <c r="UC199" s="428"/>
      <c r="UD199" s="428"/>
      <c r="UE199" s="428"/>
      <c r="UF199" s="428"/>
      <c r="UG199" s="428"/>
      <c r="UH199" s="428"/>
      <c r="UI199" s="428"/>
      <c r="UJ199" s="428"/>
      <c r="UK199" s="428"/>
      <c r="UL199" s="428"/>
      <c r="UM199" s="428"/>
      <c r="UN199" s="428"/>
      <c r="UO199" s="428"/>
      <c r="UP199" s="428"/>
      <c r="UQ199" s="428"/>
      <c r="UR199" s="428"/>
      <c r="US199" s="428"/>
      <c r="UT199" s="428"/>
      <c r="UU199" s="428"/>
      <c r="UV199" s="428"/>
      <c r="UW199" s="428"/>
      <c r="UX199" s="428"/>
      <c r="UY199" s="428"/>
      <c r="UZ199" s="428"/>
      <c r="VA199" s="428"/>
      <c r="VB199" s="428"/>
      <c r="VC199" s="428"/>
      <c r="VD199" s="428"/>
      <c r="VE199" s="428"/>
      <c r="VF199" s="428"/>
      <c r="VG199" s="428"/>
      <c r="VH199" s="428"/>
      <c r="VI199" s="428"/>
      <c r="VJ199" s="428"/>
      <c r="VK199" s="428"/>
      <c r="VL199" s="428"/>
      <c r="VM199" s="428"/>
      <c r="VN199" s="428"/>
      <c r="VO199" s="428"/>
      <c r="VP199" s="428"/>
      <c r="VQ199" s="428"/>
      <c r="VR199" s="428"/>
      <c r="VS199" s="428"/>
      <c r="VT199" s="428"/>
      <c r="VU199" s="428"/>
      <c r="VV199" s="428"/>
      <c r="VW199" s="428"/>
      <c r="VX199" s="428"/>
      <c r="VY199" s="428"/>
      <c r="VZ199" s="428"/>
      <c r="WA199" s="428"/>
      <c r="WB199" s="428"/>
      <c r="WC199" s="428"/>
      <c r="WD199" s="428"/>
      <c r="WE199" s="428"/>
      <c r="WF199" s="428"/>
      <c r="WG199" s="428"/>
      <c r="WH199" s="428"/>
      <c r="WI199" s="428"/>
      <c r="WJ199" s="428"/>
      <c r="WK199" s="428"/>
      <c r="WL199" s="428"/>
      <c r="WM199" s="428"/>
      <c r="WN199" s="428"/>
      <c r="WO199" s="428"/>
      <c r="WP199" s="428"/>
      <c r="WQ199" s="428"/>
      <c r="WR199" s="428"/>
      <c r="WS199" s="428"/>
      <c r="WT199" s="428"/>
      <c r="WU199" s="428"/>
      <c r="WV199" s="428"/>
      <c r="WW199" s="428"/>
      <c r="WX199" s="428"/>
      <c r="WY199" s="428"/>
      <c r="WZ199" s="428"/>
      <c r="XA199" s="428"/>
      <c r="XB199" s="428"/>
      <c r="XC199" s="428"/>
      <c r="XD199" s="428"/>
      <c r="XE199" s="428"/>
      <c r="XF199" s="428"/>
      <c r="XG199" s="428"/>
      <c r="XH199" s="428"/>
      <c r="XI199" s="428"/>
      <c r="XJ199" s="428"/>
      <c r="XK199" s="428"/>
      <c r="XL199" s="428"/>
      <c r="XM199" s="428"/>
      <c r="XN199" s="428"/>
      <c r="XO199" s="428"/>
      <c r="XP199" s="428"/>
      <c r="XQ199" s="428"/>
      <c r="XR199" s="428"/>
      <c r="XS199" s="428"/>
      <c r="XT199" s="428"/>
      <c r="XU199" s="428"/>
      <c r="XV199" s="428"/>
      <c r="XW199" s="428"/>
      <c r="XX199" s="428"/>
      <c r="XY199" s="428"/>
      <c r="XZ199" s="428"/>
      <c r="YA199" s="428"/>
      <c r="YB199" s="428"/>
      <c r="YC199" s="428"/>
      <c r="YD199" s="428"/>
      <c r="YE199" s="428"/>
      <c r="YF199" s="428"/>
      <c r="YG199" s="428"/>
      <c r="YH199" s="428"/>
      <c r="YI199" s="428"/>
      <c r="YJ199" s="428"/>
      <c r="YK199" s="428"/>
      <c r="YL199" s="428"/>
      <c r="YM199" s="428"/>
      <c r="YN199" s="428"/>
      <c r="YO199" s="428"/>
      <c r="YP199" s="428"/>
      <c r="YQ199" s="428"/>
      <c r="YR199" s="428"/>
      <c r="YS199" s="428"/>
      <c r="YT199" s="428"/>
      <c r="YU199" s="428"/>
      <c r="YV199" s="428"/>
      <c r="YW199" s="428"/>
      <c r="YX199" s="428"/>
      <c r="YY199" s="428"/>
      <c r="YZ199" s="428"/>
      <c r="ZA199" s="428"/>
      <c r="ZB199" s="428"/>
      <c r="ZC199" s="428"/>
      <c r="ZD199" s="428"/>
      <c r="ZE199" s="428"/>
      <c r="ZF199" s="428"/>
      <c r="ZG199" s="428"/>
      <c r="ZH199" s="428"/>
      <c r="ZI199" s="428"/>
      <c r="ZJ199" s="428"/>
      <c r="ZK199" s="428"/>
      <c r="ZL199" s="428"/>
      <c r="ZM199" s="428"/>
      <c r="ZN199" s="428"/>
      <c r="ZO199" s="428"/>
      <c r="ZP199" s="428"/>
      <c r="ZQ199" s="428"/>
      <c r="ZR199" s="428"/>
      <c r="ZS199" s="428"/>
      <c r="ZT199" s="428"/>
      <c r="ZU199" s="428"/>
      <c r="ZV199" s="428"/>
      <c r="ZW199" s="428"/>
      <c r="ZX199" s="428"/>
      <c r="ZY199" s="428"/>
      <c r="ZZ199" s="428"/>
      <c r="AAA199" s="428"/>
      <c r="AAB199" s="428"/>
      <c r="AAC199" s="428"/>
      <c r="AAD199" s="428"/>
      <c r="AAE199" s="428"/>
      <c r="AAF199" s="428"/>
      <c r="AAG199" s="428"/>
      <c r="AAH199" s="428"/>
      <c r="AAI199" s="428"/>
      <c r="AAJ199" s="428"/>
      <c r="AAK199" s="428"/>
      <c r="AAL199" s="428"/>
      <c r="AAM199" s="428"/>
      <c r="AAN199" s="428"/>
      <c r="AAO199" s="428"/>
      <c r="AAP199" s="428"/>
      <c r="AAQ199" s="428"/>
      <c r="AAR199" s="428"/>
      <c r="AAS199" s="428"/>
      <c r="AAT199" s="428"/>
      <c r="AAU199" s="428"/>
      <c r="AAV199" s="428"/>
      <c r="AAW199" s="428"/>
      <c r="AAX199" s="428"/>
      <c r="AAY199" s="428"/>
      <c r="AAZ199" s="428"/>
      <c r="ABA199" s="428"/>
      <c r="ABB199" s="428"/>
      <c r="ABC199" s="428"/>
      <c r="ABD199" s="428"/>
      <c r="ABE199" s="428"/>
      <c r="ABF199" s="428"/>
      <c r="ABG199" s="428"/>
      <c r="ABH199" s="428"/>
      <c r="ABI199" s="428"/>
      <c r="ABJ199" s="428"/>
      <c r="ABK199" s="428"/>
      <c r="ABL199" s="428"/>
      <c r="ABM199" s="428"/>
      <c r="ABN199" s="428"/>
      <c r="ABO199" s="428"/>
      <c r="ABP199" s="428"/>
      <c r="ABQ199" s="428"/>
      <c r="ABR199" s="428"/>
      <c r="ABS199" s="428"/>
      <c r="ABT199" s="428"/>
      <c r="ABU199" s="428"/>
      <c r="ABV199" s="428"/>
      <c r="ABW199" s="428"/>
      <c r="ABX199" s="428"/>
      <c r="ABY199" s="428"/>
      <c r="ABZ199" s="428"/>
      <c r="ACA199" s="428"/>
      <c r="ACB199" s="428"/>
      <c r="ACC199" s="428"/>
      <c r="ACD199" s="428"/>
      <c r="ACE199" s="428"/>
      <c r="ACF199" s="428"/>
      <c r="ACG199" s="428"/>
      <c r="ACH199" s="428"/>
      <c r="ACI199" s="428"/>
      <c r="ACJ199" s="428"/>
      <c r="ACK199" s="428"/>
      <c r="ACL199" s="428"/>
      <c r="ACM199" s="428"/>
      <c r="ACN199" s="428"/>
      <c r="ACO199" s="428"/>
      <c r="ACP199" s="428"/>
      <c r="ACQ199" s="428"/>
      <c r="ACR199" s="428"/>
      <c r="ACS199" s="428"/>
      <c r="ACT199" s="428"/>
      <c r="ACU199" s="428"/>
      <c r="ACV199" s="428"/>
      <c r="ACW199" s="428"/>
      <c r="ACX199" s="428"/>
      <c r="ACY199" s="428"/>
      <c r="ACZ199" s="428"/>
      <c r="ADA199" s="428"/>
      <c r="ADB199" s="428"/>
      <c r="ADC199" s="428"/>
      <c r="ADD199" s="428"/>
      <c r="ADE199" s="428"/>
      <c r="ADF199" s="428"/>
      <c r="ADG199" s="428"/>
      <c r="ADH199" s="428"/>
      <c r="ADI199" s="428"/>
      <c r="ADJ199" s="428"/>
      <c r="ADK199" s="428"/>
      <c r="ADL199" s="428"/>
      <c r="ADM199" s="428"/>
      <c r="ADN199" s="428"/>
      <c r="ADO199" s="428"/>
      <c r="ADP199" s="428"/>
      <c r="ADQ199" s="428"/>
      <c r="ADR199" s="428"/>
      <c r="ADS199" s="428"/>
      <c r="ADT199" s="428"/>
      <c r="ADU199" s="428"/>
      <c r="ADV199" s="428"/>
      <c r="ADW199" s="428"/>
      <c r="ADX199" s="428"/>
      <c r="ADY199" s="428"/>
      <c r="ADZ199" s="428"/>
      <c r="AEA199" s="428"/>
      <c r="AEB199" s="428"/>
      <c r="AEC199" s="428"/>
      <c r="AED199" s="428"/>
      <c r="AEE199" s="428"/>
      <c r="AEF199" s="428"/>
      <c r="AEG199" s="428"/>
      <c r="AEH199" s="428"/>
      <c r="AEI199" s="428"/>
      <c r="AEJ199" s="428"/>
      <c r="AEK199" s="428"/>
      <c r="AEL199" s="428"/>
      <c r="AEM199" s="428"/>
      <c r="AEN199" s="428"/>
      <c r="AEO199" s="428"/>
      <c r="AEP199" s="428"/>
      <c r="AEQ199" s="428"/>
      <c r="AER199" s="428"/>
      <c r="AES199" s="428"/>
      <c r="AET199" s="428"/>
      <c r="AEU199" s="428"/>
      <c r="AEV199" s="428"/>
      <c r="AEW199" s="428"/>
      <c r="AEX199" s="428"/>
      <c r="AEY199" s="428"/>
      <c r="AEZ199" s="428"/>
      <c r="AFA199" s="428"/>
      <c r="AFB199" s="428"/>
      <c r="AFC199" s="428"/>
      <c r="AFD199" s="428"/>
      <c r="AFE199" s="428"/>
      <c r="AFF199" s="428"/>
      <c r="AFG199" s="428"/>
      <c r="AFH199" s="428"/>
      <c r="AFI199" s="428"/>
      <c r="AFJ199" s="428"/>
      <c r="AFK199" s="428"/>
      <c r="AFL199" s="428"/>
      <c r="AFM199" s="428"/>
      <c r="AFN199" s="428"/>
      <c r="AFO199" s="428"/>
      <c r="AFP199" s="428"/>
      <c r="AFQ199" s="428"/>
      <c r="AFR199" s="428"/>
      <c r="AFS199" s="428"/>
      <c r="AFT199" s="428"/>
      <c r="AFU199" s="428"/>
      <c r="AFV199" s="428"/>
      <c r="AFW199" s="428"/>
      <c r="AFX199" s="428"/>
      <c r="AFY199" s="428"/>
      <c r="AFZ199" s="428"/>
      <c r="AGA199" s="428"/>
      <c r="AGB199" s="428"/>
      <c r="AGC199" s="428"/>
      <c r="AGD199" s="428"/>
      <c r="AGE199" s="428"/>
      <c r="AGF199" s="428"/>
      <c r="AGG199" s="428"/>
      <c r="AGH199" s="428"/>
      <c r="AGI199" s="428"/>
      <c r="AGJ199" s="428"/>
      <c r="AGK199" s="428"/>
      <c r="AGL199" s="428"/>
      <c r="AGM199" s="428"/>
      <c r="AGN199" s="428"/>
      <c r="AGO199" s="428"/>
      <c r="AGP199" s="428"/>
      <c r="AGQ199" s="428"/>
      <c r="AGR199" s="428"/>
      <c r="AGS199" s="428"/>
      <c r="AGT199" s="428"/>
      <c r="AGU199" s="428"/>
      <c r="AGV199" s="428"/>
      <c r="AGW199" s="428"/>
      <c r="AGX199" s="428"/>
      <c r="AGY199" s="428"/>
      <c r="AGZ199" s="428"/>
      <c r="AHA199" s="428"/>
      <c r="AHB199" s="428"/>
      <c r="AHC199" s="428"/>
      <c r="AHD199" s="428"/>
      <c r="AHE199" s="428"/>
      <c r="AHF199" s="428"/>
      <c r="AHG199" s="428"/>
      <c r="AHH199" s="428"/>
      <c r="AHI199" s="428"/>
      <c r="AHJ199" s="428"/>
      <c r="AHK199" s="428"/>
      <c r="AHL199" s="428"/>
      <c r="AHM199" s="428"/>
      <c r="AHN199" s="428"/>
      <c r="AHO199" s="428"/>
      <c r="AHP199" s="428"/>
      <c r="AHQ199" s="428"/>
      <c r="AHR199" s="428"/>
      <c r="AHS199" s="428"/>
      <c r="AHT199" s="428"/>
      <c r="AHU199" s="428"/>
      <c r="AHV199" s="428"/>
      <c r="AHW199" s="428"/>
      <c r="AHX199" s="428"/>
      <c r="AHY199" s="428"/>
      <c r="AHZ199" s="428"/>
      <c r="AIA199" s="428"/>
      <c r="AIB199" s="428"/>
      <c r="AIC199" s="428"/>
      <c r="AID199" s="428"/>
      <c r="AIE199" s="428"/>
      <c r="AIF199" s="428"/>
      <c r="AIG199" s="428"/>
      <c r="AIH199" s="428"/>
      <c r="AII199" s="428"/>
      <c r="AIJ199" s="428"/>
      <c r="AIK199" s="428"/>
      <c r="AIL199" s="428"/>
      <c r="AIM199" s="428"/>
      <c r="AIN199" s="428"/>
      <c r="AIO199" s="428"/>
      <c r="AIP199" s="428"/>
      <c r="AIQ199" s="428"/>
      <c r="AIR199" s="428"/>
      <c r="AIS199" s="428"/>
      <c r="AIT199" s="428"/>
      <c r="AIU199" s="428"/>
      <c r="AIV199" s="428"/>
      <c r="AIW199" s="428"/>
      <c r="AIX199" s="428"/>
      <c r="AIY199" s="428"/>
      <c r="AIZ199" s="428"/>
      <c r="AJA199" s="428"/>
      <c r="AJB199" s="428"/>
      <c r="AJC199" s="428"/>
      <c r="AJD199" s="428"/>
      <c r="AJE199" s="428"/>
      <c r="AJF199" s="428"/>
      <c r="AJG199" s="428"/>
      <c r="AJH199" s="428"/>
      <c r="AJI199" s="428"/>
      <c r="AJJ199" s="428"/>
      <c r="AJK199" s="428"/>
      <c r="AJL199" s="428"/>
      <c r="AJM199" s="428"/>
      <c r="AJN199" s="428"/>
      <c r="AJO199" s="428"/>
      <c r="AJP199" s="428"/>
      <c r="AJQ199" s="428"/>
      <c r="AJR199" s="428"/>
      <c r="AJS199" s="428"/>
      <c r="AJT199" s="428"/>
      <c r="AJU199" s="428"/>
      <c r="AJV199" s="428"/>
      <c r="AJW199" s="428"/>
      <c r="AJX199" s="428"/>
      <c r="AJY199" s="428"/>
      <c r="AJZ199" s="428"/>
      <c r="AKA199" s="428"/>
      <c r="AKB199" s="428"/>
      <c r="AKC199" s="428"/>
      <c r="AKD199" s="428"/>
      <c r="AKE199" s="428"/>
      <c r="AKF199" s="428"/>
      <c r="AKG199" s="428"/>
      <c r="AKH199" s="428"/>
      <c r="AKI199" s="428"/>
      <c r="AKJ199" s="428"/>
      <c r="AKK199" s="428"/>
      <c r="AKL199" s="428"/>
      <c r="AKM199" s="428"/>
      <c r="AKN199" s="428"/>
      <c r="AKO199" s="428"/>
      <c r="AKP199" s="428"/>
      <c r="AKQ199" s="428"/>
      <c r="AKR199" s="428"/>
      <c r="AKS199" s="428"/>
      <c r="AKT199" s="428"/>
      <c r="AKU199" s="428"/>
      <c r="AKV199" s="428"/>
      <c r="AKW199" s="428"/>
      <c r="AKX199" s="428"/>
      <c r="AKY199" s="428"/>
      <c r="AKZ199" s="428"/>
      <c r="ALA199" s="428"/>
      <c r="ALB199" s="428"/>
      <c r="ALC199" s="428"/>
      <c r="ALD199" s="428"/>
      <c r="ALE199" s="428"/>
      <c r="ALF199" s="428"/>
      <c r="ALG199" s="428"/>
      <c r="ALH199" s="428"/>
      <c r="ALI199" s="428"/>
      <c r="ALJ199" s="428"/>
      <c r="ALK199" s="428"/>
      <c r="ALL199" s="428"/>
      <c r="ALM199" s="428"/>
      <c r="ALN199" s="428"/>
      <c r="ALO199" s="428"/>
      <c r="ALP199" s="428"/>
      <c r="ALQ199" s="428"/>
      <c r="ALR199" s="428"/>
      <c r="ALS199" s="428"/>
      <c r="ALT199" s="428"/>
      <c r="ALU199" s="428"/>
      <c r="ALV199" s="428"/>
      <c r="ALW199" s="428"/>
      <c r="ALX199" s="428"/>
      <c r="ALY199" s="428"/>
      <c r="ALZ199" s="428"/>
      <c r="AMA199" s="428"/>
      <c r="AMB199" s="428"/>
      <c r="AMC199" s="428"/>
      <c r="AMD199" s="428"/>
      <c r="AME199" s="428"/>
      <c r="AMF199" s="428"/>
      <c r="AMG199" s="428"/>
      <c r="AMH199" s="428"/>
      <c r="AMI199" s="428"/>
      <c r="AMJ199" s="428"/>
      <c r="AMK199" s="428"/>
      <c r="AML199" s="428"/>
      <c r="AMM199" s="428"/>
      <c r="AMN199" s="428"/>
      <c r="AMO199" s="428"/>
      <c r="AMP199" s="428"/>
      <c r="AMQ199" s="428"/>
      <c r="AMR199" s="428"/>
      <c r="AMS199" s="428"/>
      <c r="AMT199" s="428"/>
      <c r="AMU199" s="428"/>
      <c r="AMV199" s="428"/>
      <c r="AMW199" s="428"/>
      <c r="AMX199" s="428"/>
      <c r="AMY199" s="428"/>
      <c r="AMZ199" s="428"/>
      <c r="ANA199" s="428"/>
      <c r="ANB199" s="428"/>
      <c r="ANC199" s="428"/>
      <c r="AND199" s="428"/>
      <c r="ANE199" s="428"/>
      <c r="ANF199" s="428"/>
      <c r="ANG199" s="428"/>
      <c r="ANH199" s="428"/>
      <c r="ANI199" s="428"/>
      <c r="ANJ199" s="428"/>
      <c r="ANK199" s="428"/>
      <c r="ANL199" s="428"/>
      <c r="ANM199" s="428"/>
      <c r="ANN199" s="428"/>
      <c r="ANO199" s="428"/>
      <c r="ANP199" s="428"/>
      <c r="ANQ199" s="428"/>
      <c r="ANR199" s="428"/>
      <c r="ANS199" s="428"/>
      <c r="ANT199" s="428"/>
      <c r="ANU199" s="428"/>
      <c r="ANV199" s="428"/>
      <c r="ANW199" s="428"/>
      <c r="ANX199" s="428"/>
      <c r="ANY199" s="428"/>
      <c r="ANZ199" s="428"/>
      <c r="AOA199" s="428"/>
      <c r="AOB199" s="428"/>
      <c r="AOC199" s="428"/>
      <c r="AOD199" s="428"/>
      <c r="AOE199" s="428"/>
      <c r="AOF199" s="428"/>
      <c r="AOG199" s="428"/>
      <c r="AOH199" s="428"/>
      <c r="AOI199" s="428"/>
      <c r="AOJ199" s="428"/>
      <c r="AOK199" s="428"/>
      <c r="AOL199" s="428"/>
      <c r="AOM199" s="428"/>
      <c r="AON199" s="428"/>
      <c r="AOO199" s="428"/>
      <c r="AOP199" s="428"/>
      <c r="AOQ199" s="428"/>
      <c r="AOR199" s="428"/>
      <c r="AOS199" s="428"/>
      <c r="AOT199" s="428"/>
      <c r="AOU199" s="428"/>
      <c r="AOV199" s="428"/>
      <c r="AOW199" s="428"/>
      <c r="AOX199" s="428"/>
      <c r="AOY199" s="428"/>
      <c r="AOZ199" s="428"/>
      <c r="APA199" s="428"/>
      <c r="APB199" s="428"/>
      <c r="APC199" s="428"/>
      <c r="APD199" s="428"/>
      <c r="APE199" s="428"/>
      <c r="APF199" s="428"/>
      <c r="APG199" s="428"/>
      <c r="APH199" s="428"/>
      <c r="API199" s="428"/>
      <c r="APJ199" s="428"/>
      <c r="APK199" s="428"/>
      <c r="APL199" s="428"/>
      <c r="APM199" s="428"/>
      <c r="APN199" s="428"/>
      <c r="APO199" s="428"/>
      <c r="APP199" s="428"/>
      <c r="APQ199" s="428"/>
      <c r="APR199" s="428"/>
      <c r="APS199" s="428"/>
      <c r="APT199" s="428"/>
      <c r="APU199" s="428"/>
      <c r="APV199" s="428"/>
      <c r="APW199" s="428"/>
      <c r="APX199" s="428"/>
      <c r="APY199" s="428"/>
      <c r="APZ199" s="428"/>
      <c r="AQA199" s="428"/>
      <c r="AQB199" s="428"/>
      <c r="AQC199" s="428"/>
      <c r="AQD199" s="428"/>
      <c r="AQE199" s="428"/>
      <c r="AQF199" s="428"/>
      <c r="AQG199" s="428"/>
      <c r="AQH199" s="428"/>
      <c r="AQI199" s="428"/>
      <c r="AQJ199" s="428"/>
      <c r="AQK199" s="428"/>
      <c r="AQL199" s="428"/>
      <c r="AQM199" s="428"/>
      <c r="AQN199" s="428"/>
      <c r="AQO199" s="428"/>
      <c r="AQP199" s="428"/>
      <c r="AQQ199" s="428"/>
      <c r="AQR199" s="428"/>
      <c r="AQS199" s="428"/>
      <c r="AQT199" s="428"/>
      <c r="AQU199" s="428"/>
      <c r="AQV199" s="428"/>
      <c r="AQW199" s="428"/>
      <c r="AQX199" s="428"/>
      <c r="AQY199" s="428"/>
      <c r="AQZ199" s="428"/>
      <c r="ARA199" s="428"/>
      <c r="ARB199" s="428"/>
      <c r="ARC199" s="428"/>
      <c r="ARD199" s="428"/>
      <c r="ARE199" s="428"/>
      <c r="ARF199" s="428"/>
      <c r="ARG199" s="428"/>
      <c r="ARH199" s="428"/>
      <c r="ARI199" s="428"/>
      <c r="ARJ199" s="428"/>
      <c r="ARK199" s="428"/>
      <c r="ARL199" s="428"/>
      <c r="ARM199" s="428"/>
      <c r="ARN199" s="428"/>
      <c r="ARO199" s="428"/>
      <c r="ARP199" s="428"/>
      <c r="ARQ199" s="428"/>
      <c r="ARR199" s="428"/>
      <c r="ARS199" s="428"/>
      <c r="ART199" s="428"/>
      <c r="ARU199" s="428"/>
      <c r="ARV199" s="428"/>
      <c r="ARW199" s="428"/>
      <c r="ARX199" s="428"/>
      <c r="ARY199" s="428"/>
      <c r="ARZ199" s="428"/>
      <c r="ASA199" s="428"/>
      <c r="ASB199" s="428"/>
      <c r="ASC199" s="428"/>
      <c r="ASD199" s="428"/>
      <c r="ASE199" s="428"/>
      <c r="ASF199" s="428"/>
      <c r="ASG199" s="428"/>
      <c r="ASH199" s="428"/>
      <c r="ASI199" s="428"/>
      <c r="ASJ199" s="428"/>
      <c r="ASK199" s="428"/>
      <c r="ASL199" s="428"/>
      <c r="ASM199" s="428"/>
      <c r="ASN199" s="428"/>
      <c r="ASO199" s="428"/>
      <c r="ASP199" s="428"/>
      <c r="ASQ199" s="428"/>
      <c r="ASR199" s="428"/>
      <c r="ASS199" s="428"/>
      <c r="AST199" s="428"/>
      <c r="ASU199" s="428"/>
      <c r="ASV199" s="428"/>
      <c r="ASW199" s="428"/>
      <c r="ASX199" s="428"/>
      <c r="ASY199" s="428"/>
      <c r="ASZ199" s="428"/>
      <c r="ATA199" s="428"/>
      <c r="ATB199" s="428"/>
      <c r="ATC199" s="428"/>
      <c r="ATD199" s="428"/>
      <c r="ATE199" s="428"/>
      <c r="ATF199" s="428"/>
      <c r="ATG199" s="428"/>
      <c r="ATH199" s="428"/>
      <c r="ATI199" s="428"/>
      <c r="ATJ199" s="428"/>
      <c r="ATK199" s="428"/>
      <c r="ATL199" s="428"/>
      <c r="ATM199" s="428"/>
      <c r="ATN199" s="428"/>
      <c r="ATO199" s="428"/>
      <c r="ATP199" s="428"/>
      <c r="ATQ199" s="428"/>
      <c r="ATR199" s="428"/>
      <c r="ATS199" s="428"/>
      <c r="ATT199" s="428"/>
      <c r="ATU199" s="428"/>
      <c r="ATV199" s="428"/>
      <c r="ATW199" s="428"/>
      <c r="ATX199" s="428"/>
      <c r="ATY199" s="428"/>
      <c r="ATZ199" s="428"/>
      <c r="AUA199" s="428"/>
      <c r="AUB199" s="428"/>
      <c r="AUC199" s="428"/>
      <c r="AUD199" s="428"/>
      <c r="AUE199" s="428"/>
      <c r="AUF199" s="428"/>
      <c r="AUG199" s="428"/>
      <c r="AUH199" s="428"/>
      <c r="AUI199" s="428"/>
      <c r="AUJ199" s="428"/>
      <c r="AUK199" s="428"/>
      <c r="AUL199" s="428"/>
      <c r="AUM199" s="428"/>
      <c r="AUN199" s="428"/>
      <c r="AUO199" s="428"/>
      <c r="AUP199" s="428"/>
      <c r="AUQ199" s="428"/>
      <c r="AUR199" s="428"/>
      <c r="AUS199" s="428"/>
      <c r="AUT199" s="428"/>
      <c r="AUU199" s="428"/>
      <c r="AUV199" s="428"/>
      <c r="AUW199" s="428"/>
      <c r="AUX199" s="428"/>
      <c r="AUY199" s="428"/>
      <c r="AUZ199" s="428"/>
      <c r="AVA199" s="428"/>
      <c r="AVB199" s="428"/>
      <c r="AVC199" s="428"/>
      <c r="AVD199" s="428"/>
      <c r="AVE199" s="428"/>
      <c r="AVF199" s="428"/>
      <c r="AVG199" s="428"/>
      <c r="AVH199" s="428"/>
      <c r="AVI199" s="428"/>
      <c r="AVJ199" s="428"/>
      <c r="AVK199" s="428"/>
      <c r="AVL199" s="428"/>
      <c r="AVM199" s="428"/>
      <c r="AVN199" s="428"/>
      <c r="AVO199" s="428"/>
      <c r="AVP199" s="428"/>
      <c r="AVQ199" s="428"/>
      <c r="AVR199" s="428"/>
      <c r="AVS199" s="428"/>
      <c r="AVT199" s="428"/>
      <c r="AVU199" s="428"/>
      <c r="AVV199" s="428"/>
      <c r="AVW199" s="428"/>
      <c r="AVX199" s="428"/>
      <c r="AVY199" s="428"/>
      <c r="AVZ199" s="428"/>
      <c r="AWA199" s="428"/>
      <c r="AWB199" s="428"/>
      <c r="AWC199" s="428"/>
      <c r="AWD199" s="428"/>
      <c r="AWE199" s="428"/>
      <c r="AWF199" s="428"/>
      <c r="AWG199" s="428"/>
      <c r="AWH199" s="428"/>
      <c r="AWI199" s="428"/>
      <c r="AWJ199" s="428"/>
      <c r="AWK199" s="428"/>
      <c r="AWL199" s="428"/>
      <c r="AWM199" s="428"/>
      <c r="AWN199" s="428"/>
      <c r="AWO199" s="428"/>
      <c r="AWP199" s="428"/>
      <c r="AWQ199" s="428"/>
      <c r="AWR199" s="428"/>
      <c r="AWS199" s="428"/>
      <c r="AWT199" s="428"/>
      <c r="AWU199" s="428"/>
      <c r="AWV199" s="428"/>
      <c r="AWW199" s="428"/>
      <c r="AWX199" s="428"/>
      <c r="AWY199" s="428"/>
      <c r="AWZ199" s="428"/>
      <c r="AXA199" s="428"/>
      <c r="AXB199" s="428"/>
      <c r="AXC199" s="428"/>
      <c r="AXD199" s="428"/>
      <c r="AXE199" s="428"/>
      <c r="AXF199" s="428"/>
      <c r="AXG199" s="428"/>
      <c r="AXH199" s="428"/>
      <c r="AXI199" s="428"/>
      <c r="AXJ199" s="428"/>
      <c r="AXK199" s="428"/>
      <c r="AXL199" s="428"/>
      <c r="AXM199" s="428"/>
      <c r="AXN199" s="428"/>
      <c r="AXO199" s="428"/>
      <c r="AXP199" s="428"/>
      <c r="AXQ199" s="428"/>
      <c r="AXR199" s="428"/>
      <c r="AXS199" s="428"/>
      <c r="AXT199" s="428"/>
      <c r="AXU199" s="428"/>
      <c r="AXV199" s="428"/>
      <c r="AXW199" s="428"/>
      <c r="AXX199" s="428"/>
      <c r="AXY199" s="428"/>
      <c r="AXZ199" s="428"/>
      <c r="AYA199" s="428"/>
      <c r="AYB199" s="428"/>
      <c r="AYC199" s="428"/>
      <c r="AYD199" s="428"/>
      <c r="AYE199" s="428"/>
      <c r="AYF199" s="428"/>
      <c r="AYG199" s="428"/>
      <c r="AYH199" s="428"/>
      <c r="AYI199" s="428"/>
      <c r="AYJ199" s="428"/>
      <c r="AYK199" s="428"/>
      <c r="AYL199" s="428"/>
      <c r="AYM199" s="428"/>
      <c r="AYN199" s="428"/>
      <c r="AYO199" s="428"/>
      <c r="AYP199" s="428"/>
      <c r="AYQ199" s="428"/>
      <c r="AYR199" s="428"/>
      <c r="AYS199" s="428"/>
      <c r="AYT199" s="428"/>
      <c r="AYU199" s="428"/>
      <c r="AYV199" s="428"/>
      <c r="AYW199" s="428"/>
      <c r="AYX199" s="428"/>
      <c r="AYY199" s="428"/>
      <c r="AYZ199" s="428"/>
      <c r="AZA199" s="428"/>
      <c r="AZB199" s="428"/>
      <c r="AZC199" s="428"/>
      <c r="AZD199" s="428"/>
      <c r="AZE199" s="428"/>
      <c r="AZF199" s="428"/>
      <c r="AZG199" s="428"/>
      <c r="AZH199" s="428"/>
      <c r="AZI199" s="428"/>
      <c r="AZJ199" s="428"/>
      <c r="AZK199" s="428"/>
      <c r="AZL199" s="428"/>
      <c r="AZM199" s="428"/>
      <c r="AZN199" s="428"/>
      <c r="AZO199" s="428"/>
      <c r="AZP199" s="428"/>
      <c r="AZQ199" s="428"/>
      <c r="AZR199" s="428"/>
      <c r="AZS199" s="428"/>
      <c r="AZT199" s="428"/>
      <c r="AZU199" s="428"/>
      <c r="AZV199" s="428"/>
      <c r="AZW199" s="428"/>
      <c r="AZX199" s="428"/>
      <c r="AZY199" s="428"/>
      <c r="AZZ199" s="428"/>
      <c r="BAA199" s="428"/>
      <c r="BAB199" s="428"/>
      <c r="BAC199" s="428"/>
      <c r="BAD199" s="428"/>
      <c r="BAE199" s="428"/>
      <c r="BAF199" s="428"/>
      <c r="BAG199" s="428"/>
      <c r="BAH199" s="428"/>
      <c r="BAI199" s="428"/>
      <c r="BAJ199" s="428"/>
      <c r="BAK199" s="428"/>
      <c r="BAL199" s="428"/>
      <c r="BAM199" s="428"/>
      <c r="BAN199" s="428"/>
      <c r="BAO199" s="428"/>
      <c r="BAP199" s="428"/>
      <c r="BAQ199" s="428"/>
      <c r="BAR199" s="428"/>
      <c r="BAS199" s="428"/>
      <c r="BAT199" s="428"/>
      <c r="BAU199" s="428"/>
      <c r="BAV199" s="428"/>
      <c r="BAW199" s="428"/>
      <c r="BAX199" s="428"/>
      <c r="BAY199" s="428"/>
      <c r="BAZ199" s="428"/>
      <c r="BBA199" s="428"/>
      <c r="BBB199" s="428"/>
      <c r="BBC199" s="428"/>
      <c r="BBD199" s="428"/>
      <c r="BBE199" s="428"/>
      <c r="BBF199" s="428"/>
      <c r="BBG199" s="428"/>
      <c r="BBH199" s="428"/>
      <c r="BBI199" s="428"/>
      <c r="BBJ199" s="428"/>
      <c r="BBK199" s="428"/>
      <c r="BBL199" s="428"/>
      <c r="BBM199" s="428"/>
      <c r="BBN199" s="428"/>
      <c r="BBO199" s="428"/>
      <c r="BBP199" s="428"/>
      <c r="BBQ199" s="428"/>
      <c r="BBR199" s="428"/>
      <c r="BBS199" s="428"/>
      <c r="BBT199" s="428"/>
      <c r="BBU199" s="428"/>
      <c r="BBV199" s="428"/>
      <c r="BBW199" s="428"/>
      <c r="BBX199" s="428"/>
      <c r="BBY199" s="428"/>
      <c r="BBZ199" s="428"/>
      <c r="BCA199" s="428"/>
      <c r="BCB199" s="428"/>
      <c r="BCC199" s="428"/>
      <c r="BCD199" s="428"/>
      <c r="BCE199" s="428"/>
      <c r="BCF199" s="428"/>
      <c r="BCG199" s="428"/>
      <c r="BCH199" s="428"/>
      <c r="BCI199" s="428"/>
      <c r="BCJ199" s="428"/>
      <c r="BCK199" s="428"/>
      <c r="BCL199" s="428"/>
      <c r="BCM199" s="428"/>
      <c r="BCN199" s="428"/>
      <c r="BCO199" s="428"/>
      <c r="BCP199" s="428"/>
      <c r="BCQ199" s="428"/>
      <c r="BCR199" s="428"/>
      <c r="BCS199" s="428"/>
      <c r="BCT199" s="428"/>
      <c r="BCU199" s="428"/>
      <c r="BCV199" s="428"/>
      <c r="BCW199" s="428"/>
      <c r="BCX199" s="428"/>
      <c r="BCY199" s="428"/>
      <c r="BCZ199" s="428"/>
      <c r="BDA199" s="428"/>
      <c r="BDB199" s="428"/>
      <c r="BDC199" s="428"/>
      <c r="BDD199" s="428"/>
      <c r="BDE199" s="428"/>
      <c r="BDF199" s="428"/>
      <c r="BDG199" s="428"/>
      <c r="BDH199" s="428"/>
      <c r="BDI199" s="428"/>
      <c r="BDJ199" s="428"/>
      <c r="BDK199" s="428"/>
      <c r="BDL199" s="428"/>
      <c r="BDM199" s="428"/>
      <c r="BDN199" s="428"/>
      <c r="BDO199" s="428"/>
      <c r="BDP199" s="428"/>
      <c r="BDQ199" s="428"/>
      <c r="BDR199" s="428"/>
      <c r="BDS199" s="428"/>
      <c r="BDT199" s="428"/>
      <c r="BDU199" s="428"/>
      <c r="BDV199" s="428"/>
      <c r="BDW199" s="428"/>
      <c r="BDX199" s="428"/>
      <c r="BDY199" s="428"/>
      <c r="BDZ199" s="428"/>
      <c r="BEA199" s="428"/>
      <c r="BEB199" s="428"/>
      <c r="BEC199" s="428"/>
      <c r="BED199" s="428"/>
      <c r="BEE199" s="428"/>
      <c r="BEF199" s="428"/>
      <c r="BEG199" s="428"/>
      <c r="BEH199" s="428"/>
      <c r="BEI199" s="428"/>
      <c r="BEJ199" s="428"/>
      <c r="BEK199" s="428"/>
      <c r="BEL199" s="428"/>
      <c r="BEM199" s="428"/>
      <c r="BEN199" s="428"/>
      <c r="BEO199" s="428"/>
      <c r="BEP199" s="428"/>
      <c r="BEQ199" s="428"/>
      <c r="BER199" s="428"/>
      <c r="BES199" s="428"/>
      <c r="BET199" s="428"/>
      <c r="BEU199" s="428"/>
      <c r="BEV199" s="428"/>
      <c r="BEW199" s="428"/>
      <c r="BEX199" s="428"/>
      <c r="BEY199" s="428"/>
      <c r="BEZ199" s="428"/>
      <c r="BFA199" s="428"/>
      <c r="BFB199" s="428"/>
      <c r="BFC199" s="428"/>
      <c r="BFD199" s="428"/>
      <c r="BFE199" s="428"/>
      <c r="BFF199" s="428"/>
      <c r="BFG199" s="428"/>
      <c r="BFH199" s="428"/>
      <c r="BFI199" s="428"/>
      <c r="BFJ199" s="428"/>
      <c r="BFK199" s="428"/>
      <c r="BFL199" s="428"/>
      <c r="BFM199" s="428"/>
      <c r="BFN199" s="428"/>
      <c r="BFO199" s="428"/>
      <c r="BFP199" s="428"/>
      <c r="BFQ199" s="428"/>
      <c r="BFR199" s="428"/>
      <c r="BFS199" s="428"/>
      <c r="BFT199" s="428"/>
      <c r="BFU199" s="428"/>
      <c r="BFV199" s="428"/>
      <c r="BFW199" s="428"/>
      <c r="BFX199" s="428"/>
      <c r="BFY199" s="428"/>
      <c r="BFZ199" s="428"/>
      <c r="BGA199" s="428"/>
      <c r="BGB199" s="428"/>
      <c r="BGC199" s="428"/>
      <c r="BGD199" s="428"/>
      <c r="BGE199" s="428"/>
      <c r="BGF199" s="428"/>
      <c r="BGG199" s="428"/>
      <c r="BGH199" s="428"/>
      <c r="BGI199" s="428"/>
      <c r="BGJ199" s="428"/>
      <c r="BGK199" s="428"/>
      <c r="BGL199" s="428"/>
      <c r="BGM199" s="428"/>
      <c r="BGN199" s="428"/>
      <c r="BGO199" s="428"/>
      <c r="BGP199" s="428"/>
      <c r="BGQ199" s="428"/>
      <c r="BGR199" s="428"/>
      <c r="BGS199" s="428"/>
      <c r="BGT199" s="428"/>
      <c r="BGU199" s="428"/>
      <c r="BGV199" s="428"/>
      <c r="BGW199" s="428"/>
      <c r="BGX199" s="428"/>
      <c r="BGY199" s="428"/>
      <c r="BGZ199" s="428"/>
      <c r="BHA199" s="428"/>
      <c r="BHB199" s="428"/>
      <c r="BHC199" s="428"/>
      <c r="BHD199" s="428"/>
      <c r="BHE199" s="428"/>
      <c r="BHF199" s="428"/>
      <c r="BHG199" s="428"/>
      <c r="BHH199" s="428"/>
      <c r="BHI199" s="428"/>
      <c r="BHJ199" s="428"/>
      <c r="BHK199" s="428"/>
      <c r="BHL199" s="428"/>
      <c r="BHM199" s="428"/>
      <c r="BHN199" s="428"/>
      <c r="BHO199" s="428"/>
      <c r="BHP199" s="428"/>
      <c r="BHQ199" s="428"/>
      <c r="BHR199" s="428"/>
      <c r="BHS199" s="428"/>
      <c r="BHT199" s="428"/>
      <c r="BHU199" s="428"/>
      <c r="BHV199" s="428"/>
      <c r="BHW199" s="428"/>
      <c r="BHX199" s="428"/>
      <c r="BHY199" s="428"/>
      <c r="BHZ199" s="428"/>
      <c r="BIA199" s="428"/>
      <c r="BIB199" s="428"/>
      <c r="BIC199" s="428"/>
      <c r="BID199" s="428"/>
      <c r="BIE199" s="428"/>
      <c r="BIF199" s="428"/>
      <c r="BIG199" s="428"/>
      <c r="BIH199" s="428"/>
      <c r="BII199" s="428"/>
      <c r="BIJ199" s="428"/>
      <c r="BIK199" s="428"/>
      <c r="BIL199" s="428"/>
      <c r="BIM199" s="428"/>
      <c r="BIN199" s="428"/>
      <c r="BIO199" s="428"/>
      <c r="BIP199" s="428"/>
      <c r="BIQ199" s="428"/>
      <c r="BIR199" s="428"/>
      <c r="BIS199" s="428"/>
      <c r="BIT199" s="428"/>
      <c r="BIU199" s="428"/>
      <c r="BIV199" s="428"/>
      <c r="BIW199" s="428"/>
      <c r="BIX199" s="428"/>
      <c r="BIY199" s="428"/>
      <c r="BIZ199" s="428"/>
      <c r="BJA199" s="428"/>
      <c r="BJB199" s="428"/>
      <c r="BJC199" s="428"/>
      <c r="BJD199" s="428"/>
      <c r="BJE199" s="428"/>
      <c r="BJF199" s="428"/>
      <c r="BJG199" s="428"/>
      <c r="BJH199" s="428"/>
      <c r="BJI199" s="428"/>
      <c r="BJJ199" s="428"/>
      <c r="BJK199" s="428"/>
      <c r="BJL199" s="428"/>
      <c r="BJM199" s="428"/>
      <c r="BJN199" s="428"/>
      <c r="BJO199" s="428"/>
      <c r="BJP199" s="428"/>
      <c r="BJQ199" s="428"/>
      <c r="BJR199" s="428"/>
      <c r="BJS199" s="428"/>
      <c r="BJT199" s="428"/>
      <c r="BJU199" s="428"/>
      <c r="BJV199" s="428"/>
      <c r="BJW199" s="428"/>
      <c r="BJX199" s="428"/>
      <c r="BJY199" s="428"/>
      <c r="BJZ199" s="428"/>
      <c r="BKA199" s="428"/>
      <c r="BKB199" s="428"/>
      <c r="BKC199" s="428"/>
      <c r="BKD199" s="428"/>
      <c r="BKE199" s="428"/>
      <c r="BKF199" s="428"/>
      <c r="BKG199" s="428"/>
      <c r="BKH199" s="428"/>
      <c r="BKI199" s="428"/>
      <c r="BKJ199" s="428"/>
      <c r="BKK199" s="428"/>
      <c r="BKL199" s="428"/>
      <c r="BKM199" s="428"/>
      <c r="BKN199" s="428"/>
      <c r="BKO199" s="428"/>
      <c r="BKP199" s="428"/>
      <c r="BKQ199" s="428"/>
      <c r="BKR199" s="428"/>
      <c r="BKS199" s="428"/>
      <c r="BKT199" s="428"/>
      <c r="BKU199" s="428"/>
      <c r="BKV199" s="428"/>
      <c r="BKW199" s="428"/>
      <c r="BKX199" s="428"/>
      <c r="BKY199" s="428"/>
      <c r="BKZ199" s="428"/>
      <c r="BLA199" s="428"/>
      <c r="BLB199" s="428"/>
      <c r="BLC199" s="428"/>
      <c r="BLD199" s="428"/>
      <c r="BLE199" s="428"/>
      <c r="BLF199" s="428"/>
      <c r="BLG199" s="428"/>
      <c r="BLH199" s="428"/>
      <c r="BLI199" s="428"/>
      <c r="BLJ199" s="428"/>
      <c r="BLK199" s="428"/>
      <c r="BLL199" s="428"/>
      <c r="BLM199" s="428"/>
      <c r="BLN199" s="428"/>
      <c r="BLO199" s="428"/>
      <c r="BLP199" s="428"/>
      <c r="BLQ199" s="428"/>
      <c r="BLR199" s="428"/>
      <c r="BLS199" s="428"/>
      <c r="BLT199" s="428"/>
      <c r="BLU199" s="428"/>
      <c r="BLV199" s="428"/>
      <c r="BLW199" s="428"/>
      <c r="BLX199" s="428"/>
      <c r="BLY199" s="428"/>
      <c r="BLZ199" s="428"/>
      <c r="BMA199" s="428"/>
      <c r="BMB199" s="428"/>
      <c r="BMC199" s="428"/>
      <c r="BMD199" s="428"/>
      <c r="BME199" s="428"/>
      <c r="BMF199" s="428"/>
      <c r="BMG199" s="428"/>
      <c r="BMH199" s="428"/>
      <c r="BMI199" s="428"/>
      <c r="BMJ199" s="428"/>
      <c r="BMK199" s="428"/>
      <c r="BML199" s="428"/>
      <c r="BMM199" s="428"/>
      <c r="BMN199" s="428"/>
      <c r="BMO199" s="428"/>
      <c r="BMP199" s="428"/>
      <c r="BMQ199" s="428"/>
      <c r="BMR199" s="428"/>
      <c r="BMS199" s="428"/>
      <c r="BMT199" s="428"/>
      <c r="BMU199" s="428"/>
      <c r="BMV199" s="428"/>
      <c r="BMW199" s="428"/>
      <c r="BMX199" s="428"/>
      <c r="BMY199" s="428"/>
      <c r="BMZ199" s="428"/>
      <c r="BNA199" s="428"/>
      <c r="BNB199" s="428"/>
      <c r="BNC199" s="428"/>
      <c r="BND199" s="428"/>
      <c r="BNE199" s="428"/>
      <c r="BNF199" s="428"/>
      <c r="BNG199" s="428"/>
      <c r="BNH199" s="428"/>
      <c r="BNI199" s="428"/>
      <c r="BNJ199" s="428"/>
      <c r="BNK199" s="428"/>
      <c r="BNL199" s="428"/>
      <c r="BNM199" s="428"/>
      <c r="BNN199" s="428"/>
      <c r="BNO199" s="428"/>
      <c r="BNP199" s="428"/>
      <c r="BNQ199" s="428"/>
      <c r="BNR199" s="428"/>
      <c r="BNS199" s="428"/>
      <c r="BNT199" s="428"/>
      <c r="BNU199" s="428"/>
      <c r="BNV199" s="428"/>
      <c r="BNW199" s="428"/>
      <c r="BNX199" s="428"/>
      <c r="BNY199" s="428"/>
      <c r="BNZ199" s="428"/>
      <c r="BOA199" s="428"/>
      <c r="BOB199" s="428"/>
      <c r="BOC199" s="428"/>
      <c r="BOD199" s="428"/>
      <c r="BOE199" s="428"/>
      <c r="BOF199" s="428"/>
      <c r="BOG199" s="428"/>
      <c r="BOH199" s="428"/>
      <c r="BOI199" s="428"/>
      <c r="BOJ199" s="428"/>
      <c r="BOK199" s="428"/>
      <c r="BOL199" s="428"/>
      <c r="BOM199" s="428"/>
      <c r="BON199" s="428"/>
      <c r="BOO199" s="428"/>
      <c r="BOP199" s="428"/>
      <c r="BOQ199" s="428"/>
      <c r="BOR199" s="428"/>
      <c r="BOS199" s="428"/>
      <c r="BOT199" s="428"/>
      <c r="BOU199" s="428"/>
      <c r="BOV199" s="428"/>
      <c r="BOW199" s="428"/>
      <c r="BOX199" s="428"/>
      <c r="BOY199" s="428"/>
      <c r="BOZ199" s="428"/>
      <c r="BPA199" s="428"/>
      <c r="BPB199" s="428"/>
      <c r="BPC199" s="428"/>
      <c r="BPD199" s="428"/>
      <c r="BPE199" s="428"/>
      <c r="BPF199" s="428"/>
      <c r="BPG199" s="428"/>
      <c r="BPH199" s="428"/>
      <c r="BPI199" s="428"/>
      <c r="BPJ199" s="428"/>
      <c r="BPK199" s="428"/>
      <c r="BPL199" s="428"/>
      <c r="BPM199" s="428"/>
      <c r="BPN199" s="428"/>
      <c r="BPO199" s="428"/>
      <c r="BPP199" s="428"/>
      <c r="BPQ199" s="428"/>
      <c r="BPR199" s="428"/>
      <c r="BPS199" s="428"/>
      <c r="BPT199" s="428"/>
      <c r="BPU199" s="428"/>
      <c r="BPV199" s="428"/>
      <c r="BPW199" s="428"/>
      <c r="BPX199" s="428"/>
      <c r="BPY199" s="428"/>
      <c r="BPZ199" s="428"/>
      <c r="BQA199" s="428"/>
      <c r="BQB199" s="428"/>
      <c r="BQC199" s="428"/>
      <c r="BQD199" s="428"/>
      <c r="BQE199" s="428"/>
      <c r="BQF199" s="428"/>
      <c r="BQG199" s="428"/>
      <c r="BQH199" s="428"/>
      <c r="BQI199" s="428"/>
      <c r="BQJ199" s="428"/>
      <c r="BQK199" s="428"/>
      <c r="BQL199" s="428"/>
      <c r="BQM199" s="428"/>
      <c r="BQN199" s="428"/>
      <c r="BQO199" s="428"/>
      <c r="BQP199" s="428"/>
      <c r="BQQ199" s="428"/>
      <c r="BQR199" s="428"/>
      <c r="BQS199" s="428"/>
      <c r="BQT199" s="428"/>
      <c r="BQU199" s="428"/>
      <c r="BQV199" s="428"/>
      <c r="BQW199" s="428"/>
      <c r="BQX199" s="428"/>
      <c r="BQY199" s="428"/>
      <c r="BQZ199" s="428"/>
      <c r="BRA199" s="428"/>
      <c r="BRB199" s="428"/>
      <c r="BRC199" s="428"/>
      <c r="BRD199" s="428"/>
      <c r="BRE199" s="428"/>
      <c r="BRF199" s="428"/>
      <c r="BRG199" s="428"/>
      <c r="BRH199" s="428"/>
      <c r="BRI199" s="428"/>
      <c r="BRJ199" s="428"/>
      <c r="BRK199" s="428"/>
      <c r="BRL199" s="428"/>
      <c r="BRM199" s="428"/>
      <c r="BRN199" s="428"/>
      <c r="BRO199" s="428"/>
      <c r="BRP199" s="428"/>
      <c r="BRQ199" s="428"/>
      <c r="BRR199" s="428"/>
      <c r="BRS199" s="428"/>
      <c r="BRT199" s="428"/>
      <c r="BRU199" s="428"/>
      <c r="BRV199" s="428"/>
      <c r="BRW199" s="428"/>
      <c r="BRX199" s="428"/>
      <c r="BRY199" s="428"/>
      <c r="BRZ199" s="428"/>
      <c r="BSA199" s="428"/>
      <c r="BSB199" s="428"/>
      <c r="BSC199" s="428"/>
      <c r="BSD199" s="428"/>
      <c r="BSE199" s="428"/>
      <c r="BSF199" s="428"/>
      <c r="BSG199" s="428"/>
      <c r="BSH199" s="428"/>
      <c r="BSI199" s="428"/>
      <c r="BSJ199" s="428"/>
      <c r="BSK199" s="428"/>
      <c r="BSL199" s="428"/>
      <c r="BSM199" s="428"/>
      <c r="BSN199" s="428"/>
      <c r="BSO199" s="428"/>
      <c r="BSP199" s="428"/>
      <c r="BSQ199" s="428"/>
      <c r="BSR199" s="428"/>
      <c r="BSS199" s="428"/>
      <c r="BST199" s="428"/>
      <c r="BSU199" s="428"/>
      <c r="BSV199" s="428"/>
      <c r="BSW199" s="428"/>
      <c r="BSX199" s="428"/>
      <c r="BSY199" s="428"/>
      <c r="BSZ199" s="428"/>
      <c r="BTA199" s="428"/>
      <c r="BTB199" s="428"/>
      <c r="BTC199" s="428"/>
      <c r="BTD199" s="428"/>
      <c r="BTE199" s="428"/>
      <c r="BTF199" s="428"/>
      <c r="BTG199" s="428"/>
      <c r="BTH199" s="428"/>
      <c r="BTI199" s="428"/>
      <c r="BTJ199" s="428"/>
      <c r="BTK199" s="428"/>
      <c r="BTL199" s="428"/>
      <c r="BTM199" s="428"/>
      <c r="BTN199" s="428"/>
      <c r="BTO199" s="428"/>
      <c r="BTP199" s="428"/>
      <c r="BTQ199" s="428"/>
      <c r="BTR199" s="428"/>
      <c r="BTS199" s="428"/>
      <c r="BTT199" s="428"/>
      <c r="BTU199" s="428"/>
      <c r="BTV199" s="428"/>
      <c r="BTW199" s="428"/>
      <c r="BTX199" s="428"/>
      <c r="BTY199" s="428"/>
      <c r="BTZ199" s="428"/>
      <c r="BUA199" s="428"/>
      <c r="BUB199" s="428"/>
      <c r="BUC199" s="428"/>
      <c r="BUD199" s="428"/>
      <c r="BUE199" s="428"/>
      <c r="BUF199" s="428"/>
      <c r="BUG199" s="428"/>
      <c r="BUH199" s="428"/>
      <c r="BUI199" s="428"/>
      <c r="BUJ199" s="428"/>
      <c r="BUK199" s="428"/>
      <c r="BUL199" s="428"/>
      <c r="BUM199" s="428"/>
      <c r="BUN199" s="428"/>
      <c r="BUO199" s="428"/>
      <c r="BUP199" s="428"/>
      <c r="BUQ199" s="428"/>
      <c r="BUR199" s="428"/>
      <c r="BUS199" s="428"/>
      <c r="BUT199" s="428"/>
      <c r="BUU199" s="428"/>
      <c r="BUV199" s="428"/>
      <c r="BUW199" s="428"/>
      <c r="BUX199" s="428"/>
      <c r="BUY199" s="428"/>
      <c r="BUZ199" s="428"/>
      <c r="BVA199" s="428"/>
      <c r="BVB199" s="428"/>
      <c r="BVC199" s="428"/>
      <c r="BVD199" s="428"/>
      <c r="BVE199" s="428"/>
      <c r="BVF199" s="428"/>
      <c r="BVG199" s="428"/>
      <c r="BVH199" s="428"/>
      <c r="BVI199" s="428"/>
      <c r="BVJ199" s="428"/>
      <c r="BVK199" s="428"/>
      <c r="BVL199" s="428"/>
      <c r="BVM199" s="428"/>
      <c r="BVN199" s="428"/>
      <c r="BVO199" s="428"/>
      <c r="BVP199" s="428"/>
      <c r="BVQ199" s="428"/>
      <c r="BVR199" s="428"/>
      <c r="BVS199" s="428"/>
      <c r="BVT199" s="428"/>
      <c r="BVU199" s="428"/>
      <c r="BVV199" s="428"/>
      <c r="BVW199" s="428"/>
      <c r="BVX199" s="428"/>
      <c r="BVY199" s="428"/>
      <c r="BVZ199" s="428"/>
      <c r="BWA199" s="428"/>
      <c r="BWB199" s="428"/>
      <c r="BWC199" s="428"/>
      <c r="BWD199" s="428"/>
      <c r="BWE199" s="428"/>
      <c r="BWF199" s="428"/>
      <c r="BWG199" s="428"/>
      <c r="BWH199" s="428"/>
      <c r="BWI199" s="428"/>
      <c r="BWJ199" s="428"/>
      <c r="BWK199" s="428"/>
      <c r="BWL199" s="428"/>
      <c r="BWM199" s="428"/>
      <c r="BWN199" s="428"/>
      <c r="BWO199" s="428"/>
      <c r="BWP199" s="428"/>
      <c r="BWQ199" s="428"/>
      <c r="BWR199" s="428"/>
      <c r="BWS199" s="428"/>
      <c r="BWT199" s="428"/>
      <c r="BWU199" s="428"/>
      <c r="BWV199" s="428"/>
      <c r="BWW199" s="428"/>
      <c r="BWX199" s="428"/>
      <c r="BWY199" s="428"/>
      <c r="BWZ199" s="428"/>
      <c r="BXA199" s="428"/>
      <c r="BXB199" s="428"/>
      <c r="BXC199" s="428"/>
      <c r="BXD199" s="428"/>
      <c r="BXE199" s="428"/>
      <c r="BXF199" s="428"/>
      <c r="BXG199" s="428"/>
      <c r="BXH199" s="428"/>
      <c r="BXI199" s="428"/>
      <c r="BXJ199" s="428"/>
      <c r="BXK199" s="428"/>
      <c r="BXL199" s="428"/>
      <c r="BXM199" s="428"/>
      <c r="BXN199" s="428"/>
      <c r="BXO199" s="428"/>
      <c r="BXP199" s="428"/>
      <c r="BXQ199" s="428"/>
      <c r="BXR199" s="428"/>
      <c r="BXS199" s="428"/>
      <c r="BXT199" s="428"/>
      <c r="BXU199" s="428"/>
      <c r="BXV199" s="428"/>
      <c r="BXW199" s="428"/>
      <c r="BXX199" s="428"/>
      <c r="BXY199" s="428"/>
      <c r="BXZ199" s="428"/>
      <c r="BYA199" s="428"/>
      <c r="BYB199" s="428"/>
      <c r="BYC199" s="428"/>
      <c r="BYD199" s="428"/>
      <c r="BYE199" s="428"/>
      <c r="BYF199" s="428"/>
      <c r="BYG199" s="428"/>
      <c r="BYH199" s="428"/>
      <c r="BYI199" s="428"/>
      <c r="BYJ199" s="428"/>
      <c r="BYK199" s="428"/>
      <c r="BYL199" s="428"/>
      <c r="BYM199" s="428"/>
      <c r="BYN199" s="428"/>
      <c r="BYO199" s="428"/>
      <c r="BYP199" s="428"/>
      <c r="BYQ199" s="428"/>
      <c r="BYR199" s="428"/>
      <c r="BYS199" s="428"/>
      <c r="BYT199" s="428"/>
      <c r="BYU199" s="428"/>
      <c r="BYV199" s="428"/>
      <c r="BYW199" s="428"/>
      <c r="BYX199" s="428"/>
      <c r="BYY199" s="428"/>
      <c r="BYZ199" s="428"/>
      <c r="BZA199" s="428"/>
      <c r="BZB199" s="428"/>
      <c r="BZC199" s="428"/>
      <c r="BZD199" s="428"/>
      <c r="BZE199" s="428"/>
      <c r="BZF199" s="428"/>
      <c r="BZG199" s="428"/>
      <c r="BZH199" s="428"/>
      <c r="BZI199" s="428"/>
      <c r="BZJ199" s="428"/>
      <c r="BZK199" s="428"/>
      <c r="BZL199" s="428"/>
      <c r="BZM199" s="428"/>
      <c r="BZN199" s="428"/>
      <c r="BZO199" s="428"/>
      <c r="BZP199" s="428"/>
      <c r="BZQ199" s="428"/>
      <c r="BZR199" s="428"/>
      <c r="BZS199" s="428"/>
      <c r="BZT199" s="428"/>
      <c r="BZU199" s="428"/>
      <c r="BZV199" s="428"/>
      <c r="BZW199" s="428"/>
      <c r="BZX199" s="428"/>
      <c r="BZY199" s="428"/>
      <c r="BZZ199" s="428"/>
      <c r="CAA199" s="428"/>
      <c r="CAB199" s="428"/>
      <c r="CAC199" s="428"/>
      <c r="CAD199" s="428"/>
      <c r="CAE199" s="428"/>
      <c r="CAF199" s="428"/>
      <c r="CAG199" s="428"/>
      <c r="CAH199" s="428"/>
      <c r="CAI199" s="428"/>
      <c r="CAJ199" s="428"/>
      <c r="CAK199" s="428"/>
      <c r="CAL199" s="428"/>
      <c r="CAM199" s="428"/>
      <c r="CAN199" s="428"/>
      <c r="CAO199" s="428"/>
      <c r="CAP199" s="428"/>
      <c r="CAQ199" s="428"/>
      <c r="CAR199" s="428"/>
      <c r="CAS199" s="428"/>
      <c r="CAT199" s="428"/>
      <c r="CAU199" s="428"/>
      <c r="CAV199" s="428"/>
      <c r="CAW199" s="428"/>
      <c r="CAX199" s="428"/>
      <c r="CAY199" s="428"/>
      <c r="CAZ199" s="428"/>
      <c r="CBA199" s="428"/>
      <c r="CBB199" s="428"/>
      <c r="CBC199" s="428"/>
      <c r="CBD199" s="428"/>
      <c r="CBE199" s="428"/>
      <c r="CBF199" s="428"/>
      <c r="CBG199" s="428"/>
      <c r="CBH199" s="428"/>
      <c r="CBI199" s="428"/>
      <c r="CBJ199" s="428"/>
      <c r="CBK199" s="428"/>
      <c r="CBL199" s="428"/>
      <c r="CBM199" s="428"/>
      <c r="CBN199" s="428"/>
      <c r="CBO199" s="428"/>
      <c r="CBP199" s="428"/>
      <c r="CBQ199" s="428"/>
      <c r="CBR199" s="428"/>
      <c r="CBS199" s="428"/>
      <c r="CBT199" s="428"/>
      <c r="CBU199" s="428"/>
      <c r="CBV199" s="428"/>
      <c r="CBW199" s="428"/>
      <c r="CBX199" s="428"/>
      <c r="CBY199" s="428"/>
      <c r="CBZ199" s="428"/>
      <c r="CCA199" s="428"/>
      <c r="CCB199" s="428"/>
      <c r="CCC199" s="428"/>
      <c r="CCD199" s="428"/>
      <c r="CCE199" s="428"/>
      <c r="CCF199" s="428"/>
      <c r="CCG199" s="428"/>
      <c r="CCH199" s="428"/>
      <c r="CCI199" s="428"/>
      <c r="CCJ199" s="428"/>
      <c r="CCK199" s="428"/>
      <c r="CCL199" s="428"/>
      <c r="CCM199" s="428"/>
      <c r="CCN199" s="428"/>
      <c r="CCO199" s="428"/>
      <c r="CCP199" s="428"/>
      <c r="CCQ199" s="428"/>
      <c r="CCR199" s="428"/>
      <c r="CCS199" s="428"/>
      <c r="CCT199" s="428"/>
      <c r="CCU199" s="428"/>
      <c r="CCV199" s="428"/>
      <c r="CCW199" s="428"/>
      <c r="CCX199" s="428"/>
      <c r="CCY199" s="428"/>
      <c r="CCZ199" s="428"/>
      <c r="CDA199" s="428"/>
      <c r="CDB199" s="428"/>
      <c r="CDC199" s="428"/>
      <c r="CDD199" s="428"/>
      <c r="CDE199" s="428"/>
      <c r="CDF199" s="428"/>
      <c r="CDG199" s="428"/>
      <c r="CDH199" s="428"/>
      <c r="CDI199" s="428"/>
      <c r="CDJ199" s="428"/>
      <c r="CDK199" s="428"/>
      <c r="CDL199" s="428"/>
      <c r="CDM199" s="428"/>
      <c r="CDN199" s="428"/>
      <c r="CDO199" s="428"/>
      <c r="CDP199" s="428"/>
      <c r="CDQ199" s="428"/>
      <c r="CDR199" s="428"/>
      <c r="CDS199" s="428"/>
      <c r="CDT199" s="428"/>
      <c r="CDU199" s="428"/>
      <c r="CDV199" s="428"/>
      <c r="CDW199" s="428"/>
      <c r="CDX199" s="428"/>
      <c r="CDY199" s="428"/>
      <c r="CDZ199" s="428"/>
      <c r="CEA199" s="428"/>
      <c r="CEB199" s="428"/>
      <c r="CEC199" s="428"/>
      <c r="CED199" s="428"/>
      <c r="CEE199" s="428"/>
      <c r="CEF199" s="428"/>
      <c r="CEG199" s="428"/>
      <c r="CEH199" s="428"/>
      <c r="CEI199" s="428"/>
      <c r="CEJ199" s="428"/>
      <c r="CEK199" s="428"/>
      <c r="CEL199" s="428"/>
      <c r="CEM199" s="428"/>
      <c r="CEN199" s="428"/>
      <c r="CEO199" s="428"/>
      <c r="CEP199" s="428"/>
      <c r="CEQ199" s="428"/>
      <c r="CER199" s="428"/>
      <c r="CES199" s="428"/>
      <c r="CET199" s="428"/>
      <c r="CEU199" s="428"/>
      <c r="CEV199" s="428"/>
      <c r="CEW199" s="428"/>
      <c r="CEX199" s="428"/>
      <c r="CEY199" s="428"/>
      <c r="CEZ199" s="428"/>
      <c r="CFA199" s="428"/>
      <c r="CFB199" s="428"/>
      <c r="CFC199" s="428"/>
      <c r="CFD199" s="428"/>
      <c r="CFE199" s="428"/>
      <c r="CFF199" s="428"/>
      <c r="CFG199" s="428"/>
      <c r="CFH199" s="428"/>
      <c r="CFI199" s="428"/>
      <c r="CFJ199" s="428"/>
      <c r="CFK199" s="428"/>
      <c r="CFL199" s="428"/>
      <c r="CFM199" s="428"/>
      <c r="CFN199" s="428"/>
      <c r="CFO199" s="428"/>
      <c r="CFP199" s="428"/>
      <c r="CFQ199" s="428"/>
      <c r="CFR199" s="428"/>
      <c r="CFS199" s="428"/>
      <c r="CFT199" s="428"/>
      <c r="CFU199" s="428"/>
      <c r="CFV199" s="428"/>
      <c r="CFW199" s="428"/>
      <c r="CFX199" s="428"/>
      <c r="CFY199" s="428"/>
      <c r="CFZ199" s="428"/>
      <c r="CGA199" s="428"/>
      <c r="CGB199" s="428"/>
      <c r="CGC199" s="428"/>
      <c r="CGD199" s="428"/>
      <c r="CGE199" s="428"/>
      <c r="CGF199" s="428"/>
      <c r="CGG199" s="428"/>
      <c r="CGH199" s="428"/>
      <c r="CGI199" s="428"/>
      <c r="CGJ199" s="428"/>
      <c r="CGK199" s="428"/>
      <c r="CGL199" s="428"/>
      <c r="CGM199" s="428"/>
      <c r="CGN199" s="428"/>
      <c r="CGO199" s="428"/>
      <c r="CGP199" s="428"/>
      <c r="CGQ199" s="428"/>
      <c r="CGR199" s="428"/>
      <c r="CGS199" s="428"/>
      <c r="CGT199" s="428"/>
      <c r="CGU199" s="428"/>
      <c r="CGV199" s="428"/>
      <c r="CGW199" s="428"/>
      <c r="CGX199" s="428"/>
      <c r="CGY199" s="428"/>
      <c r="CGZ199" s="428"/>
      <c r="CHA199" s="428"/>
      <c r="CHB199" s="428"/>
      <c r="CHC199" s="428"/>
      <c r="CHD199" s="428"/>
      <c r="CHE199" s="428"/>
      <c r="CHF199" s="428"/>
      <c r="CHG199" s="428"/>
      <c r="CHH199" s="428"/>
      <c r="CHI199" s="428"/>
      <c r="CHJ199" s="428"/>
      <c r="CHK199" s="428"/>
      <c r="CHL199" s="428"/>
      <c r="CHM199" s="428"/>
      <c r="CHN199" s="428"/>
      <c r="CHO199" s="428"/>
      <c r="CHP199" s="428"/>
      <c r="CHQ199" s="428"/>
      <c r="CHR199" s="428"/>
      <c r="CHS199" s="428"/>
      <c r="CHT199" s="428"/>
      <c r="CHU199" s="428"/>
      <c r="CHV199" s="428"/>
      <c r="CHW199" s="428"/>
      <c r="CHX199" s="428"/>
      <c r="CHY199" s="428"/>
      <c r="CHZ199" s="428"/>
      <c r="CIA199" s="428"/>
      <c r="CIB199" s="428"/>
      <c r="CIC199" s="428"/>
      <c r="CID199" s="428"/>
      <c r="CIE199" s="428"/>
      <c r="CIF199" s="428"/>
      <c r="CIG199" s="428"/>
      <c r="CIH199" s="428"/>
      <c r="CII199" s="428"/>
      <c r="CIJ199" s="428"/>
      <c r="CIK199" s="428"/>
      <c r="CIL199" s="428"/>
      <c r="CIM199" s="428"/>
      <c r="CIN199" s="428"/>
      <c r="CIO199" s="428"/>
      <c r="CIP199" s="428"/>
      <c r="CIQ199" s="428"/>
      <c r="CIR199" s="428"/>
      <c r="CIS199" s="428"/>
      <c r="CIT199" s="428"/>
      <c r="CIU199" s="428"/>
      <c r="CIV199" s="428"/>
      <c r="CIW199" s="428"/>
      <c r="CIX199" s="428"/>
      <c r="CIY199" s="428"/>
      <c r="CIZ199" s="428"/>
      <c r="CJA199" s="428"/>
      <c r="CJB199" s="428"/>
      <c r="CJC199" s="428"/>
      <c r="CJD199" s="428"/>
      <c r="CJE199" s="428"/>
      <c r="CJF199" s="428"/>
      <c r="CJG199" s="428"/>
      <c r="CJH199" s="428"/>
      <c r="CJI199" s="428"/>
      <c r="CJJ199" s="428"/>
      <c r="CJK199" s="428"/>
      <c r="CJL199" s="428"/>
      <c r="CJM199" s="428"/>
      <c r="CJN199" s="428"/>
      <c r="CJO199" s="428"/>
      <c r="CJP199" s="428"/>
      <c r="CJQ199" s="428"/>
      <c r="CJR199" s="428"/>
      <c r="CJS199" s="428"/>
      <c r="CJT199" s="428"/>
      <c r="CJU199" s="428"/>
      <c r="CJV199" s="428"/>
      <c r="CJW199" s="428"/>
      <c r="CJX199" s="428"/>
      <c r="CJY199" s="428"/>
      <c r="CJZ199" s="428"/>
      <c r="CKA199" s="428"/>
      <c r="CKB199" s="428"/>
      <c r="CKC199" s="428"/>
      <c r="CKD199" s="428"/>
      <c r="CKE199" s="428"/>
      <c r="CKF199" s="428"/>
      <c r="CKG199" s="428"/>
      <c r="CKH199" s="428"/>
      <c r="CKI199" s="428"/>
      <c r="CKJ199" s="428"/>
      <c r="CKK199" s="428"/>
      <c r="CKL199" s="428"/>
      <c r="CKM199" s="428"/>
      <c r="CKN199" s="428"/>
      <c r="CKO199" s="428"/>
      <c r="CKP199" s="428"/>
      <c r="CKQ199" s="428"/>
      <c r="CKR199" s="428"/>
      <c r="CKS199" s="428"/>
      <c r="CKT199" s="428"/>
      <c r="CKU199" s="428"/>
      <c r="CKV199" s="428"/>
      <c r="CKW199" s="428"/>
      <c r="CKX199" s="428"/>
      <c r="CKY199" s="428"/>
      <c r="CKZ199" s="428"/>
      <c r="CLA199" s="428"/>
      <c r="CLB199" s="428"/>
      <c r="CLC199" s="428"/>
      <c r="CLD199" s="428"/>
      <c r="CLE199" s="428"/>
      <c r="CLF199" s="428"/>
      <c r="CLG199" s="428"/>
      <c r="CLH199" s="428"/>
      <c r="CLI199" s="428"/>
      <c r="CLJ199" s="428"/>
      <c r="CLK199" s="428"/>
      <c r="CLL199" s="428"/>
      <c r="CLM199" s="428"/>
      <c r="CLN199" s="428"/>
      <c r="CLO199" s="428"/>
      <c r="CLP199" s="428"/>
      <c r="CLQ199" s="428"/>
      <c r="CLR199" s="428"/>
      <c r="CLS199" s="428"/>
      <c r="CLT199" s="428"/>
      <c r="CLU199" s="428"/>
      <c r="CLV199" s="428"/>
      <c r="CLW199" s="428"/>
      <c r="CLX199" s="428"/>
      <c r="CLY199" s="428"/>
      <c r="CLZ199" s="428"/>
      <c r="CMA199" s="428"/>
      <c r="CMB199" s="428"/>
      <c r="CMC199" s="428"/>
      <c r="CMD199" s="428"/>
      <c r="CME199" s="428"/>
      <c r="CMF199" s="428"/>
      <c r="CMG199" s="428"/>
      <c r="CMH199" s="428"/>
      <c r="CMI199" s="428"/>
      <c r="CMJ199" s="428"/>
      <c r="CMK199" s="428"/>
      <c r="CML199" s="428"/>
      <c r="CMM199" s="428"/>
      <c r="CMN199" s="428"/>
      <c r="CMO199" s="428"/>
      <c r="CMP199" s="428"/>
      <c r="CMQ199" s="428"/>
      <c r="CMR199" s="428"/>
      <c r="CMS199" s="428"/>
      <c r="CMT199" s="428"/>
      <c r="CMU199" s="428"/>
      <c r="CMV199" s="428"/>
      <c r="CMW199" s="428"/>
      <c r="CMX199" s="428"/>
      <c r="CMY199" s="428"/>
      <c r="CMZ199" s="428"/>
      <c r="CNA199" s="428"/>
      <c r="CNB199" s="428"/>
      <c r="CNC199" s="428"/>
      <c r="CND199" s="428"/>
      <c r="CNE199" s="428"/>
      <c r="CNF199" s="428"/>
      <c r="CNG199" s="428"/>
      <c r="CNH199" s="428"/>
      <c r="CNI199" s="428"/>
      <c r="CNJ199" s="428"/>
      <c r="CNK199" s="428"/>
      <c r="CNL199" s="428"/>
      <c r="CNM199" s="428"/>
      <c r="CNN199" s="428"/>
      <c r="CNO199" s="428"/>
      <c r="CNP199" s="428"/>
      <c r="CNQ199" s="428"/>
      <c r="CNR199" s="428"/>
      <c r="CNS199" s="428"/>
      <c r="CNT199" s="428"/>
      <c r="CNU199" s="428"/>
      <c r="CNV199" s="428"/>
      <c r="CNW199" s="428"/>
      <c r="CNX199" s="428"/>
      <c r="CNY199" s="428"/>
      <c r="CNZ199" s="428"/>
      <c r="COA199" s="428"/>
      <c r="COB199" s="428"/>
      <c r="COC199" s="428"/>
      <c r="COD199" s="428"/>
      <c r="COE199" s="428"/>
      <c r="COF199" s="428"/>
      <c r="COG199" s="428"/>
      <c r="COH199" s="428"/>
      <c r="COI199" s="428"/>
      <c r="COJ199" s="428"/>
      <c r="COK199" s="428"/>
      <c r="COL199" s="428"/>
      <c r="COM199" s="428"/>
      <c r="CON199" s="428"/>
      <c r="COO199" s="428"/>
      <c r="COP199" s="428"/>
      <c r="COQ199" s="428"/>
      <c r="COR199" s="428"/>
      <c r="COS199" s="428"/>
      <c r="COT199" s="428"/>
      <c r="COU199" s="428"/>
      <c r="COV199" s="428"/>
      <c r="COW199" s="428"/>
      <c r="COX199" s="428"/>
      <c r="COY199" s="428"/>
      <c r="COZ199" s="428"/>
      <c r="CPA199" s="428"/>
      <c r="CPB199" s="428"/>
      <c r="CPC199" s="428"/>
      <c r="CPD199" s="428"/>
      <c r="CPE199" s="428"/>
      <c r="CPF199" s="428"/>
      <c r="CPG199" s="428"/>
      <c r="CPH199" s="428"/>
      <c r="CPI199" s="428"/>
      <c r="CPJ199" s="428"/>
      <c r="CPK199" s="428"/>
      <c r="CPL199" s="428"/>
      <c r="CPM199" s="428"/>
      <c r="CPN199" s="428"/>
      <c r="CPO199" s="428"/>
      <c r="CPP199" s="428"/>
      <c r="CPQ199" s="428"/>
      <c r="CPR199" s="428"/>
      <c r="CPS199" s="428"/>
      <c r="CPT199" s="428"/>
      <c r="CPU199" s="428"/>
      <c r="CPV199" s="428"/>
      <c r="CPW199" s="428"/>
      <c r="CPX199" s="428"/>
      <c r="CPY199" s="428"/>
      <c r="CPZ199" s="428"/>
      <c r="CQA199" s="428"/>
      <c r="CQB199" s="428"/>
      <c r="CQC199" s="428"/>
      <c r="CQD199" s="428"/>
      <c r="CQE199" s="428"/>
      <c r="CQF199" s="428"/>
      <c r="CQG199" s="428"/>
      <c r="CQH199" s="428"/>
      <c r="CQI199" s="428"/>
      <c r="CQJ199" s="428"/>
      <c r="CQK199" s="428"/>
      <c r="CQL199" s="428"/>
      <c r="CQM199" s="428"/>
      <c r="CQN199" s="428"/>
      <c r="CQO199" s="428"/>
      <c r="CQP199" s="428"/>
      <c r="CQQ199" s="428"/>
      <c r="CQR199" s="428"/>
      <c r="CQS199" s="428"/>
      <c r="CQT199" s="428"/>
      <c r="CQU199" s="428"/>
      <c r="CQV199" s="428"/>
      <c r="CQW199" s="428"/>
      <c r="CQX199" s="428"/>
      <c r="CQY199" s="428"/>
      <c r="CQZ199" s="428"/>
      <c r="CRA199" s="428"/>
      <c r="CRB199" s="428"/>
      <c r="CRC199" s="428"/>
      <c r="CRD199" s="428"/>
      <c r="CRE199" s="428"/>
      <c r="CRF199" s="428"/>
      <c r="CRG199" s="428"/>
      <c r="CRH199" s="428"/>
      <c r="CRI199" s="428"/>
      <c r="CRJ199" s="428"/>
      <c r="CRK199" s="428"/>
      <c r="CRL199" s="428"/>
      <c r="CRM199" s="428"/>
      <c r="CRN199" s="428"/>
      <c r="CRO199" s="428"/>
      <c r="CRP199" s="428"/>
      <c r="CRQ199" s="428"/>
      <c r="CRR199" s="428"/>
      <c r="CRS199" s="428"/>
      <c r="CRT199" s="428"/>
      <c r="CRU199" s="428"/>
      <c r="CRV199" s="428"/>
      <c r="CRW199" s="428"/>
      <c r="CRX199" s="428"/>
      <c r="CRY199" s="428"/>
      <c r="CRZ199" s="428"/>
      <c r="CSA199" s="428"/>
      <c r="CSB199" s="428"/>
      <c r="CSC199" s="428"/>
      <c r="CSD199" s="428"/>
      <c r="CSE199" s="428"/>
      <c r="CSF199" s="428"/>
      <c r="CSG199" s="428"/>
      <c r="CSH199" s="428"/>
      <c r="CSI199" s="428"/>
      <c r="CSJ199" s="428"/>
      <c r="CSK199" s="428"/>
      <c r="CSL199" s="428"/>
      <c r="CSM199" s="428"/>
      <c r="CSN199" s="428"/>
      <c r="CSO199" s="428"/>
      <c r="CSP199" s="428"/>
      <c r="CSQ199" s="428"/>
      <c r="CSR199" s="428"/>
      <c r="CSS199" s="428"/>
      <c r="CST199" s="428"/>
      <c r="CSU199" s="428"/>
      <c r="CSV199" s="428"/>
      <c r="CSW199" s="428"/>
      <c r="CSX199" s="428"/>
      <c r="CSY199" s="428"/>
      <c r="CSZ199" s="428"/>
      <c r="CTA199" s="428"/>
      <c r="CTB199" s="428"/>
      <c r="CTC199" s="428"/>
      <c r="CTD199" s="428"/>
      <c r="CTE199" s="428"/>
      <c r="CTF199" s="428"/>
      <c r="CTG199" s="428"/>
      <c r="CTH199" s="428"/>
      <c r="CTI199" s="428"/>
      <c r="CTJ199" s="428"/>
      <c r="CTK199" s="428"/>
      <c r="CTL199" s="428"/>
      <c r="CTM199" s="428"/>
      <c r="CTN199" s="428"/>
      <c r="CTO199" s="428"/>
      <c r="CTP199" s="428"/>
      <c r="CTQ199" s="428"/>
      <c r="CTR199" s="428"/>
      <c r="CTS199" s="428"/>
      <c r="CTT199" s="428"/>
      <c r="CTU199" s="428"/>
      <c r="CTV199" s="428"/>
      <c r="CTW199" s="428"/>
      <c r="CTX199" s="428"/>
      <c r="CTY199" s="428"/>
      <c r="CTZ199" s="428"/>
      <c r="CUA199" s="428"/>
      <c r="CUB199" s="428"/>
      <c r="CUC199" s="428"/>
      <c r="CUD199" s="428"/>
      <c r="CUE199" s="428"/>
      <c r="CUF199" s="428"/>
      <c r="CUG199" s="428"/>
      <c r="CUH199" s="428"/>
      <c r="CUI199" s="428"/>
      <c r="CUJ199" s="428"/>
      <c r="CUK199" s="428"/>
      <c r="CUL199" s="428"/>
      <c r="CUM199" s="428"/>
      <c r="CUN199" s="428"/>
      <c r="CUO199" s="428"/>
      <c r="CUP199" s="428"/>
      <c r="CUQ199" s="428"/>
      <c r="CUR199" s="428"/>
      <c r="CUS199" s="428"/>
      <c r="CUT199" s="428"/>
      <c r="CUU199" s="428"/>
      <c r="CUV199" s="428"/>
      <c r="CUW199" s="428"/>
      <c r="CUX199" s="428"/>
      <c r="CUY199" s="428"/>
      <c r="CUZ199" s="428"/>
      <c r="CVA199" s="428"/>
      <c r="CVB199" s="428"/>
      <c r="CVC199" s="428"/>
      <c r="CVD199" s="428"/>
      <c r="CVE199" s="428"/>
      <c r="CVF199" s="428"/>
      <c r="CVG199" s="428"/>
      <c r="CVH199" s="428"/>
      <c r="CVI199" s="428"/>
      <c r="CVJ199" s="428"/>
      <c r="CVK199" s="428"/>
      <c r="CVL199" s="428"/>
      <c r="CVM199" s="428"/>
      <c r="CVN199" s="428"/>
      <c r="CVO199" s="428"/>
      <c r="CVP199" s="428"/>
      <c r="CVQ199" s="428"/>
      <c r="CVR199" s="428"/>
      <c r="CVS199" s="428"/>
      <c r="CVT199" s="428"/>
      <c r="CVU199" s="428"/>
      <c r="CVV199" s="428"/>
      <c r="CVW199" s="428"/>
      <c r="CVX199" s="428"/>
      <c r="CVY199" s="428"/>
      <c r="CVZ199" s="428"/>
      <c r="CWA199" s="428"/>
      <c r="CWB199" s="428"/>
      <c r="CWC199" s="428"/>
      <c r="CWD199" s="428"/>
      <c r="CWE199" s="428"/>
      <c r="CWF199" s="428"/>
      <c r="CWG199" s="428"/>
      <c r="CWH199" s="428"/>
      <c r="CWI199" s="428"/>
      <c r="CWJ199" s="428"/>
      <c r="CWK199" s="428"/>
      <c r="CWL199" s="428"/>
      <c r="CWM199" s="428"/>
      <c r="CWN199" s="428"/>
      <c r="CWO199" s="428"/>
      <c r="CWP199" s="428"/>
      <c r="CWQ199" s="428"/>
      <c r="CWR199" s="428"/>
      <c r="CWS199" s="428"/>
      <c r="CWT199" s="428"/>
      <c r="CWU199" s="428"/>
      <c r="CWV199" s="428"/>
      <c r="CWW199" s="428"/>
      <c r="CWX199" s="428"/>
      <c r="CWY199" s="428"/>
      <c r="CWZ199" s="428"/>
      <c r="CXA199" s="428"/>
      <c r="CXB199" s="428"/>
      <c r="CXC199" s="428"/>
      <c r="CXD199" s="428"/>
      <c r="CXE199" s="428"/>
      <c r="CXF199" s="428"/>
      <c r="CXG199" s="428"/>
      <c r="CXH199" s="428"/>
      <c r="CXI199" s="428"/>
      <c r="CXJ199" s="428"/>
      <c r="CXK199" s="428"/>
      <c r="CXL199" s="428"/>
      <c r="CXM199" s="428"/>
      <c r="CXN199" s="428"/>
      <c r="CXO199" s="428"/>
      <c r="CXP199" s="428"/>
      <c r="CXQ199" s="428"/>
      <c r="CXR199" s="428"/>
      <c r="CXS199" s="428"/>
      <c r="CXT199" s="428"/>
      <c r="CXU199" s="428"/>
      <c r="CXV199" s="428"/>
      <c r="CXW199" s="428"/>
      <c r="CXX199" s="428"/>
      <c r="CXY199" s="428"/>
      <c r="CXZ199" s="428"/>
      <c r="CYA199" s="428"/>
      <c r="CYB199" s="428"/>
      <c r="CYC199" s="428"/>
      <c r="CYD199" s="428"/>
      <c r="CYE199" s="428"/>
      <c r="CYF199" s="428"/>
      <c r="CYG199" s="428"/>
      <c r="CYH199" s="428"/>
      <c r="CYI199" s="428"/>
      <c r="CYJ199" s="428"/>
      <c r="CYK199" s="428"/>
      <c r="CYL199" s="428"/>
      <c r="CYM199" s="428"/>
      <c r="CYN199" s="428"/>
      <c r="CYO199" s="428"/>
      <c r="CYP199" s="428"/>
      <c r="CYQ199" s="428"/>
      <c r="CYR199" s="428"/>
      <c r="CYS199" s="428"/>
      <c r="CYT199" s="428"/>
      <c r="CYU199" s="428"/>
      <c r="CYV199" s="428"/>
      <c r="CYW199" s="428"/>
      <c r="CYX199" s="428"/>
      <c r="CYY199" s="428"/>
      <c r="CYZ199" s="428"/>
      <c r="CZA199" s="428"/>
      <c r="CZB199" s="428"/>
      <c r="CZC199" s="428"/>
      <c r="CZD199" s="428"/>
      <c r="CZE199" s="428"/>
      <c r="CZF199" s="428"/>
      <c r="CZG199" s="428"/>
      <c r="CZH199" s="428"/>
      <c r="CZI199" s="428"/>
      <c r="CZJ199" s="428"/>
      <c r="CZK199" s="428"/>
      <c r="CZL199" s="428"/>
      <c r="CZM199" s="428"/>
      <c r="CZN199" s="428"/>
      <c r="CZO199" s="428"/>
      <c r="CZP199" s="428"/>
      <c r="CZQ199" s="428"/>
      <c r="CZR199" s="428"/>
      <c r="CZS199" s="428"/>
      <c r="CZT199" s="428"/>
      <c r="CZU199" s="428"/>
      <c r="CZV199" s="428"/>
      <c r="CZW199" s="428"/>
      <c r="CZX199" s="428"/>
      <c r="CZY199" s="428"/>
      <c r="CZZ199" s="428"/>
      <c r="DAA199" s="428"/>
      <c r="DAB199" s="428"/>
      <c r="DAC199" s="428"/>
      <c r="DAD199" s="428"/>
      <c r="DAE199" s="428"/>
      <c r="DAF199" s="428"/>
      <c r="DAG199" s="428"/>
      <c r="DAH199" s="428"/>
      <c r="DAI199" s="428"/>
      <c r="DAJ199" s="428"/>
      <c r="DAK199" s="428"/>
      <c r="DAL199" s="428"/>
      <c r="DAM199" s="428"/>
      <c r="DAN199" s="428"/>
      <c r="DAO199" s="428"/>
      <c r="DAP199" s="428"/>
      <c r="DAQ199" s="428"/>
      <c r="DAR199" s="428"/>
      <c r="DAS199" s="428"/>
      <c r="DAT199" s="428"/>
      <c r="DAU199" s="428"/>
      <c r="DAV199" s="428"/>
      <c r="DAW199" s="428"/>
      <c r="DAX199" s="428"/>
      <c r="DAY199" s="428"/>
      <c r="DAZ199" s="428"/>
      <c r="DBA199" s="428"/>
      <c r="DBB199" s="428"/>
      <c r="DBC199" s="428"/>
      <c r="DBD199" s="428"/>
      <c r="DBE199" s="428"/>
      <c r="DBF199" s="428"/>
      <c r="DBG199" s="428"/>
      <c r="DBH199" s="428"/>
      <c r="DBI199" s="428"/>
      <c r="DBJ199" s="428"/>
      <c r="DBK199" s="428"/>
      <c r="DBL199" s="428"/>
      <c r="DBM199" s="428"/>
      <c r="DBN199" s="428"/>
      <c r="DBO199" s="428"/>
      <c r="DBP199" s="428"/>
      <c r="DBQ199" s="428"/>
      <c r="DBR199" s="428"/>
      <c r="DBS199" s="428"/>
      <c r="DBT199" s="428"/>
      <c r="DBU199" s="428"/>
      <c r="DBV199" s="428"/>
      <c r="DBW199" s="428"/>
      <c r="DBX199" s="428"/>
      <c r="DBY199" s="428"/>
      <c r="DBZ199" s="428"/>
      <c r="DCA199" s="428"/>
      <c r="DCB199" s="428"/>
      <c r="DCC199" s="428"/>
      <c r="DCD199" s="428"/>
      <c r="DCE199" s="428"/>
      <c r="DCF199" s="428"/>
      <c r="DCG199" s="428"/>
      <c r="DCH199" s="428"/>
      <c r="DCI199" s="428"/>
      <c r="DCJ199" s="428"/>
      <c r="DCK199" s="428"/>
      <c r="DCL199" s="428"/>
      <c r="DCM199" s="428"/>
      <c r="DCN199" s="428"/>
      <c r="DCO199" s="428"/>
      <c r="DCP199" s="428"/>
      <c r="DCQ199" s="428"/>
      <c r="DCR199" s="428"/>
      <c r="DCS199" s="428"/>
      <c r="DCT199" s="428"/>
      <c r="DCU199" s="428"/>
      <c r="DCV199" s="428"/>
      <c r="DCW199" s="428"/>
      <c r="DCX199" s="428"/>
      <c r="DCY199" s="428"/>
      <c r="DCZ199" s="428"/>
      <c r="DDA199" s="428"/>
      <c r="DDB199" s="428"/>
      <c r="DDC199" s="428"/>
      <c r="DDD199" s="428"/>
      <c r="DDE199" s="428"/>
      <c r="DDF199" s="428"/>
      <c r="DDG199" s="428"/>
      <c r="DDH199" s="428"/>
      <c r="DDI199" s="428"/>
      <c r="DDJ199" s="428"/>
      <c r="DDK199" s="428"/>
      <c r="DDL199" s="428"/>
      <c r="DDM199" s="428"/>
      <c r="DDN199" s="428"/>
      <c r="DDO199" s="428"/>
      <c r="DDP199" s="428"/>
      <c r="DDQ199" s="428"/>
      <c r="DDR199" s="428"/>
      <c r="DDS199" s="428"/>
      <c r="DDT199" s="428"/>
      <c r="DDU199" s="428"/>
      <c r="DDV199" s="428"/>
      <c r="DDW199" s="428"/>
      <c r="DDX199" s="428"/>
      <c r="DDY199" s="428"/>
      <c r="DDZ199" s="428"/>
      <c r="DEA199" s="428"/>
      <c r="DEB199" s="428"/>
      <c r="DEC199" s="428"/>
      <c r="DED199" s="428"/>
      <c r="DEE199" s="428"/>
      <c r="DEF199" s="428"/>
      <c r="DEG199" s="428"/>
      <c r="DEH199" s="428"/>
      <c r="DEI199" s="428"/>
      <c r="DEJ199" s="428"/>
      <c r="DEK199" s="428"/>
      <c r="DEL199" s="428"/>
      <c r="DEM199" s="428"/>
      <c r="DEN199" s="428"/>
      <c r="DEO199" s="428"/>
      <c r="DEP199" s="428"/>
      <c r="DEQ199" s="428"/>
      <c r="DER199" s="428"/>
      <c r="DES199" s="428"/>
      <c r="DET199" s="428"/>
      <c r="DEU199" s="428"/>
      <c r="DEV199" s="428"/>
      <c r="DEW199" s="428"/>
      <c r="DEX199" s="428"/>
      <c r="DEY199" s="428"/>
      <c r="DEZ199" s="428"/>
      <c r="DFA199" s="428"/>
      <c r="DFB199" s="428"/>
      <c r="DFC199" s="428"/>
      <c r="DFD199" s="428"/>
      <c r="DFE199" s="428"/>
      <c r="DFF199" s="428"/>
      <c r="DFG199" s="428"/>
      <c r="DFH199" s="428"/>
      <c r="DFI199" s="428"/>
      <c r="DFJ199" s="428"/>
      <c r="DFK199" s="428"/>
      <c r="DFL199" s="428"/>
      <c r="DFM199" s="428"/>
      <c r="DFN199" s="428"/>
      <c r="DFO199" s="428"/>
      <c r="DFP199" s="428"/>
      <c r="DFQ199" s="428"/>
      <c r="DFR199" s="428"/>
      <c r="DFS199" s="428"/>
      <c r="DFT199" s="428"/>
      <c r="DFU199" s="428"/>
      <c r="DFV199" s="428"/>
      <c r="DFW199" s="428"/>
      <c r="DFX199" s="428"/>
      <c r="DFY199" s="428"/>
      <c r="DFZ199" s="428"/>
      <c r="DGA199" s="428"/>
      <c r="DGB199" s="428"/>
      <c r="DGC199" s="428"/>
      <c r="DGD199" s="428"/>
      <c r="DGE199" s="428"/>
      <c r="DGF199" s="428"/>
      <c r="DGG199" s="428"/>
      <c r="DGH199" s="428"/>
      <c r="DGI199" s="428"/>
      <c r="DGJ199" s="428"/>
      <c r="DGK199" s="428"/>
      <c r="DGL199" s="428"/>
      <c r="DGM199" s="428"/>
      <c r="DGN199" s="428"/>
      <c r="DGO199" s="428"/>
      <c r="DGP199" s="428"/>
      <c r="DGQ199" s="428"/>
      <c r="DGR199" s="428"/>
      <c r="DGS199" s="428"/>
      <c r="DGT199" s="428"/>
      <c r="DGU199" s="428"/>
      <c r="DGV199" s="428"/>
      <c r="DGW199" s="428"/>
      <c r="DGX199" s="428"/>
      <c r="DGY199" s="428"/>
      <c r="DGZ199" s="428"/>
      <c r="DHA199" s="428"/>
      <c r="DHB199" s="428"/>
      <c r="DHC199" s="428"/>
      <c r="DHD199" s="428"/>
      <c r="DHE199" s="428"/>
      <c r="DHF199" s="428"/>
      <c r="DHG199" s="428"/>
      <c r="DHH199" s="428"/>
      <c r="DHI199" s="428"/>
      <c r="DHJ199" s="428"/>
      <c r="DHK199" s="428"/>
      <c r="DHL199" s="428"/>
      <c r="DHM199" s="428"/>
      <c r="DHN199" s="428"/>
      <c r="DHO199" s="428"/>
      <c r="DHP199" s="428"/>
      <c r="DHQ199" s="428"/>
      <c r="DHR199" s="428"/>
      <c r="DHS199" s="428"/>
      <c r="DHT199" s="428"/>
      <c r="DHU199" s="428"/>
      <c r="DHV199" s="428"/>
      <c r="DHW199" s="428"/>
      <c r="DHX199" s="428"/>
      <c r="DHY199" s="428"/>
      <c r="DHZ199" s="428"/>
      <c r="DIA199" s="428"/>
      <c r="DIB199" s="428"/>
      <c r="DIC199" s="428"/>
      <c r="DID199" s="428"/>
      <c r="DIE199" s="428"/>
      <c r="DIF199" s="428"/>
      <c r="DIG199" s="428"/>
      <c r="DIH199" s="428"/>
      <c r="DII199" s="428"/>
      <c r="DIJ199" s="428"/>
      <c r="DIK199" s="428"/>
      <c r="DIL199" s="428"/>
      <c r="DIM199" s="428"/>
      <c r="DIN199" s="428"/>
      <c r="DIO199" s="428"/>
      <c r="DIP199" s="428"/>
      <c r="DIQ199" s="428"/>
      <c r="DIR199" s="428"/>
      <c r="DIS199" s="428"/>
      <c r="DIT199" s="428"/>
      <c r="DIU199" s="428"/>
      <c r="DIV199" s="428"/>
      <c r="DIW199" s="428"/>
      <c r="DIX199" s="428"/>
      <c r="DIY199" s="428"/>
      <c r="DIZ199" s="428"/>
      <c r="DJA199" s="428"/>
      <c r="DJB199" s="428"/>
      <c r="DJC199" s="428"/>
      <c r="DJD199" s="428"/>
      <c r="DJE199" s="428"/>
      <c r="DJF199" s="428"/>
      <c r="DJG199" s="428"/>
      <c r="DJH199" s="428"/>
      <c r="DJI199" s="428"/>
      <c r="DJJ199" s="428"/>
      <c r="DJK199" s="428"/>
      <c r="DJL199" s="428"/>
      <c r="DJM199" s="428"/>
      <c r="DJN199" s="428"/>
      <c r="DJO199" s="428"/>
      <c r="DJP199" s="428"/>
      <c r="DJQ199" s="428"/>
      <c r="DJR199" s="428"/>
      <c r="DJS199" s="428"/>
      <c r="DJT199" s="428"/>
      <c r="DJU199" s="428"/>
      <c r="DJV199" s="428"/>
      <c r="DJW199" s="428"/>
      <c r="DJX199" s="428"/>
      <c r="DJY199" s="428"/>
      <c r="DJZ199" s="428"/>
      <c r="DKA199" s="428"/>
      <c r="DKB199" s="428"/>
      <c r="DKC199" s="428"/>
      <c r="DKD199" s="428"/>
      <c r="DKE199" s="428"/>
      <c r="DKF199" s="428"/>
      <c r="DKG199" s="428"/>
      <c r="DKH199" s="428"/>
      <c r="DKI199" s="428"/>
      <c r="DKJ199" s="428"/>
      <c r="DKK199" s="428"/>
      <c r="DKL199" s="428"/>
      <c r="DKM199" s="428"/>
      <c r="DKN199" s="428"/>
      <c r="DKO199" s="428"/>
      <c r="DKP199" s="428"/>
      <c r="DKQ199" s="428"/>
      <c r="DKR199" s="428"/>
      <c r="DKS199" s="428"/>
      <c r="DKT199" s="428"/>
      <c r="DKU199" s="428"/>
      <c r="DKV199" s="428"/>
      <c r="DKW199" s="428"/>
      <c r="DKX199" s="428"/>
      <c r="DKY199" s="428"/>
      <c r="DKZ199" s="428"/>
      <c r="DLA199" s="428"/>
      <c r="DLB199" s="428"/>
      <c r="DLC199" s="428"/>
      <c r="DLD199" s="428"/>
      <c r="DLE199" s="428"/>
      <c r="DLF199" s="428"/>
      <c r="DLG199" s="428"/>
      <c r="DLH199" s="428"/>
      <c r="DLI199" s="428"/>
      <c r="DLJ199" s="428"/>
      <c r="DLK199" s="428"/>
      <c r="DLL199" s="428"/>
      <c r="DLM199" s="428"/>
      <c r="DLN199" s="428"/>
      <c r="DLO199" s="428"/>
      <c r="DLP199" s="428"/>
      <c r="DLQ199" s="428"/>
      <c r="DLR199" s="428"/>
      <c r="DLS199" s="428"/>
      <c r="DLT199" s="428"/>
      <c r="DLU199" s="428"/>
      <c r="DLV199" s="428"/>
      <c r="DLW199" s="428"/>
      <c r="DLX199" s="428"/>
      <c r="DLY199" s="428"/>
      <c r="DLZ199" s="428"/>
      <c r="DMA199" s="428"/>
      <c r="DMB199" s="428"/>
      <c r="DMC199" s="428"/>
      <c r="DMD199" s="428"/>
      <c r="DME199" s="428"/>
      <c r="DMF199" s="428"/>
      <c r="DMG199" s="428"/>
      <c r="DMH199" s="428"/>
      <c r="DMI199" s="428"/>
      <c r="DMJ199" s="428"/>
      <c r="DMK199" s="428"/>
      <c r="DML199" s="428"/>
      <c r="DMM199" s="428"/>
      <c r="DMN199" s="428"/>
      <c r="DMO199" s="428"/>
      <c r="DMP199" s="428"/>
      <c r="DMQ199" s="428"/>
      <c r="DMR199" s="428"/>
      <c r="DMS199" s="428"/>
      <c r="DMT199" s="428"/>
      <c r="DMU199" s="428"/>
      <c r="DMV199" s="428"/>
      <c r="DMW199" s="428"/>
      <c r="DMX199" s="428"/>
      <c r="DMY199" s="428"/>
      <c r="DMZ199" s="428"/>
      <c r="DNA199" s="428"/>
      <c r="DNB199" s="428"/>
      <c r="DNC199" s="428"/>
      <c r="DND199" s="428"/>
      <c r="DNE199" s="428"/>
      <c r="DNF199" s="428"/>
      <c r="DNG199" s="428"/>
      <c r="DNH199" s="428"/>
      <c r="DNI199" s="428"/>
      <c r="DNJ199" s="428"/>
      <c r="DNK199" s="428"/>
      <c r="DNL199" s="428"/>
      <c r="DNM199" s="428"/>
      <c r="DNN199" s="428"/>
      <c r="DNO199" s="428"/>
      <c r="DNP199" s="428"/>
      <c r="DNQ199" s="428"/>
      <c r="DNR199" s="428"/>
      <c r="DNS199" s="428"/>
      <c r="DNT199" s="428"/>
      <c r="DNU199" s="428"/>
      <c r="DNV199" s="428"/>
      <c r="DNW199" s="428"/>
      <c r="DNX199" s="428"/>
      <c r="DNY199" s="428"/>
      <c r="DNZ199" s="428"/>
      <c r="DOA199" s="428"/>
      <c r="DOB199" s="428"/>
      <c r="DOC199" s="428"/>
      <c r="DOD199" s="428"/>
      <c r="DOE199" s="428"/>
      <c r="DOF199" s="428"/>
      <c r="DOG199" s="428"/>
      <c r="DOH199" s="428"/>
      <c r="DOI199" s="428"/>
      <c r="DOJ199" s="428"/>
      <c r="DOK199" s="428"/>
      <c r="DOL199" s="428"/>
      <c r="DOM199" s="428"/>
      <c r="DON199" s="428"/>
      <c r="DOO199" s="428"/>
      <c r="DOP199" s="428"/>
      <c r="DOQ199" s="428"/>
      <c r="DOR199" s="428"/>
      <c r="DOS199" s="428"/>
      <c r="DOT199" s="428"/>
      <c r="DOU199" s="428"/>
      <c r="DOV199" s="428"/>
      <c r="DOW199" s="428"/>
      <c r="DOX199" s="428"/>
      <c r="DOY199" s="428"/>
      <c r="DOZ199" s="428"/>
      <c r="DPA199" s="428"/>
      <c r="DPB199" s="428"/>
      <c r="DPC199" s="428"/>
      <c r="DPD199" s="428"/>
      <c r="DPE199" s="428"/>
      <c r="DPF199" s="428"/>
      <c r="DPG199" s="428"/>
      <c r="DPH199" s="428"/>
      <c r="DPI199" s="428"/>
      <c r="DPJ199" s="428"/>
      <c r="DPK199" s="428"/>
      <c r="DPL199" s="428"/>
      <c r="DPM199" s="428"/>
      <c r="DPN199" s="428"/>
      <c r="DPO199" s="428"/>
      <c r="DPP199" s="428"/>
      <c r="DPQ199" s="428"/>
      <c r="DPR199" s="428"/>
      <c r="DPS199" s="428"/>
      <c r="DPT199" s="428"/>
      <c r="DPU199" s="428"/>
      <c r="DPV199" s="428"/>
      <c r="DPW199" s="428"/>
      <c r="DPX199" s="428"/>
      <c r="DPY199" s="428"/>
      <c r="DPZ199" s="428"/>
      <c r="DQA199" s="428"/>
      <c r="DQB199" s="428"/>
      <c r="DQC199" s="428"/>
      <c r="DQD199" s="428"/>
      <c r="DQE199" s="428"/>
      <c r="DQF199" s="428"/>
      <c r="DQG199" s="428"/>
      <c r="DQH199" s="428"/>
      <c r="DQI199" s="428"/>
      <c r="DQJ199" s="428"/>
      <c r="DQK199" s="428"/>
      <c r="DQL199" s="428"/>
      <c r="DQM199" s="428"/>
      <c r="DQN199" s="428"/>
      <c r="DQO199" s="428"/>
      <c r="DQP199" s="428"/>
      <c r="DQQ199" s="428"/>
      <c r="DQR199" s="428"/>
      <c r="DQS199" s="428"/>
      <c r="DQT199" s="428"/>
      <c r="DQU199" s="428"/>
      <c r="DQV199" s="428"/>
      <c r="DQW199" s="428"/>
      <c r="DQX199" s="428"/>
      <c r="DQY199" s="428"/>
      <c r="DQZ199" s="428"/>
      <c r="DRA199" s="428"/>
      <c r="DRB199" s="428"/>
      <c r="DRC199" s="428"/>
      <c r="DRD199" s="428"/>
      <c r="DRE199" s="428"/>
      <c r="DRF199" s="428"/>
      <c r="DRG199" s="428"/>
      <c r="DRH199" s="428"/>
      <c r="DRI199" s="428"/>
      <c r="DRJ199" s="428"/>
      <c r="DRK199" s="428"/>
      <c r="DRL199" s="428"/>
      <c r="DRM199" s="428"/>
      <c r="DRN199" s="428"/>
      <c r="DRO199" s="428"/>
      <c r="DRP199" s="428"/>
      <c r="DRQ199" s="428"/>
      <c r="DRR199" s="428"/>
      <c r="DRS199" s="428"/>
      <c r="DRT199" s="428"/>
      <c r="DRU199" s="428"/>
      <c r="DRV199" s="428"/>
      <c r="DRW199" s="428"/>
      <c r="DRX199" s="428"/>
      <c r="DRY199" s="428"/>
      <c r="DRZ199" s="428"/>
      <c r="DSA199" s="428"/>
      <c r="DSB199" s="428"/>
      <c r="DSC199" s="428"/>
      <c r="DSD199" s="428"/>
      <c r="DSE199" s="428"/>
      <c r="DSF199" s="428"/>
      <c r="DSG199" s="428"/>
      <c r="DSH199" s="428"/>
      <c r="DSI199" s="428"/>
      <c r="DSJ199" s="428"/>
      <c r="DSK199" s="428"/>
      <c r="DSL199" s="428"/>
      <c r="DSM199" s="428"/>
      <c r="DSN199" s="428"/>
      <c r="DSO199" s="428"/>
      <c r="DSP199" s="428"/>
      <c r="DSQ199" s="428"/>
      <c r="DSR199" s="428"/>
      <c r="DSS199" s="428"/>
      <c r="DST199" s="428"/>
      <c r="DSU199" s="428"/>
      <c r="DSV199" s="428"/>
      <c r="DSW199" s="428"/>
      <c r="DSX199" s="428"/>
      <c r="DSY199" s="428"/>
      <c r="DSZ199" s="428"/>
      <c r="DTA199" s="428"/>
      <c r="DTB199" s="428"/>
      <c r="DTC199" s="428"/>
      <c r="DTD199" s="428"/>
      <c r="DTE199" s="428"/>
      <c r="DTF199" s="428"/>
      <c r="DTG199" s="428"/>
      <c r="DTH199" s="428"/>
      <c r="DTI199" s="428"/>
      <c r="DTJ199" s="428"/>
      <c r="DTK199" s="428"/>
      <c r="DTL199" s="428"/>
      <c r="DTM199" s="428"/>
      <c r="DTN199" s="428"/>
      <c r="DTO199" s="428"/>
      <c r="DTP199" s="428"/>
      <c r="DTQ199" s="428"/>
      <c r="DTR199" s="428"/>
      <c r="DTS199" s="428"/>
      <c r="DTT199" s="428"/>
      <c r="DTU199" s="428"/>
      <c r="DTV199" s="428"/>
      <c r="DTW199" s="428"/>
      <c r="DTX199" s="428"/>
      <c r="DTY199" s="428"/>
      <c r="DTZ199" s="428"/>
      <c r="DUA199" s="428"/>
      <c r="DUB199" s="428"/>
      <c r="DUC199" s="428"/>
      <c r="DUD199" s="428"/>
      <c r="DUE199" s="428"/>
      <c r="DUF199" s="428"/>
      <c r="DUG199" s="428"/>
      <c r="DUH199" s="428"/>
      <c r="DUI199" s="428"/>
      <c r="DUJ199" s="428"/>
      <c r="DUK199" s="428"/>
      <c r="DUL199" s="428"/>
      <c r="DUM199" s="428"/>
      <c r="DUN199" s="428"/>
      <c r="DUO199" s="428"/>
      <c r="DUP199" s="428"/>
      <c r="DUQ199" s="428"/>
      <c r="DUR199" s="428"/>
      <c r="DUS199" s="428"/>
      <c r="DUT199" s="428"/>
      <c r="DUU199" s="428"/>
      <c r="DUV199" s="428"/>
      <c r="DUW199" s="428"/>
      <c r="DUX199" s="428"/>
      <c r="DUY199" s="428"/>
      <c r="DUZ199" s="428"/>
      <c r="DVA199" s="428"/>
      <c r="DVB199" s="428"/>
      <c r="DVC199" s="428"/>
      <c r="DVD199" s="428"/>
      <c r="DVE199" s="428"/>
      <c r="DVF199" s="428"/>
      <c r="DVG199" s="428"/>
      <c r="DVH199" s="428"/>
      <c r="DVI199" s="428"/>
      <c r="DVJ199" s="428"/>
      <c r="DVK199" s="428"/>
      <c r="DVL199" s="428"/>
      <c r="DVM199" s="428"/>
      <c r="DVN199" s="428"/>
      <c r="DVO199" s="428"/>
      <c r="DVP199" s="428"/>
      <c r="DVQ199" s="428"/>
      <c r="DVR199" s="428"/>
      <c r="DVS199" s="428"/>
      <c r="DVT199" s="428"/>
      <c r="DVU199" s="428"/>
      <c r="DVV199" s="428"/>
      <c r="DVW199" s="428"/>
      <c r="DVX199" s="428"/>
      <c r="DVY199" s="428"/>
      <c r="DVZ199" s="428"/>
      <c r="DWA199" s="428"/>
      <c r="DWB199" s="428"/>
      <c r="DWC199" s="428"/>
      <c r="DWD199" s="428"/>
      <c r="DWE199" s="428"/>
      <c r="DWF199" s="428"/>
      <c r="DWG199" s="428"/>
      <c r="DWH199" s="428"/>
      <c r="DWI199" s="428"/>
      <c r="DWJ199" s="428"/>
      <c r="DWK199" s="428"/>
      <c r="DWL199" s="428"/>
      <c r="DWM199" s="428"/>
      <c r="DWN199" s="428"/>
      <c r="DWO199" s="428"/>
      <c r="DWP199" s="428"/>
      <c r="DWQ199" s="428"/>
      <c r="DWR199" s="428"/>
      <c r="DWS199" s="428"/>
      <c r="DWT199" s="428"/>
      <c r="DWU199" s="428"/>
      <c r="DWV199" s="428"/>
      <c r="DWW199" s="428"/>
      <c r="DWX199" s="428"/>
      <c r="DWY199" s="428"/>
      <c r="DWZ199" s="428"/>
      <c r="DXA199" s="428"/>
      <c r="DXB199" s="428"/>
      <c r="DXC199" s="428"/>
      <c r="DXD199" s="428"/>
      <c r="DXE199" s="428"/>
      <c r="DXF199" s="428"/>
      <c r="DXG199" s="428"/>
      <c r="DXH199" s="428"/>
      <c r="DXI199" s="428"/>
      <c r="DXJ199" s="428"/>
      <c r="DXK199" s="428"/>
      <c r="DXL199" s="428"/>
      <c r="DXM199" s="428"/>
      <c r="DXN199" s="428"/>
      <c r="DXO199" s="428"/>
      <c r="DXP199" s="428"/>
      <c r="DXQ199" s="428"/>
      <c r="DXR199" s="428"/>
      <c r="DXS199" s="428"/>
      <c r="DXT199" s="428"/>
      <c r="DXU199" s="428"/>
      <c r="DXV199" s="428"/>
      <c r="DXW199" s="428"/>
      <c r="DXX199" s="428"/>
      <c r="DXY199" s="428"/>
      <c r="DXZ199" s="428"/>
      <c r="DYA199" s="428"/>
      <c r="DYB199" s="428"/>
      <c r="DYC199" s="428"/>
      <c r="DYD199" s="428"/>
      <c r="DYE199" s="428"/>
      <c r="DYF199" s="428"/>
      <c r="DYG199" s="428"/>
      <c r="DYH199" s="428"/>
      <c r="DYI199" s="428"/>
      <c r="DYJ199" s="428"/>
      <c r="DYK199" s="428"/>
      <c r="DYL199" s="428"/>
      <c r="DYM199" s="428"/>
      <c r="DYN199" s="428"/>
      <c r="DYO199" s="428"/>
      <c r="DYP199" s="428"/>
      <c r="DYQ199" s="428"/>
      <c r="DYR199" s="428"/>
      <c r="DYS199" s="428"/>
      <c r="DYT199" s="428"/>
      <c r="DYU199" s="428"/>
      <c r="DYV199" s="428"/>
      <c r="DYW199" s="428"/>
      <c r="DYX199" s="428"/>
      <c r="DYY199" s="428"/>
      <c r="DYZ199" s="428"/>
      <c r="DZA199" s="428"/>
      <c r="DZB199" s="428"/>
      <c r="DZC199" s="428"/>
      <c r="DZD199" s="428"/>
      <c r="DZE199" s="428"/>
      <c r="DZF199" s="428"/>
      <c r="DZG199" s="428"/>
      <c r="DZH199" s="428"/>
      <c r="DZI199" s="428"/>
      <c r="DZJ199" s="428"/>
      <c r="DZK199" s="428"/>
      <c r="DZL199" s="428"/>
      <c r="DZM199" s="428"/>
      <c r="DZN199" s="428"/>
      <c r="DZO199" s="428"/>
      <c r="DZP199" s="428"/>
      <c r="DZQ199" s="428"/>
      <c r="DZR199" s="428"/>
      <c r="DZS199" s="428"/>
      <c r="DZT199" s="428"/>
      <c r="DZU199" s="428"/>
      <c r="DZV199" s="428"/>
      <c r="DZW199" s="428"/>
      <c r="DZX199" s="428"/>
      <c r="DZY199" s="428"/>
      <c r="DZZ199" s="428"/>
      <c r="EAA199" s="428"/>
      <c r="EAB199" s="428"/>
      <c r="EAC199" s="428"/>
      <c r="EAD199" s="428"/>
      <c r="EAE199" s="428"/>
      <c r="EAF199" s="428"/>
      <c r="EAG199" s="428"/>
      <c r="EAH199" s="428"/>
      <c r="EAI199" s="428"/>
      <c r="EAJ199" s="428"/>
      <c r="EAK199" s="428"/>
      <c r="EAL199" s="428"/>
      <c r="EAM199" s="428"/>
      <c r="EAN199" s="428"/>
      <c r="EAO199" s="428"/>
      <c r="EAP199" s="428"/>
      <c r="EAQ199" s="428"/>
      <c r="EAR199" s="428"/>
      <c r="EAS199" s="428"/>
      <c r="EAT199" s="428"/>
      <c r="EAU199" s="428"/>
      <c r="EAV199" s="428"/>
      <c r="EAW199" s="428"/>
      <c r="EAX199" s="428"/>
      <c r="EAY199" s="428"/>
      <c r="EAZ199" s="428"/>
      <c r="EBA199" s="428"/>
      <c r="EBB199" s="428"/>
      <c r="EBC199" s="428"/>
      <c r="EBD199" s="428"/>
      <c r="EBE199" s="428"/>
      <c r="EBF199" s="428"/>
      <c r="EBG199" s="428"/>
      <c r="EBH199" s="428"/>
      <c r="EBI199" s="428"/>
      <c r="EBJ199" s="428"/>
      <c r="EBK199" s="428"/>
      <c r="EBL199" s="428"/>
      <c r="EBM199" s="428"/>
      <c r="EBN199" s="428"/>
      <c r="EBO199" s="428"/>
      <c r="EBP199" s="428"/>
      <c r="EBQ199" s="428"/>
      <c r="EBR199" s="428"/>
      <c r="EBS199" s="428"/>
      <c r="EBT199" s="428"/>
      <c r="EBU199" s="428"/>
      <c r="EBV199" s="428"/>
      <c r="EBW199" s="428"/>
      <c r="EBX199" s="428"/>
      <c r="EBY199" s="428"/>
      <c r="EBZ199" s="428"/>
      <c r="ECA199" s="428"/>
      <c r="ECB199" s="428"/>
      <c r="ECC199" s="428"/>
      <c r="ECD199" s="428"/>
      <c r="ECE199" s="428"/>
      <c r="ECF199" s="428"/>
      <c r="ECG199" s="428"/>
      <c r="ECH199" s="428"/>
      <c r="ECI199" s="428"/>
      <c r="ECJ199" s="428"/>
      <c r="ECK199" s="428"/>
      <c r="ECL199" s="428"/>
      <c r="ECM199" s="428"/>
      <c r="ECN199" s="428"/>
      <c r="ECO199" s="428"/>
      <c r="ECP199" s="428"/>
      <c r="ECQ199" s="428"/>
      <c r="ECR199" s="428"/>
      <c r="ECS199" s="428"/>
      <c r="ECT199" s="428"/>
      <c r="ECU199" s="428"/>
      <c r="ECV199" s="428"/>
      <c r="ECW199" s="428"/>
      <c r="ECX199" s="428"/>
      <c r="ECY199" s="428"/>
      <c r="ECZ199" s="428"/>
      <c r="EDA199" s="428"/>
      <c r="EDB199" s="428"/>
      <c r="EDC199" s="428"/>
      <c r="EDD199" s="428"/>
      <c r="EDE199" s="428"/>
      <c r="EDF199" s="428"/>
      <c r="EDG199" s="428"/>
      <c r="EDH199" s="428"/>
      <c r="EDI199" s="428"/>
      <c r="EDJ199" s="428"/>
      <c r="EDK199" s="428"/>
      <c r="EDL199" s="428"/>
      <c r="EDM199" s="428"/>
      <c r="EDN199" s="428"/>
      <c r="EDO199" s="428"/>
      <c r="EDP199" s="428"/>
      <c r="EDQ199" s="428"/>
      <c r="EDR199" s="428"/>
      <c r="EDS199" s="428"/>
      <c r="EDT199" s="428"/>
      <c r="EDU199" s="428"/>
      <c r="EDV199" s="428"/>
      <c r="EDW199" s="428"/>
      <c r="EDX199" s="428"/>
      <c r="EDY199" s="428"/>
      <c r="EDZ199" s="428"/>
      <c r="EEA199" s="428"/>
      <c r="EEB199" s="428"/>
      <c r="EEC199" s="428"/>
      <c r="EED199" s="428"/>
      <c r="EEE199" s="428"/>
      <c r="EEF199" s="428"/>
      <c r="EEG199" s="428"/>
      <c r="EEH199" s="428"/>
      <c r="EEI199" s="428"/>
      <c r="EEJ199" s="428"/>
      <c r="EEK199" s="428"/>
      <c r="EEL199" s="428"/>
      <c r="EEM199" s="428"/>
      <c r="EEN199" s="428"/>
      <c r="EEO199" s="428"/>
      <c r="EEP199" s="428"/>
      <c r="EEQ199" s="428"/>
      <c r="EER199" s="428"/>
      <c r="EES199" s="428"/>
      <c r="EET199" s="428"/>
      <c r="EEU199" s="428"/>
      <c r="EEV199" s="428"/>
      <c r="EEW199" s="428"/>
      <c r="EEX199" s="428"/>
      <c r="EEY199" s="428"/>
      <c r="EEZ199" s="428"/>
      <c r="EFA199" s="428"/>
      <c r="EFB199" s="428"/>
      <c r="EFC199" s="428"/>
      <c r="EFD199" s="428"/>
      <c r="EFE199" s="428"/>
      <c r="EFF199" s="428"/>
      <c r="EFG199" s="428"/>
      <c r="EFH199" s="428"/>
      <c r="EFI199" s="428"/>
      <c r="EFJ199" s="428"/>
      <c r="EFK199" s="428"/>
      <c r="EFL199" s="428"/>
      <c r="EFM199" s="428"/>
      <c r="EFN199" s="428"/>
      <c r="EFO199" s="428"/>
      <c r="EFP199" s="428"/>
      <c r="EFQ199" s="428"/>
      <c r="EFR199" s="428"/>
      <c r="EFS199" s="428"/>
      <c r="EFT199" s="428"/>
      <c r="EFU199" s="428"/>
      <c r="EFV199" s="428"/>
      <c r="EFW199" s="428"/>
      <c r="EFX199" s="428"/>
      <c r="EFY199" s="428"/>
      <c r="EFZ199" s="428"/>
      <c r="EGA199" s="428"/>
      <c r="EGB199" s="428"/>
      <c r="EGC199" s="428"/>
      <c r="EGD199" s="428"/>
      <c r="EGE199" s="428"/>
      <c r="EGF199" s="428"/>
      <c r="EGG199" s="428"/>
      <c r="EGH199" s="428"/>
      <c r="EGI199" s="428"/>
      <c r="EGJ199" s="428"/>
      <c r="EGK199" s="428"/>
      <c r="EGL199" s="428"/>
      <c r="EGM199" s="428"/>
      <c r="EGN199" s="428"/>
      <c r="EGO199" s="428"/>
      <c r="EGP199" s="428"/>
      <c r="EGQ199" s="428"/>
      <c r="EGR199" s="428"/>
      <c r="EGS199" s="428"/>
      <c r="EGT199" s="428"/>
      <c r="EGU199" s="428"/>
      <c r="EGV199" s="428"/>
      <c r="EGW199" s="428"/>
      <c r="EGX199" s="428"/>
      <c r="EGY199" s="428"/>
      <c r="EGZ199" s="428"/>
      <c r="EHA199" s="428"/>
      <c r="EHB199" s="428"/>
      <c r="EHC199" s="428"/>
      <c r="EHD199" s="428"/>
      <c r="EHE199" s="428"/>
      <c r="EHF199" s="428"/>
      <c r="EHG199" s="428"/>
      <c r="EHH199" s="428"/>
      <c r="EHI199" s="428"/>
      <c r="EHJ199" s="428"/>
      <c r="EHK199" s="428"/>
      <c r="EHL199" s="428"/>
      <c r="EHM199" s="428"/>
      <c r="EHN199" s="428"/>
      <c r="EHO199" s="428"/>
      <c r="EHP199" s="428"/>
      <c r="EHQ199" s="428"/>
      <c r="EHR199" s="428"/>
      <c r="EHS199" s="428"/>
      <c r="EHT199" s="428"/>
      <c r="EHU199" s="428"/>
      <c r="EHV199" s="428"/>
      <c r="EHW199" s="428"/>
      <c r="EHX199" s="428"/>
      <c r="EHY199" s="428"/>
      <c r="EHZ199" s="428"/>
      <c r="EIA199" s="428"/>
      <c r="EIB199" s="428"/>
      <c r="EIC199" s="428"/>
      <c r="EID199" s="428"/>
      <c r="EIE199" s="428"/>
      <c r="EIF199" s="428"/>
      <c r="EIG199" s="428"/>
      <c r="EIH199" s="428"/>
      <c r="EII199" s="428"/>
      <c r="EIJ199" s="428"/>
      <c r="EIK199" s="428"/>
      <c r="EIL199" s="428"/>
      <c r="EIM199" s="428"/>
      <c r="EIN199" s="428"/>
      <c r="EIO199" s="428"/>
      <c r="EIP199" s="428"/>
      <c r="EIQ199" s="428"/>
      <c r="EIR199" s="428"/>
      <c r="EIS199" s="428"/>
      <c r="EIT199" s="428"/>
      <c r="EIU199" s="428"/>
      <c r="EIV199" s="428"/>
      <c r="EIW199" s="428"/>
      <c r="EIX199" s="428"/>
      <c r="EIY199" s="428"/>
      <c r="EIZ199" s="428"/>
      <c r="EJA199" s="428"/>
      <c r="EJB199" s="428"/>
      <c r="EJC199" s="428"/>
      <c r="EJD199" s="428"/>
      <c r="EJE199" s="428"/>
      <c r="EJF199" s="428"/>
      <c r="EJG199" s="428"/>
      <c r="EJH199" s="428"/>
      <c r="EJI199" s="428"/>
      <c r="EJJ199" s="428"/>
      <c r="EJK199" s="428"/>
      <c r="EJL199" s="428"/>
      <c r="EJM199" s="428"/>
      <c r="EJN199" s="428"/>
      <c r="EJO199" s="428"/>
      <c r="EJP199" s="428"/>
      <c r="EJQ199" s="428"/>
      <c r="EJR199" s="428"/>
      <c r="EJS199" s="428"/>
      <c r="EJT199" s="428"/>
      <c r="EJU199" s="428"/>
      <c r="EJV199" s="428"/>
      <c r="EJW199" s="428"/>
      <c r="EJX199" s="428"/>
      <c r="EJY199" s="428"/>
      <c r="EJZ199" s="428"/>
      <c r="EKA199" s="428"/>
      <c r="EKB199" s="428"/>
      <c r="EKC199" s="428"/>
      <c r="EKD199" s="428"/>
      <c r="EKE199" s="428"/>
      <c r="EKF199" s="428"/>
      <c r="EKG199" s="428"/>
      <c r="EKH199" s="428"/>
      <c r="EKI199" s="428"/>
      <c r="EKJ199" s="428"/>
      <c r="EKK199" s="428"/>
      <c r="EKL199" s="428"/>
      <c r="EKM199" s="428"/>
      <c r="EKN199" s="428"/>
      <c r="EKO199" s="428"/>
      <c r="EKP199" s="428"/>
      <c r="EKQ199" s="428"/>
      <c r="EKR199" s="428"/>
      <c r="EKS199" s="428"/>
      <c r="EKT199" s="428"/>
      <c r="EKU199" s="428"/>
      <c r="EKV199" s="428"/>
      <c r="EKW199" s="428"/>
      <c r="EKX199" s="428"/>
      <c r="EKY199" s="428"/>
      <c r="EKZ199" s="428"/>
      <c r="ELA199" s="428"/>
      <c r="ELB199" s="428"/>
      <c r="ELC199" s="428"/>
      <c r="ELD199" s="428"/>
      <c r="ELE199" s="428"/>
      <c r="ELF199" s="428"/>
      <c r="ELG199" s="428"/>
      <c r="ELH199" s="428"/>
      <c r="ELI199" s="428"/>
      <c r="ELJ199" s="428"/>
      <c r="ELK199" s="428"/>
      <c r="ELL199" s="428"/>
      <c r="ELM199" s="428"/>
      <c r="ELN199" s="428"/>
      <c r="ELO199" s="428"/>
      <c r="ELP199" s="428"/>
      <c r="ELQ199" s="428"/>
      <c r="ELR199" s="428"/>
      <c r="ELS199" s="428"/>
      <c r="ELT199" s="428"/>
      <c r="ELU199" s="428"/>
      <c r="ELV199" s="428"/>
      <c r="ELW199" s="428"/>
      <c r="ELX199" s="428"/>
      <c r="ELY199" s="428"/>
      <c r="ELZ199" s="428"/>
      <c r="EMA199" s="428"/>
      <c r="EMB199" s="428"/>
      <c r="EMC199" s="428"/>
      <c r="EMD199" s="428"/>
      <c r="EME199" s="428"/>
      <c r="EMF199" s="428"/>
      <c r="EMG199" s="428"/>
      <c r="EMH199" s="428"/>
      <c r="EMI199" s="428"/>
      <c r="EMJ199" s="428"/>
      <c r="EMK199" s="428"/>
      <c r="EML199" s="428"/>
      <c r="EMM199" s="428"/>
      <c r="EMN199" s="428"/>
      <c r="EMO199" s="428"/>
      <c r="EMP199" s="428"/>
      <c r="EMQ199" s="428"/>
      <c r="EMR199" s="428"/>
      <c r="EMS199" s="428"/>
      <c r="EMT199" s="428"/>
      <c r="EMU199" s="428"/>
      <c r="EMV199" s="428"/>
      <c r="EMW199" s="428"/>
      <c r="EMX199" s="428"/>
      <c r="EMY199" s="428"/>
      <c r="EMZ199" s="428"/>
      <c r="ENA199" s="428"/>
      <c r="ENB199" s="428"/>
      <c r="ENC199" s="428"/>
      <c r="END199" s="428"/>
      <c r="ENE199" s="428"/>
      <c r="ENF199" s="428"/>
      <c r="ENG199" s="428"/>
      <c r="ENH199" s="428"/>
      <c r="ENI199" s="428"/>
      <c r="ENJ199" s="428"/>
      <c r="ENK199" s="428"/>
      <c r="ENL199" s="428"/>
      <c r="ENM199" s="428"/>
      <c r="ENN199" s="428"/>
      <c r="ENO199" s="428"/>
      <c r="ENP199" s="428"/>
      <c r="ENQ199" s="428"/>
      <c r="ENR199" s="428"/>
      <c r="ENS199" s="428"/>
      <c r="ENT199" s="428"/>
      <c r="ENU199" s="428"/>
      <c r="ENV199" s="428"/>
      <c r="ENW199" s="428"/>
      <c r="ENX199" s="428"/>
      <c r="ENY199" s="428"/>
      <c r="ENZ199" s="428"/>
      <c r="EOA199" s="428"/>
      <c r="EOB199" s="428"/>
      <c r="EOC199" s="428"/>
      <c r="EOD199" s="428"/>
      <c r="EOE199" s="428"/>
      <c r="EOF199" s="428"/>
      <c r="EOG199" s="428"/>
      <c r="EOH199" s="428"/>
      <c r="EOI199" s="428"/>
      <c r="EOJ199" s="428"/>
      <c r="EOK199" s="428"/>
      <c r="EOL199" s="428"/>
      <c r="EOM199" s="428"/>
      <c r="EON199" s="428"/>
      <c r="EOO199" s="428"/>
      <c r="EOP199" s="428"/>
      <c r="EOQ199" s="428"/>
      <c r="EOR199" s="428"/>
      <c r="EOS199" s="428"/>
      <c r="EOT199" s="428"/>
      <c r="EOU199" s="428"/>
      <c r="EOV199" s="428"/>
      <c r="EOW199" s="428"/>
      <c r="EOX199" s="428"/>
      <c r="EOY199" s="428"/>
      <c r="EOZ199" s="428"/>
      <c r="EPA199" s="428"/>
      <c r="EPB199" s="428"/>
      <c r="EPC199" s="428"/>
      <c r="EPD199" s="428"/>
      <c r="EPE199" s="428"/>
      <c r="EPF199" s="428"/>
      <c r="EPG199" s="428"/>
      <c r="EPH199" s="428"/>
      <c r="EPI199" s="428"/>
      <c r="EPJ199" s="428"/>
      <c r="EPK199" s="428"/>
      <c r="EPL199" s="428"/>
      <c r="EPM199" s="428"/>
      <c r="EPN199" s="428"/>
      <c r="EPO199" s="428"/>
      <c r="EPP199" s="428"/>
      <c r="EPQ199" s="428"/>
      <c r="EPR199" s="428"/>
      <c r="EPS199" s="428"/>
      <c r="EPT199" s="428"/>
      <c r="EPU199" s="428"/>
      <c r="EPV199" s="428"/>
      <c r="EPW199" s="428"/>
      <c r="EPX199" s="428"/>
      <c r="EPY199" s="428"/>
      <c r="EPZ199" s="428"/>
      <c r="EQA199" s="428"/>
      <c r="EQB199" s="428"/>
      <c r="EQC199" s="428"/>
      <c r="EQD199" s="428"/>
      <c r="EQE199" s="428"/>
      <c r="EQF199" s="428"/>
      <c r="EQG199" s="428"/>
      <c r="EQH199" s="428"/>
      <c r="EQI199" s="428"/>
      <c r="EQJ199" s="428"/>
      <c r="EQK199" s="428"/>
      <c r="EQL199" s="428"/>
      <c r="EQM199" s="428"/>
      <c r="EQN199" s="428"/>
      <c r="EQO199" s="428"/>
      <c r="EQP199" s="428"/>
      <c r="EQQ199" s="428"/>
      <c r="EQR199" s="428"/>
      <c r="EQS199" s="428"/>
      <c r="EQT199" s="428"/>
      <c r="EQU199" s="428"/>
      <c r="EQV199" s="428"/>
      <c r="EQW199" s="428"/>
      <c r="EQX199" s="428"/>
      <c r="EQY199" s="428"/>
      <c r="EQZ199" s="428"/>
      <c r="ERA199" s="428"/>
      <c r="ERB199" s="428"/>
      <c r="ERC199" s="428"/>
      <c r="ERD199" s="428"/>
      <c r="ERE199" s="428"/>
      <c r="ERF199" s="428"/>
      <c r="ERG199" s="428"/>
      <c r="ERH199" s="428"/>
      <c r="ERI199" s="428"/>
      <c r="ERJ199" s="428"/>
      <c r="ERK199" s="428"/>
      <c r="ERL199" s="428"/>
      <c r="ERM199" s="428"/>
      <c r="ERN199" s="428"/>
      <c r="ERO199" s="428"/>
      <c r="ERP199" s="428"/>
      <c r="ERQ199" s="428"/>
      <c r="ERR199" s="428"/>
      <c r="ERS199" s="428"/>
      <c r="ERT199" s="428"/>
      <c r="ERU199" s="428"/>
      <c r="ERV199" s="428"/>
      <c r="ERW199" s="428"/>
      <c r="ERX199" s="428"/>
      <c r="ERY199" s="428"/>
      <c r="ERZ199" s="428"/>
      <c r="ESA199" s="428"/>
      <c r="ESB199" s="428"/>
      <c r="ESC199" s="428"/>
      <c r="ESD199" s="428"/>
      <c r="ESE199" s="428"/>
      <c r="ESF199" s="428"/>
      <c r="ESG199" s="428"/>
      <c r="ESH199" s="428"/>
      <c r="ESI199" s="428"/>
      <c r="ESJ199" s="428"/>
      <c r="ESK199" s="428"/>
      <c r="ESL199" s="428"/>
      <c r="ESM199" s="428"/>
      <c r="ESN199" s="428"/>
      <c r="ESO199" s="428"/>
      <c r="ESP199" s="428"/>
      <c r="ESQ199" s="428"/>
      <c r="ESR199" s="428"/>
      <c r="ESS199" s="428"/>
      <c r="EST199" s="428"/>
      <c r="ESU199" s="428"/>
      <c r="ESV199" s="428"/>
      <c r="ESW199" s="428"/>
      <c r="ESX199" s="428"/>
      <c r="ESY199" s="428"/>
      <c r="ESZ199" s="428"/>
      <c r="ETA199" s="428"/>
      <c r="ETB199" s="428"/>
      <c r="ETC199" s="428"/>
      <c r="ETD199" s="428"/>
      <c r="ETE199" s="428"/>
      <c r="ETF199" s="428"/>
      <c r="ETG199" s="428"/>
      <c r="ETH199" s="428"/>
      <c r="ETI199" s="428"/>
      <c r="ETJ199" s="428"/>
      <c r="ETK199" s="428"/>
      <c r="ETL199" s="428"/>
      <c r="ETM199" s="428"/>
      <c r="ETN199" s="428"/>
      <c r="ETO199" s="428"/>
      <c r="ETP199" s="428"/>
      <c r="ETQ199" s="428"/>
      <c r="ETR199" s="428"/>
      <c r="ETS199" s="428"/>
      <c r="ETT199" s="428"/>
      <c r="ETU199" s="428"/>
      <c r="ETV199" s="428"/>
      <c r="ETW199" s="428"/>
      <c r="ETX199" s="428"/>
      <c r="ETY199" s="428"/>
      <c r="ETZ199" s="428"/>
      <c r="EUA199" s="428"/>
      <c r="EUB199" s="428"/>
      <c r="EUC199" s="428"/>
      <c r="EUD199" s="428"/>
      <c r="EUE199" s="428"/>
      <c r="EUF199" s="428"/>
      <c r="EUG199" s="428"/>
      <c r="EUH199" s="428"/>
      <c r="EUI199" s="428"/>
      <c r="EUJ199" s="428"/>
      <c r="EUK199" s="428"/>
      <c r="EUL199" s="428"/>
      <c r="EUM199" s="428"/>
      <c r="EUN199" s="428"/>
      <c r="EUO199" s="428"/>
      <c r="EUP199" s="428"/>
      <c r="EUQ199" s="428"/>
      <c r="EUR199" s="428"/>
      <c r="EUS199" s="428"/>
      <c r="EUT199" s="428"/>
      <c r="EUU199" s="428"/>
      <c r="EUV199" s="428"/>
      <c r="EUW199" s="428"/>
      <c r="EUX199" s="428"/>
      <c r="EUY199" s="428"/>
      <c r="EUZ199" s="428"/>
      <c r="EVA199" s="428"/>
      <c r="EVB199" s="428"/>
      <c r="EVC199" s="428"/>
      <c r="EVD199" s="428"/>
      <c r="EVE199" s="428"/>
      <c r="EVF199" s="428"/>
      <c r="EVG199" s="428"/>
      <c r="EVH199" s="428"/>
      <c r="EVI199" s="428"/>
      <c r="EVJ199" s="428"/>
      <c r="EVK199" s="428"/>
      <c r="EVL199" s="428"/>
      <c r="EVM199" s="428"/>
      <c r="EVN199" s="428"/>
      <c r="EVO199" s="428"/>
      <c r="EVP199" s="428"/>
      <c r="EVQ199" s="428"/>
      <c r="EVR199" s="428"/>
      <c r="EVS199" s="428"/>
      <c r="EVT199" s="428"/>
      <c r="EVU199" s="428"/>
      <c r="EVV199" s="428"/>
      <c r="EVW199" s="428"/>
      <c r="EVX199" s="428"/>
      <c r="EVY199" s="428"/>
      <c r="EVZ199" s="428"/>
      <c r="EWA199" s="428"/>
      <c r="EWB199" s="428"/>
      <c r="EWC199" s="428"/>
      <c r="EWD199" s="428"/>
      <c r="EWE199" s="428"/>
      <c r="EWF199" s="428"/>
      <c r="EWG199" s="428"/>
      <c r="EWH199" s="428"/>
      <c r="EWI199" s="428"/>
      <c r="EWJ199" s="428"/>
      <c r="EWK199" s="428"/>
      <c r="EWL199" s="428"/>
      <c r="EWM199" s="428"/>
      <c r="EWN199" s="428"/>
      <c r="EWO199" s="428"/>
      <c r="EWP199" s="428"/>
      <c r="EWQ199" s="428"/>
      <c r="EWR199" s="428"/>
      <c r="EWS199" s="428"/>
      <c r="EWT199" s="428"/>
      <c r="EWU199" s="428"/>
      <c r="EWV199" s="428"/>
      <c r="EWW199" s="428"/>
      <c r="EWX199" s="428"/>
      <c r="EWY199" s="428"/>
      <c r="EWZ199" s="428"/>
      <c r="EXA199" s="428"/>
      <c r="EXB199" s="428"/>
      <c r="EXC199" s="428"/>
      <c r="EXD199" s="428"/>
      <c r="EXE199" s="428"/>
      <c r="EXF199" s="428"/>
      <c r="EXG199" s="428"/>
      <c r="EXH199" s="428"/>
      <c r="EXI199" s="428"/>
      <c r="EXJ199" s="428"/>
      <c r="EXK199" s="428"/>
      <c r="EXL199" s="428"/>
      <c r="EXM199" s="428"/>
      <c r="EXN199" s="428"/>
      <c r="EXO199" s="428"/>
      <c r="EXP199" s="428"/>
      <c r="EXQ199" s="428"/>
      <c r="EXR199" s="428"/>
      <c r="EXS199" s="428"/>
      <c r="EXT199" s="428"/>
      <c r="EXU199" s="428"/>
      <c r="EXV199" s="428"/>
      <c r="EXW199" s="428"/>
      <c r="EXX199" s="428"/>
      <c r="EXY199" s="428"/>
      <c r="EXZ199" s="428"/>
      <c r="EYA199" s="428"/>
      <c r="EYB199" s="428"/>
      <c r="EYC199" s="428"/>
      <c r="EYD199" s="428"/>
      <c r="EYE199" s="428"/>
      <c r="EYF199" s="428"/>
      <c r="EYG199" s="428"/>
      <c r="EYH199" s="428"/>
      <c r="EYI199" s="428"/>
      <c r="EYJ199" s="428"/>
      <c r="EYK199" s="428"/>
      <c r="EYL199" s="428"/>
      <c r="EYM199" s="428"/>
      <c r="EYN199" s="428"/>
      <c r="EYO199" s="428"/>
      <c r="EYP199" s="428"/>
      <c r="EYQ199" s="428"/>
      <c r="EYR199" s="428"/>
      <c r="EYS199" s="428"/>
      <c r="EYT199" s="428"/>
      <c r="EYU199" s="428"/>
      <c r="EYV199" s="428"/>
      <c r="EYW199" s="428"/>
      <c r="EYX199" s="428"/>
      <c r="EYY199" s="428"/>
      <c r="EYZ199" s="428"/>
      <c r="EZA199" s="428"/>
      <c r="EZB199" s="428"/>
      <c r="EZC199" s="428"/>
      <c r="EZD199" s="428"/>
      <c r="EZE199" s="428"/>
      <c r="EZF199" s="428"/>
      <c r="EZG199" s="428"/>
      <c r="EZH199" s="428"/>
      <c r="EZI199" s="428"/>
      <c r="EZJ199" s="428"/>
      <c r="EZK199" s="428"/>
      <c r="EZL199" s="428"/>
      <c r="EZM199" s="428"/>
      <c r="EZN199" s="428"/>
      <c r="EZO199" s="428"/>
      <c r="EZP199" s="428"/>
      <c r="EZQ199" s="428"/>
      <c r="EZR199" s="428"/>
      <c r="EZS199" s="428"/>
      <c r="EZT199" s="428"/>
      <c r="EZU199" s="428"/>
      <c r="EZV199" s="428"/>
      <c r="EZW199" s="428"/>
      <c r="EZX199" s="428"/>
      <c r="EZY199" s="428"/>
      <c r="EZZ199" s="428"/>
      <c r="FAA199" s="428"/>
      <c r="FAB199" s="428"/>
      <c r="FAC199" s="428"/>
      <c r="FAD199" s="428"/>
      <c r="FAE199" s="428"/>
      <c r="FAF199" s="428"/>
      <c r="FAG199" s="428"/>
      <c r="FAH199" s="428"/>
      <c r="FAI199" s="428"/>
      <c r="FAJ199" s="428"/>
      <c r="FAK199" s="428"/>
      <c r="FAL199" s="428"/>
      <c r="FAM199" s="428"/>
      <c r="FAN199" s="428"/>
      <c r="FAO199" s="428"/>
      <c r="FAP199" s="428"/>
      <c r="FAQ199" s="428"/>
      <c r="FAR199" s="428"/>
      <c r="FAS199" s="428"/>
      <c r="FAT199" s="428"/>
      <c r="FAU199" s="428"/>
      <c r="FAV199" s="428"/>
      <c r="FAW199" s="428"/>
      <c r="FAX199" s="428"/>
      <c r="FAY199" s="428"/>
      <c r="FAZ199" s="428"/>
      <c r="FBA199" s="428"/>
      <c r="FBB199" s="428"/>
      <c r="FBC199" s="428"/>
      <c r="FBD199" s="428"/>
      <c r="FBE199" s="428"/>
      <c r="FBF199" s="428"/>
      <c r="FBG199" s="428"/>
      <c r="FBH199" s="428"/>
      <c r="FBI199" s="428"/>
      <c r="FBJ199" s="428"/>
      <c r="FBK199" s="428"/>
      <c r="FBL199" s="428"/>
      <c r="FBM199" s="428"/>
      <c r="FBN199" s="428"/>
      <c r="FBO199" s="428"/>
      <c r="FBP199" s="428"/>
      <c r="FBQ199" s="428"/>
      <c r="FBR199" s="428"/>
      <c r="FBS199" s="428"/>
      <c r="FBT199" s="428"/>
      <c r="FBU199" s="428"/>
      <c r="FBV199" s="428"/>
      <c r="FBW199" s="428"/>
      <c r="FBX199" s="428"/>
      <c r="FBY199" s="428"/>
      <c r="FBZ199" s="428"/>
      <c r="FCA199" s="428"/>
      <c r="FCB199" s="428"/>
      <c r="FCC199" s="428"/>
      <c r="FCD199" s="428"/>
      <c r="FCE199" s="428"/>
      <c r="FCF199" s="428"/>
      <c r="FCG199" s="428"/>
      <c r="FCH199" s="428"/>
      <c r="FCI199" s="428"/>
      <c r="FCJ199" s="428"/>
      <c r="FCK199" s="428"/>
      <c r="FCL199" s="428"/>
      <c r="FCM199" s="428"/>
      <c r="FCN199" s="428"/>
      <c r="FCO199" s="428"/>
      <c r="FCP199" s="428"/>
      <c r="FCQ199" s="428"/>
      <c r="FCR199" s="428"/>
      <c r="FCS199" s="428"/>
      <c r="FCT199" s="428"/>
      <c r="FCU199" s="428"/>
      <c r="FCV199" s="428"/>
      <c r="FCW199" s="428"/>
      <c r="FCX199" s="428"/>
      <c r="FCY199" s="428"/>
      <c r="FCZ199" s="428"/>
      <c r="FDA199" s="428"/>
      <c r="FDB199" s="428"/>
      <c r="FDC199" s="428"/>
      <c r="FDD199" s="428"/>
      <c r="FDE199" s="428"/>
      <c r="FDF199" s="428"/>
      <c r="FDG199" s="428"/>
      <c r="FDH199" s="428"/>
      <c r="FDI199" s="428"/>
      <c r="FDJ199" s="428"/>
      <c r="FDK199" s="428"/>
      <c r="FDL199" s="428"/>
      <c r="FDM199" s="428"/>
      <c r="FDN199" s="428"/>
      <c r="FDO199" s="428"/>
      <c r="FDP199" s="428"/>
      <c r="FDQ199" s="428"/>
      <c r="FDR199" s="428"/>
      <c r="FDS199" s="428"/>
      <c r="FDT199" s="428"/>
      <c r="FDU199" s="428"/>
      <c r="FDV199" s="428"/>
      <c r="FDW199" s="428"/>
      <c r="FDX199" s="428"/>
      <c r="FDY199" s="428"/>
      <c r="FDZ199" s="428"/>
      <c r="FEA199" s="428"/>
      <c r="FEB199" s="428"/>
      <c r="FEC199" s="428"/>
      <c r="FED199" s="428"/>
      <c r="FEE199" s="428"/>
      <c r="FEF199" s="428"/>
      <c r="FEG199" s="428"/>
      <c r="FEH199" s="428"/>
      <c r="FEI199" s="428"/>
      <c r="FEJ199" s="428"/>
      <c r="FEK199" s="428"/>
      <c r="FEL199" s="428"/>
      <c r="FEM199" s="428"/>
      <c r="FEN199" s="428"/>
      <c r="FEO199" s="428"/>
      <c r="FEP199" s="428"/>
      <c r="FEQ199" s="428"/>
      <c r="FER199" s="428"/>
      <c r="FES199" s="428"/>
      <c r="FET199" s="428"/>
      <c r="FEU199" s="428"/>
      <c r="FEV199" s="428"/>
      <c r="FEW199" s="428"/>
      <c r="FEX199" s="428"/>
      <c r="FEY199" s="428"/>
      <c r="FEZ199" s="428"/>
      <c r="FFA199" s="428"/>
      <c r="FFB199" s="428"/>
      <c r="FFC199" s="428"/>
      <c r="FFD199" s="428"/>
      <c r="FFE199" s="428"/>
      <c r="FFF199" s="428"/>
      <c r="FFG199" s="428"/>
      <c r="FFH199" s="428"/>
      <c r="FFI199" s="428"/>
      <c r="FFJ199" s="428"/>
      <c r="FFK199" s="428"/>
      <c r="FFL199" s="428"/>
      <c r="FFM199" s="428"/>
      <c r="FFN199" s="428"/>
      <c r="FFO199" s="428"/>
      <c r="FFP199" s="428"/>
      <c r="FFQ199" s="428"/>
      <c r="FFR199" s="428"/>
      <c r="FFS199" s="428"/>
      <c r="FFT199" s="428"/>
      <c r="FFU199" s="428"/>
      <c r="FFV199" s="428"/>
      <c r="FFW199" s="428"/>
      <c r="FFX199" s="428"/>
      <c r="FFY199" s="428"/>
      <c r="FFZ199" s="428"/>
      <c r="FGA199" s="428"/>
      <c r="FGB199" s="428"/>
      <c r="FGC199" s="428"/>
      <c r="FGD199" s="428"/>
      <c r="FGE199" s="428"/>
      <c r="FGF199" s="428"/>
      <c r="FGG199" s="428"/>
      <c r="FGH199" s="428"/>
      <c r="FGI199" s="428"/>
      <c r="FGJ199" s="428"/>
      <c r="FGK199" s="428"/>
      <c r="FGL199" s="428"/>
      <c r="FGM199" s="428"/>
      <c r="FGN199" s="428"/>
      <c r="FGO199" s="428"/>
      <c r="FGP199" s="428"/>
      <c r="FGQ199" s="428"/>
      <c r="FGR199" s="428"/>
      <c r="FGS199" s="428"/>
      <c r="FGT199" s="428"/>
      <c r="FGU199" s="428"/>
      <c r="FGV199" s="428"/>
      <c r="FGW199" s="428"/>
      <c r="FGX199" s="428"/>
      <c r="FGY199" s="428"/>
      <c r="FGZ199" s="428"/>
      <c r="FHA199" s="428"/>
      <c r="FHB199" s="428"/>
      <c r="FHC199" s="428"/>
      <c r="FHD199" s="428"/>
      <c r="FHE199" s="428"/>
      <c r="FHF199" s="428"/>
      <c r="FHG199" s="428"/>
      <c r="FHH199" s="428"/>
      <c r="FHI199" s="428"/>
      <c r="FHJ199" s="428"/>
      <c r="FHK199" s="428"/>
      <c r="FHL199" s="428"/>
      <c r="FHM199" s="428"/>
      <c r="FHN199" s="428"/>
      <c r="FHO199" s="428"/>
      <c r="FHP199" s="428"/>
      <c r="FHQ199" s="428"/>
      <c r="FHR199" s="428"/>
      <c r="FHS199" s="428"/>
      <c r="FHT199" s="428"/>
      <c r="FHU199" s="428"/>
      <c r="FHV199" s="428"/>
      <c r="FHW199" s="428"/>
      <c r="FHX199" s="428"/>
      <c r="FHY199" s="428"/>
      <c r="FHZ199" s="428"/>
      <c r="FIA199" s="428"/>
      <c r="FIB199" s="428"/>
      <c r="FIC199" s="428"/>
      <c r="FID199" s="428"/>
      <c r="FIE199" s="428"/>
      <c r="FIF199" s="428"/>
      <c r="FIG199" s="428"/>
      <c r="FIH199" s="428"/>
      <c r="FII199" s="428"/>
      <c r="FIJ199" s="428"/>
      <c r="FIK199" s="428"/>
      <c r="FIL199" s="428"/>
      <c r="FIM199" s="428"/>
      <c r="FIN199" s="428"/>
      <c r="FIO199" s="428"/>
      <c r="FIP199" s="428"/>
      <c r="FIQ199" s="428"/>
      <c r="FIR199" s="428"/>
      <c r="FIS199" s="428"/>
      <c r="FIT199" s="428"/>
      <c r="FIU199" s="428"/>
      <c r="FIV199" s="428"/>
      <c r="FIW199" s="428"/>
      <c r="FIX199" s="428"/>
      <c r="FIY199" s="428"/>
      <c r="FIZ199" s="428"/>
      <c r="FJA199" s="428"/>
      <c r="FJB199" s="428"/>
      <c r="FJC199" s="428"/>
      <c r="FJD199" s="428"/>
      <c r="FJE199" s="428"/>
      <c r="FJF199" s="428"/>
      <c r="FJG199" s="428"/>
      <c r="FJH199" s="428"/>
      <c r="FJI199" s="428"/>
      <c r="FJJ199" s="428"/>
      <c r="FJK199" s="428"/>
      <c r="FJL199" s="428"/>
      <c r="FJM199" s="428"/>
      <c r="FJN199" s="428"/>
      <c r="FJO199" s="428"/>
      <c r="FJP199" s="428"/>
      <c r="FJQ199" s="428"/>
      <c r="FJR199" s="428"/>
      <c r="FJS199" s="428"/>
      <c r="FJT199" s="428"/>
      <c r="FJU199" s="428"/>
      <c r="FJV199" s="428"/>
      <c r="FJW199" s="428"/>
      <c r="FJX199" s="428"/>
      <c r="FJY199" s="428"/>
      <c r="FJZ199" s="428"/>
      <c r="FKA199" s="428"/>
      <c r="FKB199" s="428"/>
      <c r="FKC199" s="428"/>
      <c r="FKD199" s="428"/>
      <c r="FKE199" s="428"/>
      <c r="FKF199" s="428"/>
      <c r="FKG199" s="428"/>
      <c r="FKH199" s="428"/>
      <c r="FKI199" s="428"/>
      <c r="FKJ199" s="428"/>
      <c r="FKK199" s="428"/>
      <c r="FKL199" s="428"/>
      <c r="FKM199" s="428"/>
      <c r="FKN199" s="428"/>
      <c r="FKO199" s="428"/>
      <c r="FKP199" s="428"/>
      <c r="FKQ199" s="428"/>
      <c r="FKR199" s="428"/>
      <c r="FKS199" s="428"/>
      <c r="FKT199" s="428"/>
      <c r="FKU199" s="428"/>
      <c r="FKV199" s="428"/>
      <c r="FKW199" s="428"/>
      <c r="FKX199" s="428"/>
      <c r="FKY199" s="428"/>
      <c r="FKZ199" s="428"/>
      <c r="FLA199" s="428"/>
      <c r="FLB199" s="428"/>
      <c r="FLC199" s="428"/>
      <c r="FLD199" s="428"/>
      <c r="FLE199" s="428"/>
      <c r="FLF199" s="428"/>
      <c r="FLG199" s="428"/>
      <c r="FLH199" s="428"/>
      <c r="FLI199" s="428"/>
      <c r="FLJ199" s="428"/>
      <c r="FLK199" s="428"/>
      <c r="FLL199" s="428"/>
      <c r="FLM199" s="428"/>
      <c r="FLN199" s="428"/>
      <c r="FLO199" s="428"/>
      <c r="FLP199" s="428"/>
      <c r="FLQ199" s="428"/>
      <c r="FLR199" s="428"/>
      <c r="FLS199" s="428"/>
      <c r="FLT199" s="428"/>
      <c r="FLU199" s="428"/>
      <c r="FLV199" s="428"/>
      <c r="FLW199" s="428"/>
      <c r="FLX199" s="428"/>
      <c r="FLY199" s="428"/>
      <c r="FLZ199" s="428"/>
      <c r="FMA199" s="428"/>
      <c r="FMB199" s="428"/>
      <c r="FMC199" s="428"/>
      <c r="FMD199" s="428"/>
      <c r="FME199" s="428"/>
      <c r="FMF199" s="428"/>
      <c r="FMG199" s="428"/>
      <c r="FMH199" s="428"/>
      <c r="FMI199" s="428"/>
      <c r="FMJ199" s="428"/>
      <c r="FMK199" s="428"/>
      <c r="FML199" s="428"/>
      <c r="FMM199" s="428"/>
      <c r="FMN199" s="428"/>
      <c r="FMO199" s="428"/>
      <c r="FMP199" s="428"/>
      <c r="FMQ199" s="428"/>
      <c r="FMR199" s="428"/>
      <c r="FMS199" s="428"/>
      <c r="FMT199" s="428"/>
      <c r="FMU199" s="428"/>
      <c r="FMV199" s="428"/>
      <c r="FMW199" s="428"/>
      <c r="FMX199" s="428"/>
      <c r="FMY199" s="428"/>
      <c r="FMZ199" s="428"/>
      <c r="FNA199" s="428"/>
      <c r="FNB199" s="428"/>
      <c r="FNC199" s="428"/>
      <c r="FND199" s="428"/>
      <c r="FNE199" s="428"/>
      <c r="FNF199" s="428"/>
      <c r="FNG199" s="428"/>
      <c r="FNH199" s="428"/>
      <c r="FNI199" s="428"/>
      <c r="FNJ199" s="428"/>
      <c r="FNK199" s="428"/>
      <c r="FNL199" s="428"/>
      <c r="FNM199" s="428"/>
      <c r="FNN199" s="428"/>
      <c r="FNO199" s="428"/>
      <c r="FNP199" s="428"/>
      <c r="FNQ199" s="428"/>
      <c r="FNR199" s="428"/>
      <c r="FNS199" s="428"/>
      <c r="FNT199" s="428"/>
      <c r="FNU199" s="428"/>
      <c r="FNV199" s="428"/>
      <c r="FNW199" s="428"/>
      <c r="FNX199" s="428"/>
      <c r="FNY199" s="428"/>
      <c r="FNZ199" s="428"/>
      <c r="FOA199" s="428"/>
      <c r="FOB199" s="428"/>
      <c r="FOC199" s="428"/>
      <c r="FOD199" s="428"/>
      <c r="FOE199" s="428"/>
      <c r="FOF199" s="428"/>
      <c r="FOG199" s="428"/>
      <c r="FOH199" s="428"/>
      <c r="FOI199" s="428"/>
      <c r="FOJ199" s="428"/>
      <c r="FOK199" s="428"/>
      <c r="FOL199" s="428"/>
      <c r="FOM199" s="428"/>
      <c r="FON199" s="428"/>
      <c r="FOO199" s="428"/>
      <c r="FOP199" s="428"/>
      <c r="FOQ199" s="428"/>
      <c r="FOR199" s="428"/>
      <c r="FOS199" s="428"/>
      <c r="FOT199" s="428"/>
      <c r="FOU199" s="428"/>
      <c r="FOV199" s="428"/>
      <c r="FOW199" s="428"/>
      <c r="FOX199" s="428"/>
      <c r="FOY199" s="428"/>
      <c r="FOZ199" s="428"/>
      <c r="FPA199" s="428"/>
      <c r="FPB199" s="428"/>
      <c r="FPC199" s="428"/>
      <c r="FPD199" s="428"/>
      <c r="FPE199" s="428"/>
      <c r="FPF199" s="428"/>
      <c r="FPG199" s="428"/>
      <c r="FPH199" s="428"/>
      <c r="FPI199" s="428"/>
      <c r="FPJ199" s="428"/>
      <c r="FPK199" s="428"/>
      <c r="FPL199" s="428"/>
      <c r="FPM199" s="428"/>
      <c r="FPN199" s="428"/>
      <c r="FPO199" s="428"/>
      <c r="FPP199" s="428"/>
      <c r="FPQ199" s="428"/>
      <c r="FPR199" s="428"/>
      <c r="FPS199" s="428"/>
      <c r="FPT199" s="428"/>
      <c r="FPU199" s="428"/>
      <c r="FPV199" s="428"/>
      <c r="FPW199" s="428"/>
      <c r="FPX199" s="428"/>
      <c r="FPY199" s="428"/>
      <c r="FPZ199" s="428"/>
      <c r="FQA199" s="428"/>
      <c r="FQB199" s="428"/>
      <c r="FQC199" s="428"/>
      <c r="FQD199" s="428"/>
      <c r="FQE199" s="428"/>
      <c r="FQF199" s="428"/>
      <c r="FQG199" s="428"/>
      <c r="FQH199" s="428"/>
      <c r="FQI199" s="428"/>
      <c r="FQJ199" s="428"/>
      <c r="FQK199" s="428"/>
      <c r="FQL199" s="428"/>
      <c r="FQM199" s="428"/>
      <c r="FQN199" s="428"/>
      <c r="FQO199" s="428"/>
      <c r="FQP199" s="428"/>
      <c r="FQQ199" s="428"/>
      <c r="FQR199" s="428"/>
      <c r="FQS199" s="428"/>
      <c r="FQT199" s="428"/>
      <c r="FQU199" s="428"/>
      <c r="FQV199" s="428"/>
      <c r="FQW199" s="428"/>
      <c r="FQX199" s="428"/>
      <c r="FQY199" s="428"/>
      <c r="FQZ199" s="428"/>
      <c r="FRA199" s="428"/>
      <c r="FRB199" s="428"/>
      <c r="FRC199" s="428"/>
      <c r="FRD199" s="428"/>
      <c r="FRE199" s="428"/>
      <c r="FRF199" s="428"/>
      <c r="FRG199" s="428"/>
      <c r="FRH199" s="428"/>
      <c r="FRI199" s="428"/>
      <c r="FRJ199" s="428"/>
      <c r="FRK199" s="428"/>
      <c r="FRL199" s="428"/>
      <c r="FRM199" s="428"/>
      <c r="FRN199" s="428"/>
      <c r="FRO199" s="428"/>
      <c r="FRP199" s="428"/>
      <c r="FRQ199" s="428"/>
      <c r="FRR199" s="428"/>
      <c r="FRS199" s="428"/>
      <c r="FRT199" s="428"/>
      <c r="FRU199" s="428"/>
      <c r="FRV199" s="428"/>
      <c r="FRW199" s="428"/>
      <c r="FRX199" s="428"/>
      <c r="FRY199" s="428"/>
      <c r="FRZ199" s="428"/>
      <c r="FSA199" s="428"/>
      <c r="FSB199" s="428"/>
      <c r="FSC199" s="428"/>
      <c r="FSD199" s="428"/>
      <c r="FSE199" s="428"/>
      <c r="FSF199" s="428"/>
      <c r="FSG199" s="428"/>
      <c r="FSH199" s="428"/>
      <c r="FSI199" s="428"/>
      <c r="FSJ199" s="428"/>
      <c r="FSK199" s="428"/>
      <c r="FSL199" s="428"/>
      <c r="FSM199" s="428"/>
      <c r="FSN199" s="428"/>
      <c r="FSO199" s="428"/>
      <c r="FSP199" s="428"/>
      <c r="FSQ199" s="428"/>
      <c r="FSR199" s="428"/>
      <c r="FSS199" s="428"/>
      <c r="FST199" s="428"/>
      <c r="FSU199" s="428"/>
      <c r="FSV199" s="428"/>
      <c r="FSW199" s="428"/>
      <c r="FSX199" s="428"/>
      <c r="FSY199" s="428"/>
      <c r="FSZ199" s="428"/>
      <c r="FTA199" s="428"/>
      <c r="FTB199" s="428"/>
      <c r="FTC199" s="428"/>
      <c r="FTD199" s="428"/>
      <c r="FTE199" s="428"/>
      <c r="FTF199" s="428"/>
      <c r="FTG199" s="428"/>
      <c r="FTH199" s="428"/>
      <c r="FTI199" s="428"/>
      <c r="FTJ199" s="428"/>
      <c r="FTK199" s="428"/>
      <c r="FTL199" s="428"/>
      <c r="FTM199" s="428"/>
      <c r="FTN199" s="428"/>
      <c r="FTO199" s="428"/>
      <c r="FTP199" s="428"/>
      <c r="FTQ199" s="428"/>
      <c r="FTR199" s="428"/>
      <c r="FTS199" s="428"/>
      <c r="FTT199" s="428"/>
      <c r="FTU199" s="428"/>
      <c r="FTV199" s="428"/>
      <c r="FTW199" s="428"/>
      <c r="FTX199" s="428"/>
      <c r="FTY199" s="428"/>
      <c r="FTZ199" s="428"/>
      <c r="FUA199" s="428"/>
      <c r="FUB199" s="428"/>
      <c r="FUC199" s="428"/>
      <c r="FUD199" s="428"/>
      <c r="FUE199" s="428"/>
      <c r="FUF199" s="428"/>
      <c r="FUG199" s="428"/>
      <c r="FUH199" s="428"/>
      <c r="FUI199" s="428"/>
      <c r="FUJ199" s="428"/>
      <c r="FUK199" s="428"/>
      <c r="FUL199" s="428"/>
      <c r="FUM199" s="428"/>
      <c r="FUN199" s="428"/>
      <c r="FUO199" s="428"/>
      <c r="FUP199" s="428"/>
      <c r="FUQ199" s="428"/>
      <c r="FUR199" s="428"/>
      <c r="FUS199" s="428"/>
      <c r="FUT199" s="428"/>
      <c r="FUU199" s="428"/>
      <c r="FUV199" s="428"/>
      <c r="FUW199" s="428"/>
      <c r="FUX199" s="428"/>
      <c r="FUY199" s="428"/>
      <c r="FUZ199" s="428"/>
      <c r="FVA199" s="428"/>
      <c r="FVB199" s="428"/>
      <c r="FVC199" s="428"/>
      <c r="FVD199" s="428"/>
      <c r="FVE199" s="428"/>
      <c r="FVF199" s="428"/>
      <c r="FVG199" s="428"/>
      <c r="FVH199" s="428"/>
      <c r="FVI199" s="428"/>
      <c r="FVJ199" s="428"/>
      <c r="FVK199" s="428"/>
      <c r="FVL199" s="428"/>
      <c r="FVM199" s="428"/>
      <c r="FVN199" s="428"/>
      <c r="FVO199" s="428"/>
      <c r="FVP199" s="428"/>
      <c r="FVQ199" s="428"/>
      <c r="FVR199" s="428"/>
      <c r="FVS199" s="428"/>
      <c r="FVT199" s="428"/>
      <c r="FVU199" s="428"/>
      <c r="FVV199" s="428"/>
      <c r="FVW199" s="428"/>
      <c r="FVX199" s="428"/>
      <c r="FVY199" s="428"/>
      <c r="FVZ199" s="428"/>
      <c r="FWA199" s="428"/>
      <c r="FWB199" s="428"/>
      <c r="FWC199" s="428"/>
      <c r="FWD199" s="428"/>
      <c r="FWE199" s="428"/>
      <c r="FWF199" s="428"/>
      <c r="FWG199" s="428"/>
      <c r="FWH199" s="428"/>
      <c r="FWI199" s="428"/>
      <c r="FWJ199" s="428"/>
      <c r="FWK199" s="428"/>
      <c r="FWL199" s="428"/>
      <c r="FWM199" s="428"/>
      <c r="FWN199" s="428"/>
      <c r="FWO199" s="428"/>
      <c r="FWP199" s="428"/>
      <c r="FWQ199" s="428"/>
      <c r="FWR199" s="428"/>
      <c r="FWS199" s="428"/>
      <c r="FWT199" s="428"/>
      <c r="FWU199" s="428"/>
      <c r="FWV199" s="428"/>
      <c r="FWW199" s="428"/>
      <c r="FWX199" s="428"/>
      <c r="FWY199" s="428"/>
      <c r="FWZ199" s="428"/>
      <c r="FXA199" s="428"/>
      <c r="FXB199" s="428"/>
      <c r="FXC199" s="428"/>
      <c r="FXD199" s="428"/>
      <c r="FXE199" s="428"/>
      <c r="FXF199" s="428"/>
      <c r="FXG199" s="428"/>
      <c r="FXH199" s="428"/>
      <c r="FXI199" s="428"/>
      <c r="FXJ199" s="428"/>
      <c r="FXK199" s="428"/>
      <c r="FXL199" s="428"/>
      <c r="FXM199" s="428"/>
      <c r="FXN199" s="428"/>
      <c r="FXO199" s="428"/>
      <c r="FXP199" s="428"/>
      <c r="FXQ199" s="428"/>
      <c r="FXR199" s="428"/>
      <c r="FXS199" s="428"/>
      <c r="FXT199" s="428"/>
      <c r="FXU199" s="428"/>
      <c r="FXV199" s="428"/>
      <c r="FXW199" s="428"/>
      <c r="FXX199" s="428"/>
      <c r="FXY199" s="428"/>
      <c r="FXZ199" s="428"/>
      <c r="FYA199" s="428"/>
      <c r="FYB199" s="428"/>
      <c r="FYC199" s="428"/>
      <c r="FYD199" s="428"/>
      <c r="FYE199" s="428"/>
      <c r="FYF199" s="428"/>
      <c r="FYG199" s="428"/>
      <c r="FYH199" s="428"/>
      <c r="FYI199" s="428"/>
      <c r="FYJ199" s="428"/>
      <c r="FYK199" s="428"/>
      <c r="FYL199" s="428"/>
      <c r="FYM199" s="428"/>
      <c r="FYN199" s="428"/>
      <c r="FYO199" s="428"/>
      <c r="FYP199" s="428"/>
      <c r="FYQ199" s="428"/>
      <c r="FYR199" s="428"/>
      <c r="FYS199" s="428"/>
      <c r="FYT199" s="428"/>
      <c r="FYU199" s="428"/>
      <c r="FYV199" s="428"/>
      <c r="FYW199" s="428"/>
      <c r="FYX199" s="428"/>
      <c r="FYY199" s="428"/>
      <c r="FYZ199" s="428"/>
      <c r="FZA199" s="428"/>
      <c r="FZB199" s="428"/>
      <c r="FZC199" s="428"/>
      <c r="FZD199" s="428"/>
      <c r="FZE199" s="428"/>
      <c r="FZF199" s="428"/>
      <c r="FZG199" s="428"/>
      <c r="FZH199" s="428"/>
      <c r="FZI199" s="428"/>
      <c r="FZJ199" s="428"/>
      <c r="FZK199" s="428"/>
      <c r="FZL199" s="428"/>
      <c r="FZM199" s="428"/>
      <c r="FZN199" s="428"/>
      <c r="FZO199" s="428"/>
      <c r="FZP199" s="428"/>
      <c r="FZQ199" s="428"/>
      <c r="FZR199" s="428"/>
      <c r="FZS199" s="428"/>
      <c r="FZT199" s="428"/>
      <c r="FZU199" s="428"/>
      <c r="FZV199" s="428"/>
      <c r="FZW199" s="428"/>
      <c r="FZX199" s="428"/>
      <c r="FZY199" s="428"/>
      <c r="FZZ199" s="428"/>
      <c r="GAA199" s="428"/>
      <c r="GAB199" s="428"/>
      <c r="GAC199" s="428"/>
      <c r="GAD199" s="428"/>
      <c r="GAE199" s="428"/>
      <c r="GAF199" s="428"/>
      <c r="GAG199" s="428"/>
      <c r="GAH199" s="428"/>
      <c r="GAI199" s="428"/>
      <c r="GAJ199" s="428"/>
      <c r="GAK199" s="428"/>
      <c r="GAL199" s="428"/>
      <c r="GAM199" s="428"/>
      <c r="GAN199" s="428"/>
      <c r="GAO199" s="428"/>
      <c r="GAP199" s="428"/>
      <c r="GAQ199" s="428"/>
      <c r="GAR199" s="428"/>
      <c r="GAS199" s="428"/>
      <c r="GAT199" s="428"/>
      <c r="GAU199" s="428"/>
      <c r="GAV199" s="428"/>
      <c r="GAW199" s="428"/>
      <c r="GAX199" s="428"/>
      <c r="GAY199" s="428"/>
      <c r="GAZ199" s="428"/>
      <c r="GBA199" s="428"/>
      <c r="GBB199" s="428"/>
      <c r="GBC199" s="428"/>
      <c r="GBD199" s="428"/>
      <c r="GBE199" s="428"/>
      <c r="GBF199" s="428"/>
      <c r="GBG199" s="428"/>
      <c r="GBH199" s="428"/>
      <c r="GBI199" s="428"/>
      <c r="GBJ199" s="428"/>
      <c r="GBK199" s="428"/>
      <c r="GBL199" s="428"/>
      <c r="GBM199" s="428"/>
      <c r="GBN199" s="428"/>
      <c r="GBO199" s="428"/>
      <c r="GBP199" s="428"/>
      <c r="GBQ199" s="428"/>
      <c r="GBR199" s="428"/>
      <c r="GBS199" s="428"/>
      <c r="GBT199" s="428"/>
      <c r="GBU199" s="428"/>
      <c r="GBV199" s="428"/>
      <c r="GBW199" s="428"/>
      <c r="GBX199" s="428"/>
      <c r="GBY199" s="428"/>
      <c r="GBZ199" s="428"/>
      <c r="GCA199" s="428"/>
      <c r="GCB199" s="428"/>
      <c r="GCC199" s="428"/>
      <c r="GCD199" s="428"/>
      <c r="GCE199" s="428"/>
      <c r="GCF199" s="428"/>
      <c r="GCG199" s="428"/>
      <c r="GCH199" s="428"/>
      <c r="GCI199" s="428"/>
      <c r="GCJ199" s="428"/>
      <c r="GCK199" s="428"/>
      <c r="GCL199" s="428"/>
      <c r="GCM199" s="428"/>
      <c r="GCN199" s="428"/>
      <c r="GCO199" s="428"/>
      <c r="GCP199" s="428"/>
      <c r="GCQ199" s="428"/>
      <c r="GCR199" s="428"/>
      <c r="GCS199" s="428"/>
      <c r="GCT199" s="428"/>
      <c r="GCU199" s="428"/>
      <c r="GCV199" s="428"/>
      <c r="GCW199" s="428"/>
      <c r="GCX199" s="428"/>
      <c r="GCY199" s="428"/>
      <c r="GCZ199" s="428"/>
      <c r="GDA199" s="428"/>
      <c r="GDB199" s="428"/>
      <c r="GDC199" s="428"/>
      <c r="GDD199" s="428"/>
      <c r="GDE199" s="428"/>
      <c r="GDF199" s="428"/>
      <c r="GDG199" s="428"/>
      <c r="GDH199" s="428"/>
      <c r="GDI199" s="428"/>
      <c r="GDJ199" s="428"/>
      <c r="GDK199" s="428"/>
      <c r="GDL199" s="428"/>
      <c r="GDM199" s="428"/>
      <c r="GDN199" s="428"/>
      <c r="GDO199" s="428"/>
      <c r="GDP199" s="428"/>
      <c r="GDQ199" s="428"/>
      <c r="GDR199" s="428"/>
      <c r="GDS199" s="428"/>
      <c r="GDT199" s="428"/>
      <c r="GDU199" s="428"/>
      <c r="GDV199" s="428"/>
      <c r="GDW199" s="428"/>
      <c r="GDX199" s="428"/>
      <c r="GDY199" s="428"/>
      <c r="GDZ199" s="428"/>
      <c r="GEA199" s="428"/>
      <c r="GEB199" s="428"/>
      <c r="GEC199" s="428"/>
      <c r="GED199" s="428"/>
      <c r="GEE199" s="428"/>
      <c r="GEF199" s="428"/>
      <c r="GEG199" s="428"/>
      <c r="GEH199" s="428"/>
      <c r="GEI199" s="428"/>
      <c r="GEJ199" s="428"/>
      <c r="GEK199" s="428"/>
      <c r="GEL199" s="428"/>
      <c r="GEM199" s="428"/>
      <c r="GEN199" s="428"/>
      <c r="GEO199" s="428"/>
      <c r="GEP199" s="428"/>
      <c r="GEQ199" s="428"/>
      <c r="GER199" s="428"/>
      <c r="GES199" s="428"/>
      <c r="GET199" s="428"/>
      <c r="GEU199" s="428"/>
      <c r="GEV199" s="428"/>
      <c r="GEW199" s="428"/>
      <c r="GEX199" s="428"/>
      <c r="GEY199" s="428"/>
      <c r="GEZ199" s="428"/>
      <c r="GFA199" s="428"/>
      <c r="GFB199" s="428"/>
      <c r="GFC199" s="428"/>
      <c r="GFD199" s="428"/>
      <c r="GFE199" s="428"/>
      <c r="GFF199" s="428"/>
      <c r="GFG199" s="428"/>
      <c r="GFH199" s="428"/>
      <c r="GFI199" s="428"/>
      <c r="GFJ199" s="428"/>
      <c r="GFK199" s="428"/>
      <c r="GFL199" s="428"/>
      <c r="GFM199" s="428"/>
      <c r="GFN199" s="428"/>
      <c r="GFO199" s="428"/>
      <c r="GFP199" s="428"/>
      <c r="GFQ199" s="428"/>
      <c r="GFR199" s="428"/>
      <c r="GFS199" s="428"/>
      <c r="GFT199" s="428"/>
      <c r="GFU199" s="428"/>
      <c r="GFV199" s="428"/>
      <c r="GFW199" s="428"/>
      <c r="GFX199" s="428"/>
      <c r="GFY199" s="428"/>
      <c r="GFZ199" s="428"/>
      <c r="GGA199" s="428"/>
      <c r="GGB199" s="428"/>
      <c r="GGC199" s="428"/>
      <c r="GGD199" s="428"/>
      <c r="GGE199" s="428"/>
      <c r="GGF199" s="428"/>
      <c r="GGG199" s="428"/>
      <c r="GGH199" s="428"/>
      <c r="GGI199" s="428"/>
      <c r="GGJ199" s="428"/>
      <c r="GGK199" s="428"/>
      <c r="GGL199" s="428"/>
      <c r="GGM199" s="428"/>
      <c r="GGN199" s="428"/>
      <c r="GGO199" s="428"/>
      <c r="GGP199" s="428"/>
      <c r="GGQ199" s="428"/>
      <c r="GGR199" s="428"/>
      <c r="GGS199" s="428"/>
      <c r="GGT199" s="428"/>
      <c r="GGU199" s="428"/>
      <c r="GGV199" s="428"/>
      <c r="GGW199" s="428"/>
      <c r="GGX199" s="428"/>
      <c r="GGY199" s="428"/>
      <c r="GGZ199" s="428"/>
      <c r="GHA199" s="428"/>
      <c r="GHB199" s="428"/>
      <c r="GHC199" s="428"/>
      <c r="GHD199" s="428"/>
      <c r="GHE199" s="428"/>
      <c r="GHF199" s="428"/>
      <c r="GHG199" s="428"/>
      <c r="GHH199" s="428"/>
      <c r="GHI199" s="428"/>
      <c r="GHJ199" s="428"/>
      <c r="GHK199" s="428"/>
      <c r="GHL199" s="428"/>
      <c r="GHM199" s="428"/>
      <c r="GHN199" s="428"/>
      <c r="GHO199" s="428"/>
      <c r="GHP199" s="428"/>
      <c r="GHQ199" s="428"/>
      <c r="GHR199" s="428"/>
      <c r="GHS199" s="428"/>
      <c r="GHT199" s="428"/>
      <c r="GHU199" s="428"/>
      <c r="GHV199" s="428"/>
      <c r="GHW199" s="428"/>
      <c r="GHX199" s="428"/>
      <c r="GHY199" s="428"/>
      <c r="GHZ199" s="428"/>
      <c r="GIA199" s="428"/>
      <c r="GIB199" s="428"/>
      <c r="GIC199" s="428"/>
      <c r="GID199" s="428"/>
      <c r="GIE199" s="428"/>
      <c r="GIF199" s="428"/>
      <c r="GIG199" s="428"/>
      <c r="GIH199" s="428"/>
      <c r="GII199" s="428"/>
      <c r="GIJ199" s="428"/>
      <c r="GIK199" s="428"/>
      <c r="GIL199" s="428"/>
      <c r="GIM199" s="428"/>
      <c r="GIN199" s="428"/>
      <c r="GIO199" s="428"/>
      <c r="GIP199" s="428"/>
      <c r="GIQ199" s="428"/>
      <c r="GIR199" s="428"/>
      <c r="GIS199" s="428"/>
      <c r="GIT199" s="428"/>
      <c r="GIU199" s="428"/>
      <c r="GIV199" s="428"/>
      <c r="GIW199" s="428"/>
      <c r="GIX199" s="428"/>
      <c r="GIY199" s="428"/>
      <c r="GIZ199" s="428"/>
      <c r="GJA199" s="428"/>
      <c r="GJB199" s="428"/>
      <c r="GJC199" s="428"/>
      <c r="GJD199" s="428"/>
      <c r="GJE199" s="428"/>
      <c r="GJF199" s="428"/>
      <c r="GJG199" s="428"/>
      <c r="GJH199" s="428"/>
      <c r="GJI199" s="428"/>
      <c r="GJJ199" s="428"/>
      <c r="GJK199" s="428"/>
      <c r="GJL199" s="428"/>
      <c r="GJM199" s="428"/>
      <c r="GJN199" s="428"/>
      <c r="GJO199" s="428"/>
      <c r="GJP199" s="428"/>
      <c r="GJQ199" s="428"/>
      <c r="GJR199" s="428"/>
      <c r="GJS199" s="428"/>
      <c r="GJT199" s="428"/>
      <c r="GJU199" s="428"/>
      <c r="GJV199" s="428"/>
      <c r="GJW199" s="428"/>
      <c r="GJX199" s="428"/>
      <c r="GJY199" s="428"/>
      <c r="GJZ199" s="428"/>
      <c r="GKA199" s="428"/>
      <c r="GKB199" s="428"/>
      <c r="GKC199" s="428"/>
      <c r="GKD199" s="428"/>
      <c r="GKE199" s="428"/>
      <c r="GKF199" s="428"/>
      <c r="GKG199" s="428"/>
      <c r="GKH199" s="428"/>
      <c r="GKI199" s="428"/>
      <c r="GKJ199" s="428"/>
      <c r="GKK199" s="428"/>
      <c r="GKL199" s="428"/>
      <c r="GKM199" s="428"/>
      <c r="GKN199" s="428"/>
      <c r="GKO199" s="428"/>
      <c r="GKP199" s="428"/>
      <c r="GKQ199" s="428"/>
      <c r="GKR199" s="428"/>
      <c r="GKS199" s="428"/>
      <c r="GKT199" s="428"/>
      <c r="GKU199" s="428"/>
      <c r="GKV199" s="428"/>
      <c r="GKW199" s="428"/>
      <c r="GKX199" s="428"/>
      <c r="GKY199" s="428"/>
      <c r="GKZ199" s="428"/>
      <c r="GLA199" s="428"/>
      <c r="GLB199" s="428"/>
      <c r="GLC199" s="428"/>
      <c r="GLD199" s="428"/>
      <c r="GLE199" s="428"/>
      <c r="GLF199" s="428"/>
      <c r="GLG199" s="428"/>
      <c r="GLH199" s="428"/>
      <c r="GLI199" s="428"/>
      <c r="GLJ199" s="428"/>
      <c r="GLK199" s="428"/>
      <c r="GLL199" s="428"/>
      <c r="GLM199" s="428"/>
      <c r="GLN199" s="428"/>
      <c r="GLO199" s="428"/>
      <c r="GLP199" s="428"/>
      <c r="GLQ199" s="428"/>
      <c r="GLR199" s="428"/>
      <c r="GLS199" s="428"/>
      <c r="GLT199" s="428"/>
      <c r="GLU199" s="428"/>
      <c r="GLV199" s="428"/>
      <c r="GLW199" s="428"/>
      <c r="GLX199" s="428"/>
      <c r="GLY199" s="428"/>
      <c r="GLZ199" s="428"/>
      <c r="GMA199" s="428"/>
      <c r="GMB199" s="428"/>
      <c r="GMC199" s="428"/>
      <c r="GMD199" s="428"/>
      <c r="GME199" s="428"/>
      <c r="GMF199" s="428"/>
      <c r="GMG199" s="428"/>
      <c r="GMH199" s="428"/>
      <c r="GMI199" s="428"/>
      <c r="GMJ199" s="428"/>
      <c r="GMK199" s="428"/>
      <c r="GML199" s="428"/>
      <c r="GMM199" s="428"/>
      <c r="GMN199" s="428"/>
      <c r="GMO199" s="428"/>
      <c r="GMP199" s="428"/>
      <c r="GMQ199" s="428"/>
      <c r="GMR199" s="428"/>
      <c r="GMS199" s="428"/>
      <c r="GMT199" s="428"/>
      <c r="GMU199" s="428"/>
      <c r="GMV199" s="428"/>
      <c r="GMW199" s="428"/>
      <c r="GMX199" s="428"/>
      <c r="GMY199" s="428"/>
      <c r="GMZ199" s="428"/>
      <c r="GNA199" s="428"/>
      <c r="GNB199" s="428"/>
      <c r="GNC199" s="428"/>
      <c r="GND199" s="428"/>
      <c r="GNE199" s="428"/>
      <c r="GNF199" s="428"/>
      <c r="GNG199" s="428"/>
      <c r="GNH199" s="428"/>
      <c r="GNI199" s="428"/>
      <c r="GNJ199" s="428"/>
      <c r="GNK199" s="428"/>
      <c r="GNL199" s="428"/>
      <c r="GNM199" s="428"/>
      <c r="GNN199" s="428"/>
      <c r="GNO199" s="428"/>
      <c r="GNP199" s="428"/>
      <c r="GNQ199" s="428"/>
      <c r="GNR199" s="428"/>
      <c r="GNS199" s="428"/>
      <c r="GNT199" s="428"/>
      <c r="GNU199" s="428"/>
      <c r="GNV199" s="428"/>
      <c r="GNW199" s="428"/>
      <c r="GNX199" s="428"/>
      <c r="GNY199" s="428"/>
      <c r="GNZ199" s="428"/>
      <c r="GOA199" s="428"/>
      <c r="GOB199" s="428"/>
      <c r="GOC199" s="428"/>
      <c r="GOD199" s="428"/>
      <c r="GOE199" s="428"/>
      <c r="GOF199" s="428"/>
      <c r="GOG199" s="428"/>
      <c r="GOH199" s="428"/>
      <c r="GOI199" s="428"/>
      <c r="GOJ199" s="428"/>
      <c r="GOK199" s="428"/>
      <c r="GOL199" s="428"/>
      <c r="GOM199" s="428"/>
      <c r="GON199" s="428"/>
      <c r="GOO199" s="428"/>
      <c r="GOP199" s="428"/>
      <c r="GOQ199" s="428"/>
      <c r="GOR199" s="428"/>
      <c r="GOS199" s="428"/>
      <c r="GOT199" s="428"/>
      <c r="GOU199" s="428"/>
      <c r="GOV199" s="428"/>
      <c r="GOW199" s="428"/>
      <c r="GOX199" s="428"/>
      <c r="GOY199" s="428"/>
      <c r="GOZ199" s="428"/>
      <c r="GPA199" s="428"/>
      <c r="GPB199" s="428"/>
      <c r="GPC199" s="428"/>
      <c r="GPD199" s="428"/>
      <c r="GPE199" s="428"/>
      <c r="GPF199" s="428"/>
      <c r="GPG199" s="428"/>
      <c r="GPH199" s="428"/>
      <c r="GPI199" s="428"/>
      <c r="GPJ199" s="428"/>
      <c r="GPK199" s="428"/>
      <c r="GPL199" s="428"/>
      <c r="GPM199" s="428"/>
      <c r="GPN199" s="428"/>
      <c r="GPO199" s="428"/>
      <c r="GPP199" s="428"/>
      <c r="GPQ199" s="428"/>
      <c r="GPR199" s="428"/>
      <c r="GPS199" s="428"/>
      <c r="GPT199" s="428"/>
      <c r="GPU199" s="428"/>
      <c r="GPV199" s="428"/>
      <c r="GPW199" s="428"/>
      <c r="GPX199" s="428"/>
      <c r="GPY199" s="428"/>
      <c r="GPZ199" s="428"/>
      <c r="GQA199" s="428"/>
      <c r="GQB199" s="428"/>
      <c r="GQC199" s="428"/>
      <c r="GQD199" s="428"/>
      <c r="GQE199" s="428"/>
      <c r="GQF199" s="428"/>
      <c r="GQG199" s="428"/>
      <c r="GQH199" s="428"/>
      <c r="GQI199" s="428"/>
      <c r="GQJ199" s="428"/>
      <c r="GQK199" s="428"/>
      <c r="GQL199" s="428"/>
      <c r="GQM199" s="428"/>
      <c r="GQN199" s="428"/>
      <c r="GQO199" s="428"/>
      <c r="GQP199" s="428"/>
      <c r="GQQ199" s="428"/>
      <c r="GQR199" s="428"/>
      <c r="GQS199" s="428"/>
      <c r="GQT199" s="428"/>
      <c r="GQU199" s="428"/>
      <c r="GQV199" s="428"/>
      <c r="GQW199" s="428"/>
      <c r="GQX199" s="428"/>
      <c r="GQY199" s="428"/>
      <c r="GQZ199" s="428"/>
      <c r="GRA199" s="428"/>
      <c r="GRB199" s="428"/>
      <c r="GRC199" s="428"/>
      <c r="GRD199" s="428"/>
      <c r="GRE199" s="428"/>
      <c r="GRF199" s="428"/>
      <c r="GRG199" s="428"/>
      <c r="GRH199" s="428"/>
      <c r="GRI199" s="428"/>
      <c r="GRJ199" s="428"/>
      <c r="GRK199" s="428"/>
      <c r="GRL199" s="428"/>
      <c r="GRM199" s="428"/>
      <c r="GRN199" s="428"/>
      <c r="GRO199" s="428"/>
      <c r="GRP199" s="428"/>
      <c r="GRQ199" s="428"/>
      <c r="GRR199" s="428"/>
      <c r="GRS199" s="428"/>
      <c r="GRT199" s="428"/>
      <c r="GRU199" s="428"/>
      <c r="GRV199" s="428"/>
      <c r="GRW199" s="428"/>
      <c r="GRX199" s="428"/>
      <c r="GRY199" s="428"/>
      <c r="GRZ199" s="428"/>
      <c r="GSA199" s="428"/>
      <c r="GSB199" s="428"/>
      <c r="GSC199" s="428"/>
      <c r="GSD199" s="428"/>
      <c r="GSE199" s="428"/>
      <c r="GSF199" s="428"/>
      <c r="GSG199" s="428"/>
      <c r="GSH199" s="428"/>
      <c r="GSI199" s="428"/>
      <c r="GSJ199" s="428"/>
      <c r="GSK199" s="428"/>
      <c r="GSL199" s="428"/>
      <c r="GSM199" s="428"/>
      <c r="GSN199" s="428"/>
      <c r="GSO199" s="428"/>
      <c r="GSP199" s="428"/>
      <c r="GSQ199" s="428"/>
      <c r="GSR199" s="428"/>
      <c r="GSS199" s="428"/>
      <c r="GST199" s="428"/>
      <c r="GSU199" s="428"/>
      <c r="GSV199" s="428"/>
      <c r="GSW199" s="428"/>
      <c r="GSX199" s="428"/>
      <c r="GSY199" s="428"/>
      <c r="GSZ199" s="428"/>
      <c r="GTA199" s="428"/>
      <c r="GTB199" s="428"/>
      <c r="GTC199" s="428"/>
      <c r="GTD199" s="428"/>
      <c r="GTE199" s="428"/>
      <c r="GTF199" s="428"/>
      <c r="GTG199" s="428"/>
      <c r="GTH199" s="428"/>
      <c r="GTI199" s="428"/>
      <c r="GTJ199" s="428"/>
      <c r="GTK199" s="428"/>
      <c r="GTL199" s="428"/>
      <c r="GTM199" s="428"/>
      <c r="GTN199" s="428"/>
      <c r="GTO199" s="428"/>
      <c r="GTP199" s="428"/>
      <c r="GTQ199" s="428"/>
      <c r="GTR199" s="428"/>
      <c r="GTS199" s="428"/>
      <c r="GTT199" s="428"/>
      <c r="GTU199" s="428"/>
      <c r="GTV199" s="428"/>
      <c r="GTW199" s="428"/>
      <c r="GTX199" s="428"/>
      <c r="GTY199" s="428"/>
      <c r="GTZ199" s="428"/>
      <c r="GUA199" s="428"/>
      <c r="GUB199" s="428"/>
      <c r="GUC199" s="428"/>
      <c r="GUD199" s="428"/>
      <c r="GUE199" s="428"/>
      <c r="GUF199" s="428"/>
      <c r="GUG199" s="428"/>
      <c r="GUH199" s="428"/>
      <c r="GUI199" s="428"/>
      <c r="GUJ199" s="428"/>
      <c r="GUK199" s="428"/>
      <c r="GUL199" s="428"/>
      <c r="GUM199" s="428"/>
      <c r="GUN199" s="428"/>
      <c r="GUO199" s="428"/>
      <c r="GUP199" s="428"/>
      <c r="GUQ199" s="428"/>
      <c r="GUR199" s="428"/>
      <c r="GUS199" s="428"/>
      <c r="GUT199" s="428"/>
      <c r="GUU199" s="428"/>
      <c r="GUV199" s="428"/>
      <c r="GUW199" s="428"/>
      <c r="GUX199" s="428"/>
      <c r="GUY199" s="428"/>
      <c r="GUZ199" s="428"/>
      <c r="GVA199" s="428"/>
      <c r="GVB199" s="428"/>
      <c r="GVC199" s="428"/>
      <c r="GVD199" s="428"/>
      <c r="GVE199" s="428"/>
      <c r="GVF199" s="428"/>
      <c r="GVG199" s="428"/>
      <c r="GVH199" s="428"/>
      <c r="GVI199" s="428"/>
      <c r="GVJ199" s="428"/>
      <c r="GVK199" s="428"/>
      <c r="GVL199" s="428"/>
      <c r="GVM199" s="428"/>
      <c r="GVN199" s="428"/>
      <c r="GVO199" s="428"/>
      <c r="GVP199" s="428"/>
      <c r="GVQ199" s="428"/>
      <c r="GVR199" s="428"/>
      <c r="GVS199" s="428"/>
      <c r="GVT199" s="428"/>
      <c r="GVU199" s="428"/>
      <c r="GVV199" s="428"/>
      <c r="GVW199" s="428"/>
      <c r="GVX199" s="428"/>
      <c r="GVY199" s="428"/>
      <c r="GVZ199" s="428"/>
      <c r="GWA199" s="428"/>
      <c r="GWB199" s="428"/>
      <c r="GWC199" s="428"/>
      <c r="GWD199" s="428"/>
      <c r="GWE199" s="428"/>
      <c r="GWF199" s="428"/>
      <c r="GWG199" s="428"/>
      <c r="GWH199" s="428"/>
      <c r="GWI199" s="428"/>
      <c r="GWJ199" s="428"/>
      <c r="GWK199" s="428"/>
      <c r="GWL199" s="428"/>
      <c r="GWM199" s="428"/>
      <c r="GWN199" s="428"/>
      <c r="GWO199" s="428"/>
      <c r="GWP199" s="428"/>
      <c r="GWQ199" s="428"/>
      <c r="GWR199" s="428"/>
      <c r="GWS199" s="428"/>
      <c r="GWT199" s="428"/>
      <c r="GWU199" s="428"/>
      <c r="GWV199" s="428"/>
      <c r="GWW199" s="428"/>
      <c r="GWX199" s="428"/>
      <c r="GWY199" s="428"/>
      <c r="GWZ199" s="428"/>
      <c r="GXA199" s="428"/>
      <c r="GXB199" s="428"/>
      <c r="GXC199" s="428"/>
      <c r="GXD199" s="428"/>
      <c r="GXE199" s="428"/>
      <c r="GXF199" s="428"/>
      <c r="GXG199" s="428"/>
      <c r="GXH199" s="428"/>
      <c r="GXI199" s="428"/>
      <c r="GXJ199" s="428"/>
      <c r="GXK199" s="428"/>
      <c r="GXL199" s="428"/>
      <c r="GXM199" s="428"/>
      <c r="GXN199" s="428"/>
      <c r="GXO199" s="428"/>
      <c r="GXP199" s="428"/>
      <c r="GXQ199" s="428"/>
      <c r="GXR199" s="428"/>
      <c r="GXS199" s="428"/>
      <c r="GXT199" s="428"/>
      <c r="GXU199" s="428"/>
      <c r="GXV199" s="428"/>
      <c r="GXW199" s="428"/>
      <c r="GXX199" s="428"/>
      <c r="GXY199" s="428"/>
      <c r="GXZ199" s="428"/>
      <c r="GYA199" s="428"/>
      <c r="GYB199" s="428"/>
      <c r="GYC199" s="428"/>
      <c r="GYD199" s="428"/>
      <c r="GYE199" s="428"/>
      <c r="GYF199" s="428"/>
      <c r="GYG199" s="428"/>
      <c r="GYH199" s="428"/>
      <c r="GYI199" s="428"/>
      <c r="GYJ199" s="428"/>
      <c r="GYK199" s="428"/>
      <c r="GYL199" s="428"/>
      <c r="GYM199" s="428"/>
      <c r="GYN199" s="428"/>
      <c r="GYO199" s="428"/>
      <c r="GYP199" s="428"/>
      <c r="GYQ199" s="428"/>
      <c r="GYR199" s="428"/>
      <c r="GYS199" s="428"/>
      <c r="GYT199" s="428"/>
      <c r="GYU199" s="428"/>
      <c r="GYV199" s="428"/>
      <c r="GYW199" s="428"/>
      <c r="GYX199" s="428"/>
      <c r="GYY199" s="428"/>
      <c r="GYZ199" s="428"/>
      <c r="GZA199" s="428"/>
      <c r="GZB199" s="428"/>
      <c r="GZC199" s="428"/>
      <c r="GZD199" s="428"/>
      <c r="GZE199" s="428"/>
      <c r="GZF199" s="428"/>
      <c r="GZG199" s="428"/>
      <c r="GZH199" s="428"/>
      <c r="GZI199" s="428"/>
      <c r="GZJ199" s="428"/>
      <c r="GZK199" s="428"/>
      <c r="GZL199" s="428"/>
      <c r="GZM199" s="428"/>
      <c r="GZN199" s="428"/>
      <c r="GZO199" s="428"/>
      <c r="GZP199" s="428"/>
      <c r="GZQ199" s="428"/>
      <c r="GZR199" s="428"/>
      <c r="GZS199" s="428"/>
      <c r="GZT199" s="428"/>
      <c r="GZU199" s="428"/>
      <c r="GZV199" s="428"/>
      <c r="GZW199" s="428"/>
      <c r="GZX199" s="428"/>
      <c r="GZY199" s="428"/>
      <c r="GZZ199" s="428"/>
      <c r="HAA199" s="428"/>
      <c r="HAB199" s="428"/>
      <c r="HAC199" s="428"/>
      <c r="HAD199" s="428"/>
      <c r="HAE199" s="428"/>
      <c r="HAF199" s="428"/>
      <c r="HAG199" s="428"/>
      <c r="HAH199" s="428"/>
      <c r="HAI199" s="428"/>
      <c r="HAJ199" s="428"/>
      <c r="HAK199" s="428"/>
      <c r="HAL199" s="428"/>
      <c r="HAM199" s="428"/>
      <c r="HAN199" s="428"/>
      <c r="HAO199" s="428"/>
      <c r="HAP199" s="428"/>
      <c r="HAQ199" s="428"/>
      <c r="HAR199" s="428"/>
      <c r="HAS199" s="428"/>
      <c r="HAT199" s="428"/>
      <c r="HAU199" s="428"/>
      <c r="HAV199" s="428"/>
      <c r="HAW199" s="428"/>
      <c r="HAX199" s="428"/>
      <c r="HAY199" s="428"/>
      <c r="HAZ199" s="428"/>
      <c r="HBA199" s="428"/>
      <c r="HBB199" s="428"/>
      <c r="HBC199" s="428"/>
      <c r="HBD199" s="428"/>
      <c r="HBE199" s="428"/>
      <c r="HBF199" s="428"/>
      <c r="HBG199" s="428"/>
      <c r="HBH199" s="428"/>
      <c r="HBI199" s="428"/>
      <c r="HBJ199" s="428"/>
      <c r="HBK199" s="428"/>
      <c r="HBL199" s="428"/>
      <c r="HBM199" s="428"/>
      <c r="HBN199" s="428"/>
      <c r="HBO199" s="428"/>
      <c r="HBP199" s="428"/>
      <c r="HBQ199" s="428"/>
      <c r="HBR199" s="428"/>
      <c r="HBS199" s="428"/>
      <c r="HBT199" s="428"/>
      <c r="HBU199" s="428"/>
      <c r="HBV199" s="428"/>
      <c r="HBW199" s="428"/>
      <c r="HBX199" s="428"/>
      <c r="HBY199" s="428"/>
      <c r="HBZ199" s="428"/>
      <c r="HCA199" s="428"/>
      <c r="HCB199" s="428"/>
      <c r="HCC199" s="428"/>
      <c r="HCD199" s="428"/>
      <c r="HCE199" s="428"/>
      <c r="HCF199" s="428"/>
      <c r="HCG199" s="428"/>
      <c r="HCH199" s="428"/>
      <c r="HCI199" s="428"/>
      <c r="HCJ199" s="428"/>
      <c r="HCK199" s="428"/>
      <c r="HCL199" s="428"/>
      <c r="HCM199" s="428"/>
      <c r="HCN199" s="428"/>
      <c r="HCO199" s="428"/>
      <c r="HCP199" s="428"/>
      <c r="HCQ199" s="428"/>
      <c r="HCR199" s="428"/>
      <c r="HCS199" s="428"/>
      <c r="HCT199" s="428"/>
      <c r="HCU199" s="428"/>
      <c r="HCV199" s="428"/>
      <c r="HCW199" s="428"/>
      <c r="HCX199" s="428"/>
      <c r="HCY199" s="428"/>
      <c r="HCZ199" s="428"/>
      <c r="HDA199" s="428"/>
      <c r="HDB199" s="428"/>
      <c r="HDC199" s="428"/>
      <c r="HDD199" s="428"/>
      <c r="HDE199" s="428"/>
      <c r="HDF199" s="428"/>
      <c r="HDG199" s="428"/>
      <c r="HDH199" s="428"/>
      <c r="HDI199" s="428"/>
      <c r="HDJ199" s="428"/>
      <c r="HDK199" s="428"/>
      <c r="HDL199" s="428"/>
      <c r="HDM199" s="428"/>
      <c r="HDN199" s="428"/>
      <c r="HDO199" s="428"/>
      <c r="HDP199" s="428"/>
      <c r="HDQ199" s="428"/>
      <c r="HDR199" s="428"/>
      <c r="HDS199" s="428"/>
      <c r="HDT199" s="428"/>
      <c r="HDU199" s="428"/>
      <c r="HDV199" s="428"/>
      <c r="HDW199" s="428"/>
      <c r="HDX199" s="428"/>
      <c r="HDY199" s="428"/>
      <c r="HDZ199" s="428"/>
      <c r="HEA199" s="428"/>
      <c r="HEB199" s="428"/>
      <c r="HEC199" s="428"/>
      <c r="HED199" s="428"/>
      <c r="HEE199" s="428"/>
      <c r="HEF199" s="428"/>
      <c r="HEG199" s="428"/>
      <c r="HEH199" s="428"/>
      <c r="HEI199" s="428"/>
      <c r="HEJ199" s="428"/>
      <c r="HEK199" s="428"/>
      <c r="HEL199" s="428"/>
      <c r="HEM199" s="428"/>
      <c r="HEN199" s="428"/>
      <c r="HEO199" s="428"/>
      <c r="HEP199" s="428"/>
      <c r="HEQ199" s="428"/>
      <c r="HER199" s="428"/>
      <c r="HES199" s="428"/>
      <c r="HET199" s="428"/>
      <c r="HEU199" s="428"/>
      <c r="HEV199" s="428"/>
      <c r="HEW199" s="428"/>
      <c r="HEX199" s="428"/>
      <c r="HEY199" s="428"/>
      <c r="HEZ199" s="428"/>
      <c r="HFA199" s="428"/>
      <c r="HFB199" s="428"/>
      <c r="HFC199" s="428"/>
      <c r="HFD199" s="428"/>
      <c r="HFE199" s="428"/>
      <c r="HFF199" s="428"/>
      <c r="HFG199" s="428"/>
      <c r="HFH199" s="428"/>
      <c r="HFI199" s="428"/>
      <c r="HFJ199" s="428"/>
      <c r="HFK199" s="428"/>
      <c r="HFL199" s="428"/>
      <c r="HFM199" s="428"/>
      <c r="HFN199" s="428"/>
      <c r="HFO199" s="428"/>
      <c r="HFP199" s="428"/>
      <c r="HFQ199" s="428"/>
      <c r="HFR199" s="428"/>
      <c r="HFS199" s="428"/>
      <c r="HFT199" s="428"/>
      <c r="HFU199" s="428"/>
      <c r="HFV199" s="428"/>
      <c r="HFW199" s="428"/>
      <c r="HFX199" s="428"/>
      <c r="HFY199" s="428"/>
      <c r="HFZ199" s="428"/>
      <c r="HGA199" s="428"/>
      <c r="HGB199" s="428"/>
      <c r="HGC199" s="428"/>
      <c r="HGD199" s="428"/>
      <c r="HGE199" s="428"/>
      <c r="HGF199" s="428"/>
      <c r="HGG199" s="428"/>
      <c r="HGH199" s="428"/>
      <c r="HGI199" s="428"/>
      <c r="HGJ199" s="428"/>
      <c r="HGK199" s="428"/>
      <c r="HGL199" s="428"/>
      <c r="HGM199" s="428"/>
      <c r="HGN199" s="428"/>
      <c r="HGO199" s="428"/>
      <c r="HGP199" s="428"/>
      <c r="HGQ199" s="428"/>
      <c r="HGR199" s="428"/>
      <c r="HGS199" s="428"/>
      <c r="HGT199" s="428"/>
      <c r="HGU199" s="428"/>
      <c r="HGV199" s="428"/>
      <c r="HGW199" s="428"/>
      <c r="HGX199" s="428"/>
      <c r="HGY199" s="428"/>
      <c r="HGZ199" s="428"/>
      <c r="HHA199" s="428"/>
      <c r="HHB199" s="428"/>
      <c r="HHC199" s="428"/>
      <c r="HHD199" s="428"/>
      <c r="HHE199" s="428"/>
      <c r="HHF199" s="428"/>
      <c r="HHG199" s="428"/>
      <c r="HHH199" s="428"/>
      <c r="HHI199" s="428"/>
      <c r="HHJ199" s="428"/>
      <c r="HHK199" s="428"/>
      <c r="HHL199" s="428"/>
      <c r="HHM199" s="428"/>
      <c r="HHN199" s="428"/>
      <c r="HHO199" s="428"/>
      <c r="HHP199" s="428"/>
      <c r="HHQ199" s="428"/>
      <c r="HHR199" s="428"/>
      <c r="HHS199" s="428"/>
      <c r="HHT199" s="428"/>
      <c r="HHU199" s="428"/>
      <c r="HHV199" s="428"/>
      <c r="HHW199" s="428"/>
      <c r="HHX199" s="428"/>
      <c r="HHY199" s="428"/>
      <c r="HHZ199" s="428"/>
      <c r="HIA199" s="428"/>
      <c r="HIB199" s="428"/>
      <c r="HIC199" s="428"/>
      <c r="HID199" s="428"/>
      <c r="HIE199" s="428"/>
      <c r="HIF199" s="428"/>
      <c r="HIG199" s="428"/>
      <c r="HIH199" s="428"/>
      <c r="HII199" s="428"/>
      <c r="HIJ199" s="428"/>
      <c r="HIK199" s="428"/>
      <c r="HIL199" s="428"/>
      <c r="HIM199" s="428"/>
      <c r="HIN199" s="428"/>
      <c r="HIO199" s="428"/>
      <c r="HIP199" s="428"/>
      <c r="HIQ199" s="428"/>
      <c r="HIR199" s="428"/>
      <c r="HIS199" s="428"/>
      <c r="HIT199" s="428"/>
      <c r="HIU199" s="428"/>
      <c r="HIV199" s="428"/>
      <c r="HIW199" s="428"/>
      <c r="HIX199" s="428"/>
      <c r="HIY199" s="428"/>
      <c r="HIZ199" s="428"/>
      <c r="HJA199" s="428"/>
      <c r="HJB199" s="428"/>
      <c r="HJC199" s="428"/>
      <c r="HJD199" s="428"/>
      <c r="HJE199" s="428"/>
      <c r="HJF199" s="428"/>
      <c r="HJG199" s="428"/>
      <c r="HJH199" s="428"/>
      <c r="HJI199" s="428"/>
      <c r="HJJ199" s="428"/>
      <c r="HJK199" s="428"/>
      <c r="HJL199" s="428"/>
      <c r="HJM199" s="428"/>
      <c r="HJN199" s="428"/>
      <c r="HJO199" s="428"/>
      <c r="HJP199" s="428"/>
      <c r="HJQ199" s="428"/>
      <c r="HJR199" s="428"/>
      <c r="HJS199" s="428"/>
      <c r="HJT199" s="428"/>
      <c r="HJU199" s="428"/>
      <c r="HJV199" s="428"/>
      <c r="HJW199" s="428"/>
      <c r="HJX199" s="428"/>
      <c r="HJY199" s="428"/>
      <c r="HJZ199" s="428"/>
      <c r="HKA199" s="428"/>
      <c r="HKB199" s="428"/>
      <c r="HKC199" s="428"/>
      <c r="HKD199" s="428"/>
      <c r="HKE199" s="428"/>
      <c r="HKF199" s="428"/>
      <c r="HKG199" s="428"/>
      <c r="HKH199" s="428"/>
      <c r="HKI199" s="428"/>
      <c r="HKJ199" s="428"/>
      <c r="HKK199" s="428"/>
      <c r="HKL199" s="428"/>
      <c r="HKM199" s="428"/>
      <c r="HKN199" s="428"/>
      <c r="HKO199" s="428"/>
      <c r="HKP199" s="428"/>
      <c r="HKQ199" s="428"/>
      <c r="HKR199" s="428"/>
      <c r="HKS199" s="428"/>
      <c r="HKT199" s="428"/>
      <c r="HKU199" s="428"/>
      <c r="HKV199" s="428"/>
      <c r="HKW199" s="428"/>
      <c r="HKX199" s="428"/>
      <c r="HKY199" s="428"/>
      <c r="HKZ199" s="428"/>
      <c r="HLA199" s="428"/>
      <c r="HLB199" s="428"/>
      <c r="HLC199" s="428"/>
      <c r="HLD199" s="428"/>
      <c r="HLE199" s="428"/>
      <c r="HLF199" s="428"/>
      <c r="HLG199" s="428"/>
      <c r="HLH199" s="428"/>
      <c r="HLI199" s="428"/>
      <c r="HLJ199" s="428"/>
      <c r="HLK199" s="428"/>
      <c r="HLL199" s="428"/>
      <c r="HLM199" s="428"/>
      <c r="HLN199" s="428"/>
      <c r="HLO199" s="428"/>
      <c r="HLP199" s="428"/>
      <c r="HLQ199" s="428"/>
      <c r="HLR199" s="428"/>
      <c r="HLS199" s="428"/>
      <c r="HLT199" s="428"/>
      <c r="HLU199" s="428"/>
      <c r="HLV199" s="428"/>
      <c r="HLW199" s="428"/>
      <c r="HLX199" s="428"/>
      <c r="HLY199" s="428"/>
      <c r="HLZ199" s="428"/>
      <c r="HMA199" s="428"/>
      <c r="HMB199" s="428"/>
      <c r="HMC199" s="428"/>
      <c r="HMD199" s="428"/>
      <c r="HME199" s="428"/>
      <c r="HMF199" s="428"/>
      <c r="HMG199" s="428"/>
      <c r="HMH199" s="428"/>
      <c r="HMI199" s="428"/>
      <c r="HMJ199" s="428"/>
      <c r="HMK199" s="428"/>
      <c r="HML199" s="428"/>
      <c r="HMM199" s="428"/>
      <c r="HMN199" s="428"/>
      <c r="HMO199" s="428"/>
      <c r="HMP199" s="428"/>
      <c r="HMQ199" s="428"/>
      <c r="HMR199" s="428"/>
      <c r="HMS199" s="428"/>
      <c r="HMT199" s="428"/>
      <c r="HMU199" s="428"/>
      <c r="HMV199" s="428"/>
      <c r="HMW199" s="428"/>
      <c r="HMX199" s="428"/>
      <c r="HMY199" s="428"/>
      <c r="HMZ199" s="428"/>
      <c r="HNA199" s="428"/>
      <c r="HNB199" s="428"/>
      <c r="HNC199" s="428"/>
      <c r="HND199" s="428"/>
      <c r="HNE199" s="428"/>
      <c r="HNF199" s="428"/>
      <c r="HNG199" s="428"/>
      <c r="HNH199" s="428"/>
      <c r="HNI199" s="428"/>
      <c r="HNJ199" s="428"/>
      <c r="HNK199" s="428"/>
      <c r="HNL199" s="428"/>
      <c r="HNM199" s="428"/>
      <c r="HNN199" s="428"/>
      <c r="HNO199" s="428"/>
      <c r="HNP199" s="428"/>
      <c r="HNQ199" s="428"/>
      <c r="HNR199" s="428"/>
      <c r="HNS199" s="428"/>
      <c r="HNT199" s="428"/>
      <c r="HNU199" s="428"/>
      <c r="HNV199" s="428"/>
      <c r="HNW199" s="428"/>
      <c r="HNX199" s="428"/>
      <c r="HNY199" s="428"/>
      <c r="HNZ199" s="428"/>
      <c r="HOA199" s="428"/>
      <c r="HOB199" s="428"/>
      <c r="HOC199" s="428"/>
      <c r="HOD199" s="428"/>
      <c r="HOE199" s="428"/>
      <c r="HOF199" s="428"/>
      <c r="HOG199" s="428"/>
      <c r="HOH199" s="428"/>
      <c r="HOI199" s="428"/>
      <c r="HOJ199" s="428"/>
      <c r="HOK199" s="428"/>
      <c r="HOL199" s="428"/>
      <c r="HOM199" s="428"/>
      <c r="HON199" s="428"/>
      <c r="HOO199" s="428"/>
      <c r="HOP199" s="428"/>
      <c r="HOQ199" s="428"/>
      <c r="HOR199" s="428"/>
      <c r="HOS199" s="428"/>
      <c r="HOT199" s="428"/>
      <c r="HOU199" s="428"/>
      <c r="HOV199" s="428"/>
      <c r="HOW199" s="428"/>
      <c r="HOX199" s="428"/>
      <c r="HOY199" s="428"/>
      <c r="HOZ199" s="428"/>
      <c r="HPA199" s="428"/>
      <c r="HPB199" s="428"/>
      <c r="HPC199" s="428"/>
      <c r="HPD199" s="428"/>
      <c r="HPE199" s="428"/>
      <c r="HPF199" s="428"/>
      <c r="HPG199" s="428"/>
      <c r="HPH199" s="428"/>
      <c r="HPI199" s="428"/>
      <c r="HPJ199" s="428"/>
      <c r="HPK199" s="428"/>
      <c r="HPL199" s="428"/>
      <c r="HPM199" s="428"/>
      <c r="HPN199" s="428"/>
      <c r="HPO199" s="428"/>
      <c r="HPP199" s="428"/>
      <c r="HPQ199" s="428"/>
      <c r="HPR199" s="428"/>
      <c r="HPS199" s="428"/>
      <c r="HPT199" s="428"/>
      <c r="HPU199" s="428"/>
      <c r="HPV199" s="428"/>
      <c r="HPW199" s="428"/>
      <c r="HPX199" s="428"/>
      <c r="HPY199" s="428"/>
      <c r="HPZ199" s="428"/>
      <c r="HQA199" s="428"/>
      <c r="HQB199" s="428"/>
      <c r="HQC199" s="428"/>
      <c r="HQD199" s="428"/>
      <c r="HQE199" s="428"/>
      <c r="HQF199" s="428"/>
      <c r="HQG199" s="428"/>
      <c r="HQH199" s="428"/>
      <c r="HQI199" s="428"/>
      <c r="HQJ199" s="428"/>
      <c r="HQK199" s="428"/>
      <c r="HQL199" s="428"/>
      <c r="HQM199" s="428"/>
      <c r="HQN199" s="428"/>
      <c r="HQO199" s="428"/>
      <c r="HQP199" s="428"/>
      <c r="HQQ199" s="428"/>
      <c r="HQR199" s="428"/>
      <c r="HQS199" s="428"/>
      <c r="HQT199" s="428"/>
      <c r="HQU199" s="428"/>
      <c r="HQV199" s="428"/>
      <c r="HQW199" s="428"/>
      <c r="HQX199" s="428"/>
      <c r="HQY199" s="428"/>
      <c r="HQZ199" s="428"/>
      <c r="HRA199" s="428"/>
      <c r="HRB199" s="428"/>
      <c r="HRC199" s="428"/>
      <c r="HRD199" s="428"/>
      <c r="HRE199" s="428"/>
      <c r="HRF199" s="428"/>
      <c r="HRG199" s="428"/>
      <c r="HRH199" s="428"/>
      <c r="HRI199" s="428"/>
      <c r="HRJ199" s="428"/>
      <c r="HRK199" s="428"/>
      <c r="HRL199" s="428"/>
      <c r="HRM199" s="428"/>
      <c r="HRN199" s="428"/>
      <c r="HRO199" s="428"/>
      <c r="HRP199" s="428"/>
      <c r="HRQ199" s="428"/>
      <c r="HRR199" s="428"/>
      <c r="HRS199" s="428"/>
      <c r="HRT199" s="428"/>
      <c r="HRU199" s="428"/>
      <c r="HRV199" s="428"/>
      <c r="HRW199" s="428"/>
      <c r="HRX199" s="428"/>
      <c r="HRY199" s="428"/>
      <c r="HRZ199" s="428"/>
      <c r="HSA199" s="428"/>
      <c r="HSB199" s="428"/>
      <c r="HSC199" s="428"/>
      <c r="HSD199" s="428"/>
      <c r="HSE199" s="428"/>
      <c r="HSF199" s="428"/>
      <c r="HSG199" s="428"/>
      <c r="HSH199" s="428"/>
      <c r="HSI199" s="428"/>
      <c r="HSJ199" s="428"/>
      <c r="HSK199" s="428"/>
      <c r="HSL199" s="428"/>
      <c r="HSM199" s="428"/>
      <c r="HSN199" s="428"/>
      <c r="HSO199" s="428"/>
      <c r="HSP199" s="428"/>
      <c r="HSQ199" s="428"/>
      <c r="HSR199" s="428"/>
      <c r="HSS199" s="428"/>
      <c r="HST199" s="428"/>
      <c r="HSU199" s="428"/>
      <c r="HSV199" s="428"/>
      <c r="HSW199" s="428"/>
      <c r="HSX199" s="428"/>
      <c r="HSY199" s="428"/>
      <c r="HSZ199" s="428"/>
      <c r="HTA199" s="428"/>
      <c r="HTB199" s="428"/>
      <c r="HTC199" s="428"/>
      <c r="HTD199" s="428"/>
      <c r="HTE199" s="428"/>
      <c r="HTF199" s="428"/>
      <c r="HTG199" s="428"/>
      <c r="HTH199" s="428"/>
      <c r="HTI199" s="428"/>
      <c r="HTJ199" s="428"/>
      <c r="HTK199" s="428"/>
      <c r="HTL199" s="428"/>
      <c r="HTM199" s="428"/>
      <c r="HTN199" s="428"/>
      <c r="HTO199" s="428"/>
      <c r="HTP199" s="428"/>
      <c r="HTQ199" s="428"/>
      <c r="HTR199" s="428"/>
      <c r="HTS199" s="428"/>
      <c r="HTT199" s="428"/>
      <c r="HTU199" s="428"/>
      <c r="HTV199" s="428"/>
      <c r="HTW199" s="428"/>
      <c r="HTX199" s="428"/>
      <c r="HTY199" s="428"/>
      <c r="HTZ199" s="428"/>
      <c r="HUA199" s="428"/>
      <c r="HUB199" s="428"/>
      <c r="HUC199" s="428"/>
      <c r="HUD199" s="428"/>
      <c r="HUE199" s="428"/>
      <c r="HUF199" s="428"/>
      <c r="HUG199" s="428"/>
      <c r="HUH199" s="428"/>
      <c r="HUI199" s="428"/>
      <c r="HUJ199" s="428"/>
      <c r="HUK199" s="428"/>
      <c r="HUL199" s="428"/>
      <c r="HUM199" s="428"/>
      <c r="HUN199" s="428"/>
      <c r="HUO199" s="428"/>
      <c r="HUP199" s="428"/>
      <c r="HUQ199" s="428"/>
      <c r="HUR199" s="428"/>
      <c r="HUS199" s="428"/>
      <c r="HUT199" s="428"/>
      <c r="HUU199" s="428"/>
      <c r="HUV199" s="428"/>
      <c r="HUW199" s="428"/>
      <c r="HUX199" s="428"/>
      <c r="HUY199" s="428"/>
      <c r="HUZ199" s="428"/>
      <c r="HVA199" s="428"/>
      <c r="HVB199" s="428"/>
      <c r="HVC199" s="428"/>
      <c r="HVD199" s="428"/>
      <c r="HVE199" s="428"/>
      <c r="HVF199" s="428"/>
      <c r="HVG199" s="428"/>
      <c r="HVH199" s="428"/>
      <c r="HVI199" s="428"/>
      <c r="HVJ199" s="428"/>
      <c r="HVK199" s="428"/>
      <c r="HVL199" s="428"/>
      <c r="HVM199" s="428"/>
      <c r="HVN199" s="428"/>
      <c r="HVO199" s="428"/>
      <c r="HVP199" s="428"/>
      <c r="HVQ199" s="428"/>
      <c r="HVR199" s="428"/>
      <c r="HVS199" s="428"/>
      <c r="HVT199" s="428"/>
      <c r="HVU199" s="428"/>
      <c r="HVV199" s="428"/>
      <c r="HVW199" s="428"/>
      <c r="HVX199" s="428"/>
      <c r="HVY199" s="428"/>
      <c r="HVZ199" s="428"/>
      <c r="HWA199" s="428"/>
      <c r="HWB199" s="428"/>
      <c r="HWC199" s="428"/>
      <c r="HWD199" s="428"/>
      <c r="HWE199" s="428"/>
      <c r="HWF199" s="428"/>
      <c r="HWG199" s="428"/>
      <c r="HWH199" s="428"/>
      <c r="HWI199" s="428"/>
      <c r="HWJ199" s="428"/>
      <c r="HWK199" s="428"/>
      <c r="HWL199" s="428"/>
      <c r="HWM199" s="428"/>
      <c r="HWN199" s="428"/>
      <c r="HWO199" s="428"/>
      <c r="HWP199" s="428"/>
      <c r="HWQ199" s="428"/>
      <c r="HWR199" s="428"/>
      <c r="HWS199" s="428"/>
      <c r="HWT199" s="428"/>
      <c r="HWU199" s="428"/>
      <c r="HWV199" s="428"/>
      <c r="HWW199" s="428"/>
      <c r="HWX199" s="428"/>
      <c r="HWY199" s="428"/>
      <c r="HWZ199" s="428"/>
      <c r="HXA199" s="428"/>
      <c r="HXB199" s="428"/>
      <c r="HXC199" s="428"/>
      <c r="HXD199" s="428"/>
      <c r="HXE199" s="428"/>
      <c r="HXF199" s="428"/>
      <c r="HXG199" s="428"/>
      <c r="HXH199" s="428"/>
      <c r="HXI199" s="428"/>
      <c r="HXJ199" s="428"/>
      <c r="HXK199" s="428"/>
      <c r="HXL199" s="428"/>
      <c r="HXM199" s="428"/>
      <c r="HXN199" s="428"/>
      <c r="HXO199" s="428"/>
      <c r="HXP199" s="428"/>
      <c r="HXQ199" s="428"/>
      <c r="HXR199" s="428"/>
      <c r="HXS199" s="428"/>
      <c r="HXT199" s="428"/>
      <c r="HXU199" s="428"/>
      <c r="HXV199" s="428"/>
      <c r="HXW199" s="428"/>
      <c r="HXX199" s="428"/>
      <c r="HXY199" s="428"/>
      <c r="HXZ199" s="428"/>
      <c r="HYA199" s="428"/>
      <c r="HYB199" s="428"/>
      <c r="HYC199" s="428"/>
      <c r="HYD199" s="428"/>
      <c r="HYE199" s="428"/>
      <c r="HYF199" s="428"/>
      <c r="HYG199" s="428"/>
      <c r="HYH199" s="428"/>
      <c r="HYI199" s="428"/>
      <c r="HYJ199" s="428"/>
      <c r="HYK199" s="428"/>
      <c r="HYL199" s="428"/>
      <c r="HYM199" s="428"/>
      <c r="HYN199" s="428"/>
      <c r="HYO199" s="428"/>
      <c r="HYP199" s="428"/>
      <c r="HYQ199" s="428"/>
      <c r="HYR199" s="428"/>
      <c r="HYS199" s="428"/>
      <c r="HYT199" s="428"/>
      <c r="HYU199" s="428"/>
      <c r="HYV199" s="428"/>
      <c r="HYW199" s="428"/>
      <c r="HYX199" s="428"/>
      <c r="HYY199" s="428"/>
      <c r="HYZ199" s="428"/>
      <c r="HZA199" s="428"/>
      <c r="HZB199" s="428"/>
      <c r="HZC199" s="428"/>
      <c r="HZD199" s="428"/>
      <c r="HZE199" s="428"/>
      <c r="HZF199" s="428"/>
      <c r="HZG199" s="428"/>
      <c r="HZH199" s="428"/>
      <c r="HZI199" s="428"/>
      <c r="HZJ199" s="428"/>
      <c r="HZK199" s="428"/>
      <c r="HZL199" s="428"/>
      <c r="HZM199" s="428"/>
      <c r="HZN199" s="428"/>
      <c r="HZO199" s="428"/>
      <c r="HZP199" s="428"/>
      <c r="HZQ199" s="428"/>
      <c r="HZR199" s="428"/>
      <c r="HZS199" s="428"/>
      <c r="HZT199" s="428"/>
      <c r="HZU199" s="428"/>
      <c r="HZV199" s="428"/>
      <c r="HZW199" s="428"/>
      <c r="HZX199" s="428"/>
      <c r="HZY199" s="428"/>
      <c r="HZZ199" s="428"/>
      <c r="IAA199" s="428"/>
      <c r="IAB199" s="428"/>
      <c r="IAC199" s="428"/>
      <c r="IAD199" s="428"/>
      <c r="IAE199" s="428"/>
      <c r="IAF199" s="428"/>
      <c r="IAG199" s="428"/>
      <c r="IAH199" s="428"/>
      <c r="IAI199" s="428"/>
      <c r="IAJ199" s="428"/>
      <c r="IAK199" s="428"/>
      <c r="IAL199" s="428"/>
      <c r="IAM199" s="428"/>
      <c r="IAN199" s="428"/>
      <c r="IAO199" s="428"/>
      <c r="IAP199" s="428"/>
      <c r="IAQ199" s="428"/>
      <c r="IAR199" s="428"/>
      <c r="IAS199" s="428"/>
      <c r="IAT199" s="428"/>
      <c r="IAU199" s="428"/>
      <c r="IAV199" s="428"/>
      <c r="IAW199" s="428"/>
      <c r="IAX199" s="428"/>
      <c r="IAY199" s="428"/>
      <c r="IAZ199" s="428"/>
      <c r="IBA199" s="428"/>
      <c r="IBB199" s="428"/>
      <c r="IBC199" s="428"/>
      <c r="IBD199" s="428"/>
      <c r="IBE199" s="428"/>
      <c r="IBF199" s="428"/>
      <c r="IBG199" s="428"/>
      <c r="IBH199" s="428"/>
      <c r="IBI199" s="428"/>
      <c r="IBJ199" s="428"/>
      <c r="IBK199" s="428"/>
      <c r="IBL199" s="428"/>
      <c r="IBM199" s="428"/>
      <c r="IBN199" s="428"/>
      <c r="IBO199" s="428"/>
      <c r="IBP199" s="428"/>
      <c r="IBQ199" s="428"/>
      <c r="IBR199" s="428"/>
      <c r="IBS199" s="428"/>
      <c r="IBT199" s="428"/>
      <c r="IBU199" s="428"/>
      <c r="IBV199" s="428"/>
      <c r="IBW199" s="428"/>
      <c r="IBX199" s="428"/>
      <c r="IBY199" s="428"/>
      <c r="IBZ199" s="428"/>
      <c r="ICA199" s="428"/>
      <c r="ICB199" s="428"/>
      <c r="ICC199" s="428"/>
      <c r="ICD199" s="428"/>
      <c r="ICE199" s="428"/>
      <c r="ICF199" s="428"/>
      <c r="ICG199" s="428"/>
      <c r="ICH199" s="428"/>
      <c r="ICI199" s="428"/>
      <c r="ICJ199" s="428"/>
      <c r="ICK199" s="428"/>
      <c r="ICL199" s="428"/>
      <c r="ICM199" s="428"/>
      <c r="ICN199" s="428"/>
      <c r="ICO199" s="428"/>
      <c r="ICP199" s="428"/>
      <c r="ICQ199" s="428"/>
      <c r="ICR199" s="428"/>
      <c r="ICS199" s="428"/>
      <c r="ICT199" s="428"/>
      <c r="ICU199" s="428"/>
      <c r="ICV199" s="428"/>
      <c r="ICW199" s="428"/>
      <c r="ICX199" s="428"/>
      <c r="ICY199" s="428"/>
      <c r="ICZ199" s="428"/>
      <c r="IDA199" s="428"/>
      <c r="IDB199" s="428"/>
      <c r="IDC199" s="428"/>
      <c r="IDD199" s="428"/>
      <c r="IDE199" s="428"/>
      <c r="IDF199" s="428"/>
      <c r="IDG199" s="428"/>
      <c r="IDH199" s="428"/>
      <c r="IDI199" s="428"/>
      <c r="IDJ199" s="428"/>
      <c r="IDK199" s="428"/>
      <c r="IDL199" s="428"/>
      <c r="IDM199" s="428"/>
      <c r="IDN199" s="428"/>
      <c r="IDO199" s="428"/>
      <c r="IDP199" s="428"/>
      <c r="IDQ199" s="428"/>
      <c r="IDR199" s="428"/>
      <c r="IDS199" s="428"/>
      <c r="IDT199" s="428"/>
      <c r="IDU199" s="428"/>
      <c r="IDV199" s="428"/>
      <c r="IDW199" s="428"/>
      <c r="IDX199" s="428"/>
      <c r="IDY199" s="428"/>
      <c r="IDZ199" s="428"/>
      <c r="IEA199" s="428"/>
      <c r="IEB199" s="428"/>
      <c r="IEC199" s="428"/>
      <c r="IED199" s="428"/>
      <c r="IEE199" s="428"/>
      <c r="IEF199" s="428"/>
      <c r="IEG199" s="428"/>
      <c r="IEH199" s="428"/>
      <c r="IEI199" s="428"/>
      <c r="IEJ199" s="428"/>
      <c r="IEK199" s="428"/>
      <c r="IEL199" s="428"/>
      <c r="IEM199" s="428"/>
      <c r="IEN199" s="428"/>
      <c r="IEO199" s="428"/>
      <c r="IEP199" s="428"/>
      <c r="IEQ199" s="428"/>
      <c r="IER199" s="428"/>
      <c r="IES199" s="428"/>
      <c r="IET199" s="428"/>
      <c r="IEU199" s="428"/>
      <c r="IEV199" s="428"/>
      <c r="IEW199" s="428"/>
      <c r="IEX199" s="428"/>
      <c r="IEY199" s="428"/>
      <c r="IEZ199" s="428"/>
      <c r="IFA199" s="428"/>
      <c r="IFB199" s="428"/>
      <c r="IFC199" s="428"/>
      <c r="IFD199" s="428"/>
      <c r="IFE199" s="428"/>
      <c r="IFF199" s="428"/>
      <c r="IFG199" s="428"/>
      <c r="IFH199" s="428"/>
      <c r="IFI199" s="428"/>
      <c r="IFJ199" s="428"/>
      <c r="IFK199" s="428"/>
      <c r="IFL199" s="428"/>
      <c r="IFM199" s="428"/>
      <c r="IFN199" s="428"/>
      <c r="IFO199" s="428"/>
      <c r="IFP199" s="428"/>
      <c r="IFQ199" s="428"/>
      <c r="IFR199" s="428"/>
      <c r="IFS199" s="428"/>
      <c r="IFT199" s="428"/>
      <c r="IFU199" s="428"/>
      <c r="IFV199" s="428"/>
      <c r="IFW199" s="428"/>
      <c r="IFX199" s="428"/>
      <c r="IFY199" s="428"/>
      <c r="IFZ199" s="428"/>
      <c r="IGA199" s="428"/>
      <c r="IGB199" s="428"/>
      <c r="IGC199" s="428"/>
      <c r="IGD199" s="428"/>
      <c r="IGE199" s="428"/>
      <c r="IGF199" s="428"/>
      <c r="IGG199" s="428"/>
      <c r="IGH199" s="428"/>
      <c r="IGI199" s="428"/>
      <c r="IGJ199" s="428"/>
      <c r="IGK199" s="428"/>
      <c r="IGL199" s="428"/>
      <c r="IGM199" s="428"/>
      <c r="IGN199" s="428"/>
      <c r="IGO199" s="428"/>
      <c r="IGP199" s="428"/>
      <c r="IGQ199" s="428"/>
      <c r="IGR199" s="428"/>
      <c r="IGS199" s="428"/>
      <c r="IGT199" s="428"/>
      <c r="IGU199" s="428"/>
      <c r="IGV199" s="428"/>
      <c r="IGW199" s="428"/>
      <c r="IGX199" s="428"/>
      <c r="IGY199" s="428"/>
      <c r="IGZ199" s="428"/>
      <c r="IHA199" s="428"/>
      <c r="IHB199" s="428"/>
      <c r="IHC199" s="428"/>
      <c r="IHD199" s="428"/>
      <c r="IHE199" s="428"/>
      <c r="IHF199" s="428"/>
      <c r="IHG199" s="428"/>
      <c r="IHH199" s="428"/>
      <c r="IHI199" s="428"/>
      <c r="IHJ199" s="428"/>
      <c r="IHK199" s="428"/>
      <c r="IHL199" s="428"/>
      <c r="IHM199" s="428"/>
      <c r="IHN199" s="428"/>
      <c r="IHO199" s="428"/>
      <c r="IHP199" s="428"/>
      <c r="IHQ199" s="428"/>
      <c r="IHR199" s="428"/>
      <c r="IHS199" s="428"/>
      <c r="IHT199" s="428"/>
      <c r="IHU199" s="428"/>
      <c r="IHV199" s="428"/>
      <c r="IHW199" s="428"/>
      <c r="IHX199" s="428"/>
      <c r="IHY199" s="428"/>
      <c r="IHZ199" s="428"/>
      <c r="IIA199" s="428"/>
      <c r="IIB199" s="428"/>
      <c r="IIC199" s="428"/>
      <c r="IID199" s="428"/>
      <c r="IIE199" s="428"/>
      <c r="IIF199" s="428"/>
      <c r="IIG199" s="428"/>
      <c r="IIH199" s="428"/>
      <c r="III199" s="428"/>
      <c r="IIJ199" s="428"/>
      <c r="IIK199" s="428"/>
      <c r="IIL199" s="428"/>
      <c r="IIM199" s="428"/>
      <c r="IIN199" s="428"/>
      <c r="IIO199" s="428"/>
      <c r="IIP199" s="428"/>
      <c r="IIQ199" s="428"/>
      <c r="IIR199" s="428"/>
      <c r="IIS199" s="428"/>
      <c r="IIT199" s="428"/>
      <c r="IIU199" s="428"/>
      <c r="IIV199" s="428"/>
      <c r="IIW199" s="428"/>
      <c r="IIX199" s="428"/>
      <c r="IIY199" s="428"/>
      <c r="IIZ199" s="428"/>
      <c r="IJA199" s="428"/>
      <c r="IJB199" s="428"/>
      <c r="IJC199" s="428"/>
      <c r="IJD199" s="428"/>
      <c r="IJE199" s="428"/>
      <c r="IJF199" s="428"/>
      <c r="IJG199" s="428"/>
      <c r="IJH199" s="428"/>
      <c r="IJI199" s="428"/>
      <c r="IJJ199" s="428"/>
      <c r="IJK199" s="428"/>
      <c r="IJL199" s="428"/>
      <c r="IJM199" s="428"/>
      <c r="IJN199" s="428"/>
      <c r="IJO199" s="428"/>
      <c r="IJP199" s="428"/>
      <c r="IJQ199" s="428"/>
      <c r="IJR199" s="428"/>
      <c r="IJS199" s="428"/>
      <c r="IJT199" s="428"/>
      <c r="IJU199" s="428"/>
      <c r="IJV199" s="428"/>
      <c r="IJW199" s="428"/>
      <c r="IJX199" s="428"/>
      <c r="IJY199" s="428"/>
      <c r="IJZ199" s="428"/>
      <c r="IKA199" s="428"/>
      <c r="IKB199" s="428"/>
      <c r="IKC199" s="428"/>
      <c r="IKD199" s="428"/>
      <c r="IKE199" s="428"/>
      <c r="IKF199" s="428"/>
      <c r="IKG199" s="428"/>
      <c r="IKH199" s="428"/>
      <c r="IKI199" s="428"/>
      <c r="IKJ199" s="428"/>
      <c r="IKK199" s="428"/>
      <c r="IKL199" s="428"/>
      <c r="IKM199" s="428"/>
      <c r="IKN199" s="428"/>
      <c r="IKO199" s="428"/>
      <c r="IKP199" s="428"/>
      <c r="IKQ199" s="428"/>
      <c r="IKR199" s="428"/>
      <c r="IKS199" s="428"/>
      <c r="IKT199" s="428"/>
      <c r="IKU199" s="428"/>
      <c r="IKV199" s="428"/>
      <c r="IKW199" s="428"/>
      <c r="IKX199" s="428"/>
      <c r="IKY199" s="428"/>
      <c r="IKZ199" s="428"/>
      <c r="ILA199" s="428"/>
      <c r="ILB199" s="428"/>
      <c r="ILC199" s="428"/>
      <c r="ILD199" s="428"/>
      <c r="ILE199" s="428"/>
      <c r="ILF199" s="428"/>
      <c r="ILG199" s="428"/>
      <c r="ILH199" s="428"/>
      <c r="ILI199" s="428"/>
      <c r="ILJ199" s="428"/>
      <c r="ILK199" s="428"/>
      <c r="ILL199" s="428"/>
      <c r="ILM199" s="428"/>
      <c r="ILN199" s="428"/>
      <c r="ILO199" s="428"/>
      <c r="ILP199" s="428"/>
      <c r="ILQ199" s="428"/>
      <c r="ILR199" s="428"/>
      <c r="ILS199" s="428"/>
      <c r="ILT199" s="428"/>
      <c r="ILU199" s="428"/>
      <c r="ILV199" s="428"/>
      <c r="ILW199" s="428"/>
      <c r="ILX199" s="428"/>
      <c r="ILY199" s="428"/>
      <c r="ILZ199" s="428"/>
      <c r="IMA199" s="428"/>
      <c r="IMB199" s="428"/>
      <c r="IMC199" s="428"/>
      <c r="IMD199" s="428"/>
      <c r="IME199" s="428"/>
      <c r="IMF199" s="428"/>
      <c r="IMG199" s="428"/>
      <c r="IMH199" s="428"/>
      <c r="IMI199" s="428"/>
      <c r="IMJ199" s="428"/>
      <c r="IMK199" s="428"/>
      <c r="IML199" s="428"/>
      <c r="IMM199" s="428"/>
      <c r="IMN199" s="428"/>
      <c r="IMO199" s="428"/>
      <c r="IMP199" s="428"/>
      <c r="IMQ199" s="428"/>
      <c r="IMR199" s="428"/>
      <c r="IMS199" s="428"/>
      <c r="IMT199" s="428"/>
      <c r="IMU199" s="428"/>
      <c r="IMV199" s="428"/>
      <c r="IMW199" s="428"/>
      <c r="IMX199" s="428"/>
      <c r="IMY199" s="428"/>
      <c r="IMZ199" s="428"/>
      <c r="INA199" s="428"/>
      <c r="INB199" s="428"/>
      <c r="INC199" s="428"/>
      <c r="IND199" s="428"/>
      <c r="INE199" s="428"/>
      <c r="INF199" s="428"/>
      <c r="ING199" s="428"/>
      <c r="INH199" s="428"/>
      <c r="INI199" s="428"/>
      <c r="INJ199" s="428"/>
      <c r="INK199" s="428"/>
      <c r="INL199" s="428"/>
      <c r="INM199" s="428"/>
      <c r="INN199" s="428"/>
      <c r="INO199" s="428"/>
      <c r="INP199" s="428"/>
      <c r="INQ199" s="428"/>
      <c r="INR199" s="428"/>
      <c r="INS199" s="428"/>
      <c r="INT199" s="428"/>
      <c r="INU199" s="428"/>
      <c r="INV199" s="428"/>
      <c r="INW199" s="428"/>
      <c r="INX199" s="428"/>
      <c r="INY199" s="428"/>
      <c r="INZ199" s="428"/>
      <c r="IOA199" s="428"/>
      <c r="IOB199" s="428"/>
      <c r="IOC199" s="428"/>
      <c r="IOD199" s="428"/>
      <c r="IOE199" s="428"/>
      <c r="IOF199" s="428"/>
      <c r="IOG199" s="428"/>
      <c r="IOH199" s="428"/>
      <c r="IOI199" s="428"/>
      <c r="IOJ199" s="428"/>
      <c r="IOK199" s="428"/>
      <c r="IOL199" s="428"/>
      <c r="IOM199" s="428"/>
      <c r="ION199" s="428"/>
      <c r="IOO199" s="428"/>
      <c r="IOP199" s="428"/>
      <c r="IOQ199" s="428"/>
      <c r="IOR199" s="428"/>
      <c r="IOS199" s="428"/>
      <c r="IOT199" s="428"/>
      <c r="IOU199" s="428"/>
      <c r="IOV199" s="428"/>
      <c r="IOW199" s="428"/>
      <c r="IOX199" s="428"/>
      <c r="IOY199" s="428"/>
      <c r="IOZ199" s="428"/>
      <c r="IPA199" s="428"/>
      <c r="IPB199" s="428"/>
      <c r="IPC199" s="428"/>
      <c r="IPD199" s="428"/>
      <c r="IPE199" s="428"/>
      <c r="IPF199" s="428"/>
      <c r="IPG199" s="428"/>
      <c r="IPH199" s="428"/>
      <c r="IPI199" s="428"/>
      <c r="IPJ199" s="428"/>
      <c r="IPK199" s="428"/>
      <c r="IPL199" s="428"/>
      <c r="IPM199" s="428"/>
      <c r="IPN199" s="428"/>
      <c r="IPO199" s="428"/>
      <c r="IPP199" s="428"/>
      <c r="IPQ199" s="428"/>
      <c r="IPR199" s="428"/>
      <c r="IPS199" s="428"/>
      <c r="IPT199" s="428"/>
      <c r="IPU199" s="428"/>
      <c r="IPV199" s="428"/>
      <c r="IPW199" s="428"/>
      <c r="IPX199" s="428"/>
      <c r="IPY199" s="428"/>
      <c r="IPZ199" s="428"/>
      <c r="IQA199" s="428"/>
      <c r="IQB199" s="428"/>
      <c r="IQC199" s="428"/>
      <c r="IQD199" s="428"/>
      <c r="IQE199" s="428"/>
      <c r="IQF199" s="428"/>
      <c r="IQG199" s="428"/>
      <c r="IQH199" s="428"/>
      <c r="IQI199" s="428"/>
      <c r="IQJ199" s="428"/>
      <c r="IQK199" s="428"/>
      <c r="IQL199" s="428"/>
      <c r="IQM199" s="428"/>
      <c r="IQN199" s="428"/>
      <c r="IQO199" s="428"/>
      <c r="IQP199" s="428"/>
      <c r="IQQ199" s="428"/>
      <c r="IQR199" s="428"/>
      <c r="IQS199" s="428"/>
      <c r="IQT199" s="428"/>
      <c r="IQU199" s="428"/>
      <c r="IQV199" s="428"/>
      <c r="IQW199" s="428"/>
      <c r="IQX199" s="428"/>
      <c r="IQY199" s="428"/>
      <c r="IQZ199" s="428"/>
      <c r="IRA199" s="428"/>
      <c r="IRB199" s="428"/>
      <c r="IRC199" s="428"/>
      <c r="IRD199" s="428"/>
      <c r="IRE199" s="428"/>
      <c r="IRF199" s="428"/>
      <c r="IRG199" s="428"/>
      <c r="IRH199" s="428"/>
      <c r="IRI199" s="428"/>
      <c r="IRJ199" s="428"/>
      <c r="IRK199" s="428"/>
      <c r="IRL199" s="428"/>
      <c r="IRM199" s="428"/>
      <c r="IRN199" s="428"/>
      <c r="IRO199" s="428"/>
      <c r="IRP199" s="428"/>
      <c r="IRQ199" s="428"/>
      <c r="IRR199" s="428"/>
      <c r="IRS199" s="428"/>
      <c r="IRT199" s="428"/>
      <c r="IRU199" s="428"/>
      <c r="IRV199" s="428"/>
      <c r="IRW199" s="428"/>
      <c r="IRX199" s="428"/>
      <c r="IRY199" s="428"/>
      <c r="IRZ199" s="428"/>
      <c r="ISA199" s="428"/>
      <c r="ISB199" s="428"/>
      <c r="ISC199" s="428"/>
      <c r="ISD199" s="428"/>
      <c r="ISE199" s="428"/>
      <c r="ISF199" s="428"/>
      <c r="ISG199" s="428"/>
      <c r="ISH199" s="428"/>
      <c r="ISI199" s="428"/>
      <c r="ISJ199" s="428"/>
      <c r="ISK199" s="428"/>
      <c r="ISL199" s="428"/>
      <c r="ISM199" s="428"/>
      <c r="ISN199" s="428"/>
      <c r="ISO199" s="428"/>
      <c r="ISP199" s="428"/>
      <c r="ISQ199" s="428"/>
      <c r="ISR199" s="428"/>
      <c r="ISS199" s="428"/>
      <c r="IST199" s="428"/>
      <c r="ISU199" s="428"/>
      <c r="ISV199" s="428"/>
      <c r="ISW199" s="428"/>
      <c r="ISX199" s="428"/>
      <c r="ISY199" s="428"/>
      <c r="ISZ199" s="428"/>
      <c r="ITA199" s="428"/>
      <c r="ITB199" s="428"/>
      <c r="ITC199" s="428"/>
      <c r="ITD199" s="428"/>
      <c r="ITE199" s="428"/>
      <c r="ITF199" s="428"/>
      <c r="ITG199" s="428"/>
      <c r="ITH199" s="428"/>
      <c r="ITI199" s="428"/>
      <c r="ITJ199" s="428"/>
      <c r="ITK199" s="428"/>
      <c r="ITL199" s="428"/>
      <c r="ITM199" s="428"/>
      <c r="ITN199" s="428"/>
      <c r="ITO199" s="428"/>
      <c r="ITP199" s="428"/>
      <c r="ITQ199" s="428"/>
      <c r="ITR199" s="428"/>
      <c r="ITS199" s="428"/>
      <c r="ITT199" s="428"/>
      <c r="ITU199" s="428"/>
      <c r="ITV199" s="428"/>
      <c r="ITW199" s="428"/>
      <c r="ITX199" s="428"/>
      <c r="ITY199" s="428"/>
      <c r="ITZ199" s="428"/>
      <c r="IUA199" s="428"/>
      <c r="IUB199" s="428"/>
      <c r="IUC199" s="428"/>
      <c r="IUD199" s="428"/>
      <c r="IUE199" s="428"/>
      <c r="IUF199" s="428"/>
      <c r="IUG199" s="428"/>
      <c r="IUH199" s="428"/>
      <c r="IUI199" s="428"/>
      <c r="IUJ199" s="428"/>
      <c r="IUK199" s="428"/>
      <c r="IUL199" s="428"/>
      <c r="IUM199" s="428"/>
      <c r="IUN199" s="428"/>
      <c r="IUO199" s="428"/>
      <c r="IUP199" s="428"/>
      <c r="IUQ199" s="428"/>
      <c r="IUR199" s="428"/>
      <c r="IUS199" s="428"/>
      <c r="IUT199" s="428"/>
      <c r="IUU199" s="428"/>
      <c r="IUV199" s="428"/>
      <c r="IUW199" s="428"/>
      <c r="IUX199" s="428"/>
      <c r="IUY199" s="428"/>
      <c r="IUZ199" s="428"/>
      <c r="IVA199" s="428"/>
      <c r="IVB199" s="428"/>
      <c r="IVC199" s="428"/>
      <c r="IVD199" s="428"/>
      <c r="IVE199" s="428"/>
      <c r="IVF199" s="428"/>
      <c r="IVG199" s="428"/>
      <c r="IVH199" s="428"/>
      <c r="IVI199" s="428"/>
      <c r="IVJ199" s="428"/>
      <c r="IVK199" s="428"/>
      <c r="IVL199" s="428"/>
      <c r="IVM199" s="428"/>
      <c r="IVN199" s="428"/>
      <c r="IVO199" s="428"/>
      <c r="IVP199" s="428"/>
      <c r="IVQ199" s="428"/>
      <c r="IVR199" s="428"/>
      <c r="IVS199" s="428"/>
      <c r="IVT199" s="428"/>
      <c r="IVU199" s="428"/>
      <c r="IVV199" s="428"/>
      <c r="IVW199" s="428"/>
      <c r="IVX199" s="428"/>
      <c r="IVY199" s="428"/>
      <c r="IVZ199" s="428"/>
      <c r="IWA199" s="428"/>
      <c r="IWB199" s="428"/>
      <c r="IWC199" s="428"/>
      <c r="IWD199" s="428"/>
      <c r="IWE199" s="428"/>
      <c r="IWF199" s="428"/>
      <c r="IWG199" s="428"/>
      <c r="IWH199" s="428"/>
      <c r="IWI199" s="428"/>
      <c r="IWJ199" s="428"/>
      <c r="IWK199" s="428"/>
      <c r="IWL199" s="428"/>
      <c r="IWM199" s="428"/>
      <c r="IWN199" s="428"/>
      <c r="IWO199" s="428"/>
      <c r="IWP199" s="428"/>
      <c r="IWQ199" s="428"/>
      <c r="IWR199" s="428"/>
      <c r="IWS199" s="428"/>
      <c r="IWT199" s="428"/>
      <c r="IWU199" s="428"/>
      <c r="IWV199" s="428"/>
      <c r="IWW199" s="428"/>
      <c r="IWX199" s="428"/>
      <c r="IWY199" s="428"/>
      <c r="IWZ199" s="428"/>
      <c r="IXA199" s="428"/>
      <c r="IXB199" s="428"/>
      <c r="IXC199" s="428"/>
      <c r="IXD199" s="428"/>
      <c r="IXE199" s="428"/>
      <c r="IXF199" s="428"/>
      <c r="IXG199" s="428"/>
      <c r="IXH199" s="428"/>
      <c r="IXI199" s="428"/>
      <c r="IXJ199" s="428"/>
      <c r="IXK199" s="428"/>
      <c r="IXL199" s="428"/>
      <c r="IXM199" s="428"/>
      <c r="IXN199" s="428"/>
      <c r="IXO199" s="428"/>
      <c r="IXP199" s="428"/>
      <c r="IXQ199" s="428"/>
      <c r="IXR199" s="428"/>
      <c r="IXS199" s="428"/>
      <c r="IXT199" s="428"/>
      <c r="IXU199" s="428"/>
      <c r="IXV199" s="428"/>
      <c r="IXW199" s="428"/>
      <c r="IXX199" s="428"/>
      <c r="IXY199" s="428"/>
      <c r="IXZ199" s="428"/>
      <c r="IYA199" s="428"/>
      <c r="IYB199" s="428"/>
      <c r="IYC199" s="428"/>
      <c r="IYD199" s="428"/>
      <c r="IYE199" s="428"/>
      <c r="IYF199" s="428"/>
      <c r="IYG199" s="428"/>
      <c r="IYH199" s="428"/>
      <c r="IYI199" s="428"/>
      <c r="IYJ199" s="428"/>
      <c r="IYK199" s="428"/>
      <c r="IYL199" s="428"/>
      <c r="IYM199" s="428"/>
      <c r="IYN199" s="428"/>
      <c r="IYO199" s="428"/>
      <c r="IYP199" s="428"/>
      <c r="IYQ199" s="428"/>
      <c r="IYR199" s="428"/>
      <c r="IYS199" s="428"/>
      <c r="IYT199" s="428"/>
      <c r="IYU199" s="428"/>
      <c r="IYV199" s="428"/>
      <c r="IYW199" s="428"/>
      <c r="IYX199" s="428"/>
      <c r="IYY199" s="428"/>
      <c r="IYZ199" s="428"/>
      <c r="IZA199" s="428"/>
      <c r="IZB199" s="428"/>
      <c r="IZC199" s="428"/>
      <c r="IZD199" s="428"/>
      <c r="IZE199" s="428"/>
      <c r="IZF199" s="428"/>
      <c r="IZG199" s="428"/>
      <c r="IZH199" s="428"/>
      <c r="IZI199" s="428"/>
      <c r="IZJ199" s="428"/>
      <c r="IZK199" s="428"/>
      <c r="IZL199" s="428"/>
      <c r="IZM199" s="428"/>
      <c r="IZN199" s="428"/>
      <c r="IZO199" s="428"/>
      <c r="IZP199" s="428"/>
      <c r="IZQ199" s="428"/>
      <c r="IZR199" s="428"/>
      <c r="IZS199" s="428"/>
      <c r="IZT199" s="428"/>
      <c r="IZU199" s="428"/>
      <c r="IZV199" s="428"/>
      <c r="IZW199" s="428"/>
      <c r="IZX199" s="428"/>
      <c r="IZY199" s="428"/>
      <c r="IZZ199" s="428"/>
      <c r="JAA199" s="428"/>
      <c r="JAB199" s="428"/>
      <c r="JAC199" s="428"/>
      <c r="JAD199" s="428"/>
      <c r="JAE199" s="428"/>
      <c r="JAF199" s="428"/>
      <c r="JAG199" s="428"/>
      <c r="JAH199" s="428"/>
      <c r="JAI199" s="428"/>
      <c r="JAJ199" s="428"/>
      <c r="JAK199" s="428"/>
      <c r="JAL199" s="428"/>
      <c r="JAM199" s="428"/>
      <c r="JAN199" s="428"/>
      <c r="JAO199" s="428"/>
      <c r="JAP199" s="428"/>
      <c r="JAQ199" s="428"/>
      <c r="JAR199" s="428"/>
      <c r="JAS199" s="428"/>
      <c r="JAT199" s="428"/>
      <c r="JAU199" s="428"/>
      <c r="JAV199" s="428"/>
      <c r="JAW199" s="428"/>
      <c r="JAX199" s="428"/>
      <c r="JAY199" s="428"/>
      <c r="JAZ199" s="428"/>
      <c r="JBA199" s="428"/>
      <c r="JBB199" s="428"/>
      <c r="JBC199" s="428"/>
      <c r="JBD199" s="428"/>
      <c r="JBE199" s="428"/>
      <c r="JBF199" s="428"/>
      <c r="JBG199" s="428"/>
      <c r="JBH199" s="428"/>
      <c r="JBI199" s="428"/>
      <c r="JBJ199" s="428"/>
      <c r="JBK199" s="428"/>
      <c r="JBL199" s="428"/>
      <c r="JBM199" s="428"/>
      <c r="JBN199" s="428"/>
      <c r="JBO199" s="428"/>
      <c r="JBP199" s="428"/>
      <c r="JBQ199" s="428"/>
      <c r="JBR199" s="428"/>
      <c r="JBS199" s="428"/>
      <c r="JBT199" s="428"/>
      <c r="JBU199" s="428"/>
      <c r="JBV199" s="428"/>
      <c r="JBW199" s="428"/>
      <c r="JBX199" s="428"/>
      <c r="JBY199" s="428"/>
      <c r="JBZ199" s="428"/>
      <c r="JCA199" s="428"/>
      <c r="JCB199" s="428"/>
      <c r="JCC199" s="428"/>
      <c r="JCD199" s="428"/>
      <c r="JCE199" s="428"/>
      <c r="JCF199" s="428"/>
      <c r="JCG199" s="428"/>
      <c r="JCH199" s="428"/>
      <c r="JCI199" s="428"/>
      <c r="JCJ199" s="428"/>
      <c r="JCK199" s="428"/>
      <c r="JCL199" s="428"/>
      <c r="JCM199" s="428"/>
      <c r="JCN199" s="428"/>
      <c r="JCO199" s="428"/>
      <c r="JCP199" s="428"/>
      <c r="JCQ199" s="428"/>
      <c r="JCR199" s="428"/>
      <c r="JCS199" s="428"/>
      <c r="JCT199" s="428"/>
      <c r="JCU199" s="428"/>
      <c r="JCV199" s="428"/>
      <c r="JCW199" s="428"/>
      <c r="JCX199" s="428"/>
      <c r="JCY199" s="428"/>
      <c r="JCZ199" s="428"/>
      <c r="JDA199" s="428"/>
      <c r="JDB199" s="428"/>
      <c r="JDC199" s="428"/>
      <c r="JDD199" s="428"/>
      <c r="JDE199" s="428"/>
      <c r="JDF199" s="428"/>
      <c r="JDG199" s="428"/>
      <c r="JDH199" s="428"/>
      <c r="JDI199" s="428"/>
      <c r="JDJ199" s="428"/>
      <c r="JDK199" s="428"/>
      <c r="JDL199" s="428"/>
      <c r="JDM199" s="428"/>
      <c r="JDN199" s="428"/>
      <c r="JDO199" s="428"/>
      <c r="JDP199" s="428"/>
      <c r="JDQ199" s="428"/>
      <c r="JDR199" s="428"/>
      <c r="JDS199" s="428"/>
      <c r="JDT199" s="428"/>
      <c r="JDU199" s="428"/>
      <c r="JDV199" s="428"/>
      <c r="JDW199" s="428"/>
      <c r="JDX199" s="428"/>
      <c r="JDY199" s="428"/>
      <c r="JDZ199" s="428"/>
      <c r="JEA199" s="428"/>
      <c r="JEB199" s="428"/>
      <c r="JEC199" s="428"/>
      <c r="JED199" s="428"/>
      <c r="JEE199" s="428"/>
      <c r="JEF199" s="428"/>
      <c r="JEG199" s="428"/>
      <c r="JEH199" s="428"/>
      <c r="JEI199" s="428"/>
      <c r="JEJ199" s="428"/>
      <c r="JEK199" s="428"/>
      <c r="JEL199" s="428"/>
      <c r="JEM199" s="428"/>
      <c r="JEN199" s="428"/>
      <c r="JEO199" s="428"/>
      <c r="JEP199" s="428"/>
      <c r="JEQ199" s="428"/>
      <c r="JER199" s="428"/>
      <c r="JES199" s="428"/>
      <c r="JET199" s="428"/>
      <c r="JEU199" s="428"/>
      <c r="JEV199" s="428"/>
      <c r="JEW199" s="428"/>
      <c r="JEX199" s="428"/>
      <c r="JEY199" s="428"/>
      <c r="JEZ199" s="428"/>
      <c r="JFA199" s="428"/>
      <c r="JFB199" s="428"/>
      <c r="JFC199" s="428"/>
      <c r="JFD199" s="428"/>
      <c r="JFE199" s="428"/>
      <c r="JFF199" s="428"/>
      <c r="JFG199" s="428"/>
      <c r="JFH199" s="428"/>
      <c r="JFI199" s="428"/>
      <c r="JFJ199" s="428"/>
      <c r="JFK199" s="428"/>
      <c r="JFL199" s="428"/>
      <c r="JFM199" s="428"/>
      <c r="JFN199" s="428"/>
      <c r="JFO199" s="428"/>
      <c r="JFP199" s="428"/>
      <c r="JFQ199" s="428"/>
      <c r="JFR199" s="428"/>
      <c r="JFS199" s="428"/>
      <c r="JFT199" s="428"/>
      <c r="JFU199" s="428"/>
      <c r="JFV199" s="428"/>
      <c r="JFW199" s="428"/>
      <c r="JFX199" s="428"/>
      <c r="JFY199" s="428"/>
      <c r="JFZ199" s="428"/>
      <c r="JGA199" s="428"/>
      <c r="JGB199" s="428"/>
      <c r="JGC199" s="428"/>
      <c r="JGD199" s="428"/>
      <c r="JGE199" s="428"/>
      <c r="JGF199" s="428"/>
      <c r="JGG199" s="428"/>
      <c r="JGH199" s="428"/>
      <c r="JGI199" s="428"/>
      <c r="JGJ199" s="428"/>
      <c r="JGK199" s="428"/>
      <c r="JGL199" s="428"/>
      <c r="JGM199" s="428"/>
      <c r="JGN199" s="428"/>
      <c r="JGO199" s="428"/>
      <c r="JGP199" s="428"/>
      <c r="JGQ199" s="428"/>
      <c r="JGR199" s="428"/>
      <c r="JGS199" s="428"/>
      <c r="JGT199" s="428"/>
      <c r="JGU199" s="428"/>
      <c r="JGV199" s="428"/>
      <c r="JGW199" s="428"/>
      <c r="JGX199" s="428"/>
      <c r="JGY199" s="428"/>
      <c r="JGZ199" s="428"/>
      <c r="JHA199" s="428"/>
      <c r="JHB199" s="428"/>
      <c r="JHC199" s="428"/>
      <c r="JHD199" s="428"/>
      <c r="JHE199" s="428"/>
      <c r="JHF199" s="428"/>
      <c r="JHG199" s="428"/>
      <c r="JHH199" s="428"/>
      <c r="JHI199" s="428"/>
      <c r="JHJ199" s="428"/>
      <c r="JHK199" s="428"/>
      <c r="JHL199" s="428"/>
      <c r="JHM199" s="428"/>
      <c r="JHN199" s="428"/>
      <c r="JHO199" s="428"/>
      <c r="JHP199" s="428"/>
      <c r="JHQ199" s="428"/>
      <c r="JHR199" s="428"/>
      <c r="JHS199" s="428"/>
      <c r="JHT199" s="428"/>
      <c r="JHU199" s="428"/>
      <c r="JHV199" s="428"/>
      <c r="JHW199" s="428"/>
      <c r="JHX199" s="428"/>
      <c r="JHY199" s="428"/>
      <c r="JHZ199" s="428"/>
      <c r="JIA199" s="428"/>
      <c r="JIB199" s="428"/>
      <c r="JIC199" s="428"/>
      <c r="JID199" s="428"/>
      <c r="JIE199" s="428"/>
      <c r="JIF199" s="428"/>
      <c r="JIG199" s="428"/>
      <c r="JIH199" s="428"/>
      <c r="JII199" s="428"/>
      <c r="JIJ199" s="428"/>
      <c r="JIK199" s="428"/>
      <c r="JIL199" s="428"/>
      <c r="JIM199" s="428"/>
      <c r="JIN199" s="428"/>
      <c r="JIO199" s="428"/>
      <c r="JIP199" s="428"/>
      <c r="JIQ199" s="428"/>
      <c r="JIR199" s="428"/>
      <c r="JIS199" s="428"/>
      <c r="JIT199" s="428"/>
      <c r="JIU199" s="428"/>
      <c r="JIV199" s="428"/>
      <c r="JIW199" s="428"/>
      <c r="JIX199" s="428"/>
      <c r="JIY199" s="428"/>
      <c r="JIZ199" s="428"/>
      <c r="JJA199" s="428"/>
      <c r="JJB199" s="428"/>
      <c r="JJC199" s="428"/>
      <c r="JJD199" s="428"/>
      <c r="JJE199" s="428"/>
      <c r="JJF199" s="428"/>
      <c r="JJG199" s="428"/>
      <c r="JJH199" s="428"/>
      <c r="JJI199" s="428"/>
      <c r="JJJ199" s="428"/>
      <c r="JJK199" s="428"/>
      <c r="JJL199" s="428"/>
      <c r="JJM199" s="428"/>
      <c r="JJN199" s="428"/>
      <c r="JJO199" s="428"/>
      <c r="JJP199" s="428"/>
      <c r="JJQ199" s="428"/>
      <c r="JJR199" s="428"/>
      <c r="JJS199" s="428"/>
      <c r="JJT199" s="428"/>
      <c r="JJU199" s="428"/>
      <c r="JJV199" s="428"/>
      <c r="JJW199" s="428"/>
      <c r="JJX199" s="428"/>
      <c r="JJY199" s="428"/>
      <c r="JJZ199" s="428"/>
      <c r="JKA199" s="428"/>
      <c r="JKB199" s="428"/>
      <c r="JKC199" s="428"/>
      <c r="JKD199" s="428"/>
      <c r="JKE199" s="428"/>
      <c r="JKF199" s="428"/>
      <c r="JKG199" s="428"/>
      <c r="JKH199" s="428"/>
      <c r="JKI199" s="428"/>
      <c r="JKJ199" s="428"/>
      <c r="JKK199" s="428"/>
      <c r="JKL199" s="428"/>
      <c r="JKM199" s="428"/>
      <c r="JKN199" s="428"/>
      <c r="JKO199" s="428"/>
      <c r="JKP199" s="428"/>
      <c r="JKQ199" s="428"/>
      <c r="JKR199" s="428"/>
      <c r="JKS199" s="428"/>
      <c r="JKT199" s="428"/>
      <c r="JKU199" s="428"/>
      <c r="JKV199" s="428"/>
      <c r="JKW199" s="428"/>
      <c r="JKX199" s="428"/>
      <c r="JKY199" s="428"/>
      <c r="JKZ199" s="428"/>
      <c r="JLA199" s="428"/>
      <c r="JLB199" s="428"/>
      <c r="JLC199" s="428"/>
      <c r="JLD199" s="428"/>
      <c r="JLE199" s="428"/>
      <c r="JLF199" s="428"/>
      <c r="JLG199" s="428"/>
      <c r="JLH199" s="428"/>
      <c r="JLI199" s="428"/>
      <c r="JLJ199" s="428"/>
      <c r="JLK199" s="428"/>
      <c r="JLL199" s="428"/>
      <c r="JLM199" s="428"/>
      <c r="JLN199" s="428"/>
      <c r="JLO199" s="428"/>
      <c r="JLP199" s="428"/>
      <c r="JLQ199" s="428"/>
      <c r="JLR199" s="428"/>
      <c r="JLS199" s="428"/>
      <c r="JLT199" s="428"/>
      <c r="JLU199" s="428"/>
      <c r="JLV199" s="428"/>
      <c r="JLW199" s="428"/>
      <c r="JLX199" s="428"/>
      <c r="JLY199" s="428"/>
      <c r="JLZ199" s="428"/>
      <c r="JMA199" s="428"/>
      <c r="JMB199" s="428"/>
      <c r="JMC199" s="428"/>
      <c r="JMD199" s="428"/>
      <c r="JME199" s="428"/>
      <c r="JMF199" s="428"/>
      <c r="JMG199" s="428"/>
      <c r="JMH199" s="428"/>
      <c r="JMI199" s="428"/>
      <c r="JMJ199" s="428"/>
      <c r="JMK199" s="428"/>
      <c r="JML199" s="428"/>
      <c r="JMM199" s="428"/>
      <c r="JMN199" s="428"/>
      <c r="JMO199" s="428"/>
      <c r="JMP199" s="428"/>
      <c r="JMQ199" s="428"/>
      <c r="JMR199" s="428"/>
      <c r="JMS199" s="428"/>
      <c r="JMT199" s="428"/>
      <c r="JMU199" s="428"/>
      <c r="JMV199" s="428"/>
      <c r="JMW199" s="428"/>
      <c r="JMX199" s="428"/>
      <c r="JMY199" s="428"/>
      <c r="JMZ199" s="428"/>
      <c r="JNA199" s="428"/>
      <c r="JNB199" s="428"/>
      <c r="JNC199" s="428"/>
      <c r="JND199" s="428"/>
      <c r="JNE199" s="428"/>
      <c r="JNF199" s="428"/>
      <c r="JNG199" s="428"/>
      <c r="JNH199" s="428"/>
      <c r="JNI199" s="428"/>
      <c r="JNJ199" s="428"/>
      <c r="JNK199" s="428"/>
      <c r="JNL199" s="428"/>
      <c r="JNM199" s="428"/>
      <c r="JNN199" s="428"/>
      <c r="JNO199" s="428"/>
      <c r="JNP199" s="428"/>
      <c r="JNQ199" s="428"/>
      <c r="JNR199" s="428"/>
      <c r="JNS199" s="428"/>
      <c r="JNT199" s="428"/>
      <c r="JNU199" s="428"/>
      <c r="JNV199" s="428"/>
      <c r="JNW199" s="428"/>
      <c r="JNX199" s="428"/>
      <c r="JNY199" s="428"/>
      <c r="JNZ199" s="428"/>
      <c r="JOA199" s="428"/>
      <c r="JOB199" s="428"/>
      <c r="JOC199" s="428"/>
      <c r="JOD199" s="428"/>
      <c r="JOE199" s="428"/>
      <c r="JOF199" s="428"/>
      <c r="JOG199" s="428"/>
      <c r="JOH199" s="428"/>
      <c r="JOI199" s="428"/>
      <c r="JOJ199" s="428"/>
      <c r="JOK199" s="428"/>
      <c r="JOL199" s="428"/>
      <c r="JOM199" s="428"/>
      <c r="JON199" s="428"/>
      <c r="JOO199" s="428"/>
      <c r="JOP199" s="428"/>
      <c r="JOQ199" s="428"/>
      <c r="JOR199" s="428"/>
      <c r="JOS199" s="428"/>
      <c r="JOT199" s="428"/>
      <c r="JOU199" s="428"/>
      <c r="JOV199" s="428"/>
      <c r="JOW199" s="428"/>
      <c r="JOX199" s="428"/>
      <c r="JOY199" s="428"/>
      <c r="JOZ199" s="428"/>
      <c r="JPA199" s="428"/>
      <c r="JPB199" s="428"/>
      <c r="JPC199" s="428"/>
      <c r="JPD199" s="428"/>
      <c r="JPE199" s="428"/>
      <c r="JPF199" s="428"/>
      <c r="JPG199" s="428"/>
      <c r="JPH199" s="428"/>
      <c r="JPI199" s="428"/>
      <c r="JPJ199" s="428"/>
      <c r="JPK199" s="428"/>
      <c r="JPL199" s="428"/>
      <c r="JPM199" s="428"/>
      <c r="JPN199" s="428"/>
      <c r="JPO199" s="428"/>
      <c r="JPP199" s="428"/>
      <c r="JPQ199" s="428"/>
      <c r="JPR199" s="428"/>
      <c r="JPS199" s="428"/>
      <c r="JPT199" s="428"/>
      <c r="JPU199" s="428"/>
      <c r="JPV199" s="428"/>
      <c r="JPW199" s="428"/>
      <c r="JPX199" s="428"/>
      <c r="JPY199" s="428"/>
      <c r="JPZ199" s="428"/>
      <c r="JQA199" s="428"/>
      <c r="JQB199" s="428"/>
      <c r="JQC199" s="428"/>
      <c r="JQD199" s="428"/>
      <c r="JQE199" s="428"/>
      <c r="JQF199" s="428"/>
      <c r="JQG199" s="428"/>
      <c r="JQH199" s="428"/>
      <c r="JQI199" s="428"/>
      <c r="JQJ199" s="428"/>
      <c r="JQK199" s="428"/>
      <c r="JQL199" s="428"/>
      <c r="JQM199" s="428"/>
      <c r="JQN199" s="428"/>
      <c r="JQO199" s="428"/>
      <c r="JQP199" s="428"/>
      <c r="JQQ199" s="428"/>
      <c r="JQR199" s="428"/>
      <c r="JQS199" s="428"/>
      <c r="JQT199" s="428"/>
      <c r="JQU199" s="428"/>
      <c r="JQV199" s="428"/>
      <c r="JQW199" s="428"/>
      <c r="JQX199" s="428"/>
      <c r="JQY199" s="428"/>
      <c r="JQZ199" s="428"/>
      <c r="JRA199" s="428"/>
      <c r="JRB199" s="428"/>
      <c r="JRC199" s="428"/>
      <c r="JRD199" s="428"/>
      <c r="JRE199" s="428"/>
      <c r="JRF199" s="428"/>
      <c r="JRG199" s="428"/>
      <c r="JRH199" s="428"/>
      <c r="JRI199" s="428"/>
      <c r="JRJ199" s="428"/>
      <c r="JRK199" s="428"/>
      <c r="JRL199" s="428"/>
      <c r="JRM199" s="428"/>
      <c r="JRN199" s="428"/>
      <c r="JRO199" s="428"/>
      <c r="JRP199" s="428"/>
      <c r="JRQ199" s="428"/>
      <c r="JRR199" s="428"/>
      <c r="JRS199" s="428"/>
      <c r="JRT199" s="428"/>
      <c r="JRU199" s="428"/>
      <c r="JRV199" s="428"/>
      <c r="JRW199" s="428"/>
      <c r="JRX199" s="428"/>
      <c r="JRY199" s="428"/>
      <c r="JRZ199" s="428"/>
      <c r="JSA199" s="428"/>
      <c r="JSB199" s="428"/>
      <c r="JSC199" s="428"/>
      <c r="JSD199" s="428"/>
      <c r="JSE199" s="428"/>
      <c r="JSF199" s="428"/>
      <c r="JSG199" s="428"/>
      <c r="JSH199" s="428"/>
      <c r="JSI199" s="428"/>
      <c r="JSJ199" s="428"/>
      <c r="JSK199" s="428"/>
      <c r="JSL199" s="428"/>
      <c r="JSM199" s="428"/>
      <c r="JSN199" s="428"/>
      <c r="JSO199" s="428"/>
      <c r="JSP199" s="428"/>
      <c r="JSQ199" s="428"/>
      <c r="JSR199" s="428"/>
      <c r="JSS199" s="428"/>
      <c r="JST199" s="428"/>
      <c r="JSU199" s="428"/>
      <c r="JSV199" s="428"/>
      <c r="JSW199" s="428"/>
      <c r="JSX199" s="428"/>
      <c r="JSY199" s="428"/>
      <c r="JSZ199" s="428"/>
      <c r="JTA199" s="428"/>
      <c r="JTB199" s="428"/>
      <c r="JTC199" s="428"/>
      <c r="JTD199" s="428"/>
      <c r="JTE199" s="428"/>
      <c r="JTF199" s="428"/>
      <c r="JTG199" s="428"/>
      <c r="JTH199" s="428"/>
      <c r="JTI199" s="428"/>
      <c r="JTJ199" s="428"/>
      <c r="JTK199" s="428"/>
      <c r="JTL199" s="428"/>
      <c r="JTM199" s="428"/>
      <c r="JTN199" s="428"/>
      <c r="JTO199" s="428"/>
      <c r="JTP199" s="428"/>
      <c r="JTQ199" s="428"/>
      <c r="JTR199" s="428"/>
      <c r="JTS199" s="428"/>
      <c r="JTT199" s="428"/>
      <c r="JTU199" s="428"/>
      <c r="JTV199" s="428"/>
      <c r="JTW199" s="428"/>
      <c r="JTX199" s="428"/>
      <c r="JTY199" s="428"/>
      <c r="JTZ199" s="428"/>
      <c r="JUA199" s="428"/>
      <c r="JUB199" s="428"/>
      <c r="JUC199" s="428"/>
      <c r="JUD199" s="428"/>
      <c r="JUE199" s="428"/>
      <c r="JUF199" s="428"/>
      <c r="JUG199" s="428"/>
      <c r="JUH199" s="428"/>
      <c r="JUI199" s="428"/>
      <c r="JUJ199" s="428"/>
      <c r="JUK199" s="428"/>
      <c r="JUL199" s="428"/>
      <c r="JUM199" s="428"/>
      <c r="JUN199" s="428"/>
      <c r="JUO199" s="428"/>
      <c r="JUP199" s="428"/>
      <c r="JUQ199" s="428"/>
      <c r="JUR199" s="428"/>
      <c r="JUS199" s="428"/>
      <c r="JUT199" s="428"/>
      <c r="JUU199" s="428"/>
      <c r="JUV199" s="428"/>
      <c r="JUW199" s="428"/>
      <c r="JUX199" s="428"/>
      <c r="JUY199" s="428"/>
      <c r="JUZ199" s="428"/>
      <c r="JVA199" s="428"/>
      <c r="JVB199" s="428"/>
      <c r="JVC199" s="428"/>
      <c r="JVD199" s="428"/>
      <c r="JVE199" s="428"/>
      <c r="JVF199" s="428"/>
      <c r="JVG199" s="428"/>
      <c r="JVH199" s="428"/>
      <c r="JVI199" s="428"/>
      <c r="JVJ199" s="428"/>
      <c r="JVK199" s="428"/>
      <c r="JVL199" s="428"/>
      <c r="JVM199" s="428"/>
      <c r="JVN199" s="428"/>
      <c r="JVO199" s="428"/>
      <c r="JVP199" s="428"/>
      <c r="JVQ199" s="428"/>
      <c r="JVR199" s="428"/>
      <c r="JVS199" s="428"/>
      <c r="JVT199" s="428"/>
      <c r="JVU199" s="428"/>
      <c r="JVV199" s="428"/>
      <c r="JVW199" s="428"/>
      <c r="JVX199" s="428"/>
      <c r="JVY199" s="428"/>
      <c r="JVZ199" s="428"/>
      <c r="JWA199" s="428"/>
      <c r="JWB199" s="428"/>
      <c r="JWC199" s="428"/>
      <c r="JWD199" s="428"/>
      <c r="JWE199" s="428"/>
      <c r="JWF199" s="428"/>
      <c r="JWG199" s="428"/>
      <c r="JWH199" s="428"/>
      <c r="JWI199" s="428"/>
      <c r="JWJ199" s="428"/>
      <c r="JWK199" s="428"/>
      <c r="JWL199" s="428"/>
      <c r="JWM199" s="428"/>
      <c r="JWN199" s="428"/>
      <c r="JWO199" s="428"/>
      <c r="JWP199" s="428"/>
      <c r="JWQ199" s="428"/>
      <c r="JWR199" s="428"/>
      <c r="JWS199" s="428"/>
      <c r="JWT199" s="428"/>
      <c r="JWU199" s="428"/>
      <c r="JWV199" s="428"/>
      <c r="JWW199" s="428"/>
      <c r="JWX199" s="428"/>
      <c r="JWY199" s="428"/>
      <c r="JWZ199" s="428"/>
      <c r="JXA199" s="428"/>
      <c r="JXB199" s="428"/>
      <c r="JXC199" s="428"/>
      <c r="JXD199" s="428"/>
      <c r="JXE199" s="428"/>
      <c r="JXF199" s="428"/>
      <c r="JXG199" s="428"/>
      <c r="JXH199" s="428"/>
      <c r="JXI199" s="428"/>
      <c r="JXJ199" s="428"/>
      <c r="JXK199" s="428"/>
      <c r="JXL199" s="428"/>
      <c r="JXM199" s="428"/>
      <c r="JXN199" s="428"/>
      <c r="JXO199" s="428"/>
      <c r="JXP199" s="428"/>
      <c r="JXQ199" s="428"/>
      <c r="JXR199" s="428"/>
      <c r="JXS199" s="428"/>
      <c r="JXT199" s="428"/>
      <c r="JXU199" s="428"/>
      <c r="JXV199" s="428"/>
      <c r="JXW199" s="428"/>
      <c r="JXX199" s="428"/>
      <c r="JXY199" s="428"/>
      <c r="JXZ199" s="428"/>
      <c r="JYA199" s="428"/>
      <c r="JYB199" s="428"/>
      <c r="JYC199" s="428"/>
      <c r="JYD199" s="428"/>
      <c r="JYE199" s="428"/>
      <c r="JYF199" s="428"/>
      <c r="JYG199" s="428"/>
      <c r="JYH199" s="428"/>
      <c r="JYI199" s="428"/>
      <c r="JYJ199" s="428"/>
      <c r="JYK199" s="428"/>
      <c r="JYL199" s="428"/>
      <c r="JYM199" s="428"/>
      <c r="JYN199" s="428"/>
      <c r="JYO199" s="428"/>
      <c r="JYP199" s="428"/>
      <c r="JYQ199" s="428"/>
      <c r="JYR199" s="428"/>
      <c r="JYS199" s="428"/>
      <c r="JYT199" s="428"/>
      <c r="JYU199" s="428"/>
      <c r="JYV199" s="428"/>
      <c r="JYW199" s="428"/>
      <c r="JYX199" s="428"/>
      <c r="JYY199" s="428"/>
      <c r="JYZ199" s="428"/>
      <c r="JZA199" s="428"/>
      <c r="JZB199" s="428"/>
      <c r="JZC199" s="428"/>
      <c r="JZD199" s="428"/>
      <c r="JZE199" s="428"/>
      <c r="JZF199" s="428"/>
      <c r="JZG199" s="428"/>
      <c r="JZH199" s="428"/>
      <c r="JZI199" s="428"/>
      <c r="JZJ199" s="428"/>
      <c r="JZK199" s="428"/>
      <c r="JZL199" s="428"/>
      <c r="JZM199" s="428"/>
      <c r="JZN199" s="428"/>
      <c r="JZO199" s="428"/>
      <c r="JZP199" s="428"/>
      <c r="JZQ199" s="428"/>
      <c r="JZR199" s="428"/>
      <c r="JZS199" s="428"/>
      <c r="JZT199" s="428"/>
      <c r="JZU199" s="428"/>
      <c r="JZV199" s="428"/>
      <c r="JZW199" s="428"/>
      <c r="JZX199" s="428"/>
      <c r="JZY199" s="428"/>
      <c r="JZZ199" s="428"/>
      <c r="KAA199" s="428"/>
      <c r="KAB199" s="428"/>
      <c r="KAC199" s="428"/>
      <c r="KAD199" s="428"/>
      <c r="KAE199" s="428"/>
      <c r="KAF199" s="428"/>
      <c r="KAG199" s="428"/>
      <c r="KAH199" s="428"/>
      <c r="KAI199" s="428"/>
      <c r="KAJ199" s="428"/>
      <c r="KAK199" s="428"/>
      <c r="KAL199" s="428"/>
      <c r="KAM199" s="428"/>
      <c r="KAN199" s="428"/>
      <c r="KAO199" s="428"/>
      <c r="KAP199" s="428"/>
      <c r="KAQ199" s="428"/>
      <c r="KAR199" s="428"/>
      <c r="KAS199" s="428"/>
      <c r="KAT199" s="428"/>
      <c r="KAU199" s="428"/>
      <c r="KAV199" s="428"/>
      <c r="KAW199" s="428"/>
      <c r="KAX199" s="428"/>
      <c r="KAY199" s="428"/>
      <c r="KAZ199" s="428"/>
      <c r="KBA199" s="428"/>
      <c r="KBB199" s="428"/>
      <c r="KBC199" s="428"/>
      <c r="KBD199" s="428"/>
      <c r="KBE199" s="428"/>
      <c r="KBF199" s="428"/>
      <c r="KBG199" s="428"/>
      <c r="KBH199" s="428"/>
      <c r="KBI199" s="428"/>
      <c r="KBJ199" s="428"/>
      <c r="KBK199" s="428"/>
      <c r="KBL199" s="428"/>
      <c r="KBM199" s="428"/>
      <c r="KBN199" s="428"/>
      <c r="KBO199" s="428"/>
      <c r="KBP199" s="428"/>
      <c r="KBQ199" s="428"/>
      <c r="KBR199" s="428"/>
      <c r="KBS199" s="428"/>
      <c r="KBT199" s="428"/>
      <c r="KBU199" s="428"/>
      <c r="KBV199" s="428"/>
      <c r="KBW199" s="428"/>
      <c r="KBX199" s="428"/>
      <c r="KBY199" s="428"/>
      <c r="KBZ199" s="428"/>
      <c r="KCA199" s="428"/>
      <c r="KCB199" s="428"/>
      <c r="KCC199" s="428"/>
      <c r="KCD199" s="428"/>
      <c r="KCE199" s="428"/>
      <c r="KCF199" s="428"/>
      <c r="KCG199" s="428"/>
      <c r="KCH199" s="428"/>
      <c r="KCI199" s="428"/>
      <c r="KCJ199" s="428"/>
      <c r="KCK199" s="428"/>
      <c r="KCL199" s="428"/>
      <c r="KCM199" s="428"/>
      <c r="KCN199" s="428"/>
      <c r="KCO199" s="428"/>
      <c r="KCP199" s="428"/>
      <c r="KCQ199" s="428"/>
      <c r="KCR199" s="428"/>
      <c r="KCS199" s="428"/>
      <c r="KCT199" s="428"/>
      <c r="KCU199" s="428"/>
      <c r="KCV199" s="428"/>
      <c r="KCW199" s="428"/>
      <c r="KCX199" s="428"/>
      <c r="KCY199" s="428"/>
      <c r="KCZ199" s="428"/>
      <c r="KDA199" s="428"/>
      <c r="KDB199" s="428"/>
      <c r="KDC199" s="428"/>
      <c r="KDD199" s="428"/>
      <c r="KDE199" s="428"/>
      <c r="KDF199" s="428"/>
      <c r="KDG199" s="428"/>
      <c r="KDH199" s="428"/>
      <c r="KDI199" s="428"/>
      <c r="KDJ199" s="428"/>
      <c r="KDK199" s="428"/>
      <c r="KDL199" s="428"/>
      <c r="KDM199" s="428"/>
      <c r="KDN199" s="428"/>
      <c r="KDO199" s="428"/>
      <c r="KDP199" s="428"/>
      <c r="KDQ199" s="428"/>
      <c r="KDR199" s="428"/>
      <c r="KDS199" s="428"/>
      <c r="KDT199" s="428"/>
      <c r="KDU199" s="428"/>
      <c r="KDV199" s="428"/>
      <c r="KDW199" s="428"/>
      <c r="KDX199" s="428"/>
      <c r="KDY199" s="428"/>
      <c r="KDZ199" s="428"/>
      <c r="KEA199" s="428"/>
      <c r="KEB199" s="428"/>
      <c r="KEC199" s="428"/>
      <c r="KED199" s="428"/>
      <c r="KEE199" s="428"/>
      <c r="KEF199" s="428"/>
      <c r="KEG199" s="428"/>
      <c r="KEH199" s="428"/>
      <c r="KEI199" s="428"/>
      <c r="KEJ199" s="428"/>
      <c r="KEK199" s="428"/>
      <c r="KEL199" s="428"/>
      <c r="KEM199" s="428"/>
      <c r="KEN199" s="428"/>
      <c r="KEO199" s="428"/>
      <c r="KEP199" s="428"/>
      <c r="KEQ199" s="428"/>
      <c r="KER199" s="428"/>
      <c r="KES199" s="428"/>
      <c r="KET199" s="428"/>
      <c r="KEU199" s="428"/>
      <c r="KEV199" s="428"/>
      <c r="KEW199" s="428"/>
      <c r="KEX199" s="428"/>
      <c r="KEY199" s="428"/>
      <c r="KEZ199" s="428"/>
      <c r="KFA199" s="428"/>
      <c r="KFB199" s="428"/>
      <c r="KFC199" s="428"/>
      <c r="KFD199" s="428"/>
      <c r="KFE199" s="428"/>
      <c r="KFF199" s="428"/>
      <c r="KFG199" s="428"/>
      <c r="KFH199" s="428"/>
      <c r="KFI199" s="428"/>
      <c r="KFJ199" s="428"/>
      <c r="KFK199" s="428"/>
      <c r="KFL199" s="428"/>
      <c r="KFM199" s="428"/>
      <c r="KFN199" s="428"/>
      <c r="KFO199" s="428"/>
      <c r="KFP199" s="428"/>
      <c r="KFQ199" s="428"/>
      <c r="KFR199" s="428"/>
      <c r="KFS199" s="428"/>
      <c r="KFT199" s="428"/>
      <c r="KFU199" s="428"/>
      <c r="KFV199" s="428"/>
      <c r="KFW199" s="428"/>
      <c r="KFX199" s="428"/>
      <c r="KFY199" s="428"/>
      <c r="KFZ199" s="428"/>
      <c r="KGA199" s="428"/>
      <c r="KGB199" s="428"/>
      <c r="KGC199" s="428"/>
      <c r="KGD199" s="428"/>
      <c r="KGE199" s="428"/>
      <c r="KGF199" s="428"/>
      <c r="KGG199" s="428"/>
      <c r="KGH199" s="428"/>
      <c r="KGI199" s="428"/>
      <c r="KGJ199" s="428"/>
      <c r="KGK199" s="428"/>
      <c r="KGL199" s="428"/>
      <c r="KGM199" s="428"/>
      <c r="KGN199" s="428"/>
      <c r="KGO199" s="428"/>
      <c r="KGP199" s="428"/>
      <c r="KGQ199" s="428"/>
      <c r="KGR199" s="428"/>
      <c r="KGS199" s="428"/>
      <c r="KGT199" s="428"/>
      <c r="KGU199" s="428"/>
      <c r="KGV199" s="428"/>
      <c r="KGW199" s="428"/>
      <c r="KGX199" s="428"/>
      <c r="KGY199" s="428"/>
      <c r="KGZ199" s="428"/>
      <c r="KHA199" s="428"/>
      <c r="KHB199" s="428"/>
      <c r="KHC199" s="428"/>
      <c r="KHD199" s="428"/>
      <c r="KHE199" s="428"/>
      <c r="KHF199" s="428"/>
      <c r="KHG199" s="428"/>
      <c r="KHH199" s="428"/>
      <c r="KHI199" s="428"/>
      <c r="KHJ199" s="428"/>
      <c r="KHK199" s="428"/>
      <c r="KHL199" s="428"/>
      <c r="KHM199" s="428"/>
      <c r="KHN199" s="428"/>
      <c r="KHO199" s="428"/>
      <c r="KHP199" s="428"/>
      <c r="KHQ199" s="428"/>
      <c r="KHR199" s="428"/>
      <c r="KHS199" s="428"/>
      <c r="KHT199" s="428"/>
      <c r="KHU199" s="428"/>
      <c r="KHV199" s="428"/>
      <c r="KHW199" s="428"/>
      <c r="KHX199" s="428"/>
      <c r="KHY199" s="428"/>
      <c r="KHZ199" s="428"/>
      <c r="KIA199" s="428"/>
      <c r="KIB199" s="428"/>
      <c r="KIC199" s="428"/>
      <c r="KID199" s="428"/>
      <c r="KIE199" s="428"/>
      <c r="KIF199" s="428"/>
      <c r="KIG199" s="428"/>
      <c r="KIH199" s="428"/>
      <c r="KII199" s="428"/>
      <c r="KIJ199" s="428"/>
      <c r="KIK199" s="428"/>
      <c r="KIL199" s="428"/>
      <c r="KIM199" s="428"/>
      <c r="KIN199" s="428"/>
      <c r="KIO199" s="428"/>
      <c r="KIP199" s="428"/>
      <c r="KIQ199" s="428"/>
      <c r="KIR199" s="428"/>
      <c r="KIS199" s="428"/>
      <c r="KIT199" s="428"/>
      <c r="KIU199" s="428"/>
      <c r="KIV199" s="428"/>
      <c r="KIW199" s="428"/>
      <c r="KIX199" s="428"/>
      <c r="KIY199" s="428"/>
      <c r="KIZ199" s="428"/>
      <c r="KJA199" s="428"/>
      <c r="KJB199" s="428"/>
      <c r="KJC199" s="428"/>
      <c r="KJD199" s="428"/>
      <c r="KJE199" s="428"/>
      <c r="KJF199" s="428"/>
      <c r="KJG199" s="428"/>
      <c r="KJH199" s="428"/>
      <c r="KJI199" s="428"/>
      <c r="KJJ199" s="428"/>
      <c r="KJK199" s="428"/>
      <c r="KJL199" s="428"/>
      <c r="KJM199" s="428"/>
      <c r="KJN199" s="428"/>
      <c r="KJO199" s="428"/>
      <c r="KJP199" s="428"/>
      <c r="KJQ199" s="428"/>
      <c r="KJR199" s="428"/>
      <c r="KJS199" s="428"/>
      <c r="KJT199" s="428"/>
      <c r="KJU199" s="428"/>
      <c r="KJV199" s="428"/>
      <c r="KJW199" s="428"/>
      <c r="KJX199" s="428"/>
      <c r="KJY199" s="428"/>
      <c r="KJZ199" s="428"/>
      <c r="KKA199" s="428"/>
      <c r="KKB199" s="428"/>
      <c r="KKC199" s="428"/>
      <c r="KKD199" s="428"/>
      <c r="KKE199" s="428"/>
      <c r="KKF199" s="428"/>
      <c r="KKG199" s="428"/>
      <c r="KKH199" s="428"/>
      <c r="KKI199" s="428"/>
      <c r="KKJ199" s="428"/>
      <c r="KKK199" s="428"/>
      <c r="KKL199" s="428"/>
      <c r="KKM199" s="428"/>
      <c r="KKN199" s="428"/>
      <c r="KKO199" s="428"/>
      <c r="KKP199" s="428"/>
      <c r="KKQ199" s="428"/>
      <c r="KKR199" s="428"/>
      <c r="KKS199" s="428"/>
      <c r="KKT199" s="428"/>
      <c r="KKU199" s="428"/>
      <c r="KKV199" s="428"/>
      <c r="KKW199" s="428"/>
      <c r="KKX199" s="428"/>
      <c r="KKY199" s="428"/>
      <c r="KKZ199" s="428"/>
      <c r="KLA199" s="428"/>
      <c r="KLB199" s="428"/>
      <c r="KLC199" s="428"/>
      <c r="KLD199" s="428"/>
      <c r="KLE199" s="428"/>
      <c r="KLF199" s="428"/>
      <c r="KLG199" s="428"/>
      <c r="KLH199" s="428"/>
      <c r="KLI199" s="428"/>
      <c r="KLJ199" s="428"/>
      <c r="KLK199" s="428"/>
      <c r="KLL199" s="428"/>
      <c r="KLM199" s="428"/>
      <c r="KLN199" s="428"/>
      <c r="KLO199" s="428"/>
      <c r="KLP199" s="428"/>
      <c r="KLQ199" s="428"/>
      <c r="KLR199" s="428"/>
      <c r="KLS199" s="428"/>
      <c r="KLT199" s="428"/>
      <c r="KLU199" s="428"/>
      <c r="KLV199" s="428"/>
      <c r="KLW199" s="428"/>
      <c r="KLX199" s="428"/>
      <c r="KLY199" s="428"/>
      <c r="KLZ199" s="428"/>
      <c r="KMA199" s="428"/>
      <c r="KMB199" s="428"/>
      <c r="KMC199" s="428"/>
      <c r="KMD199" s="428"/>
      <c r="KME199" s="428"/>
      <c r="KMF199" s="428"/>
      <c r="KMG199" s="428"/>
      <c r="KMH199" s="428"/>
      <c r="KMI199" s="428"/>
      <c r="KMJ199" s="428"/>
      <c r="KMK199" s="428"/>
      <c r="KML199" s="428"/>
      <c r="KMM199" s="428"/>
      <c r="KMN199" s="428"/>
      <c r="KMO199" s="428"/>
      <c r="KMP199" s="428"/>
      <c r="KMQ199" s="428"/>
      <c r="KMR199" s="428"/>
      <c r="KMS199" s="428"/>
      <c r="KMT199" s="428"/>
      <c r="KMU199" s="428"/>
      <c r="KMV199" s="428"/>
      <c r="KMW199" s="428"/>
      <c r="KMX199" s="428"/>
      <c r="KMY199" s="428"/>
      <c r="KMZ199" s="428"/>
      <c r="KNA199" s="428"/>
      <c r="KNB199" s="428"/>
      <c r="KNC199" s="428"/>
      <c r="KND199" s="428"/>
      <c r="KNE199" s="428"/>
      <c r="KNF199" s="428"/>
      <c r="KNG199" s="428"/>
      <c r="KNH199" s="428"/>
      <c r="KNI199" s="428"/>
      <c r="KNJ199" s="428"/>
      <c r="KNK199" s="428"/>
      <c r="KNL199" s="428"/>
      <c r="KNM199" s="428"/>
      <c r="KNN199" s="428"/>
      <c r="KNO199" s="428"/>
      <c r="KNP199" s="428"/>
      <c r="KNQ199" s="428"/>
      <c r="KNR199" s="428"/>
      <c r="KNS199" s="428"/>
      <c r="KNT199" s="428"/>
      <c r="KNU199" s="428"/>
      <c r="KNV199" s="428"/>
      <c r="KNW199" s="428"/>
      <c r="KNX199" s="428"/>
      <c r="KNY199" s="428"/>
      <c r="KNZ199" s="428"/>
      <c r="KOA199" s="428"/>
      <c r="KOB199" s="428"/>
      <c r="KOC199" s="428"/>
      <c r="KOD199" s="428"/>
      <c r="KOE199" s="428"/>
      <c r="KOF199" s="428"/>
      <c r="KOG199" s="428"/>
      <c r="KOH199" s="428"/>
      <c r="KOI199" s="428"/>
      <c r="KOJ199" s="428"/>
      <c r="KOK199" s="428"/>
      <c r="KOL199" s="428"/>
      <c r="KOM199" s="428"/>
      <c r="KON199" s="428"/>
      <c r="KOO199" s="428"/>
      <c r="KOP199" s="428"/>
      <c r="KOQ199" s="428"/>
      <c r="KOR199" s="428"/>
      <c r="KOS199" s="428"/>
      <c r="KOT199" s="428"/>
      <c r="KOU199" s="428"/>
      <c r="KOV199" s="428"/>
      <c r="KOW199" s="428"/>
      <c r="KOX199" s="428"/>
      <c r="KOY199" s="428"/>
      <c r="KOZ199" s="428"/>
      <c r="KPA199" s="428"/>
      <c r="KPB199" s="428"/>
      <c r="KPC199" s="428"/>
      <c r="KPD199" s="428"/>
      <c r="KPE199" s="428"/>
      <c r="KPF199" s="428"/>
      <c r="KPG199" s="428"/>
      <c r="KPH199" s="428"/>
      <c r="KPI199" s="428"/>
      <c r="KPJ199" s="428"/>
      <c r="KPK199" s="428"/>
      <c r="KPL199" s="428"/>
      <c r="KPM199" s="428"/>
      <c r="KPN199" s="428"/>
      <c r="KPO199" s="428"/>
      <c r="KPP199" s="428"/>
      <c r="KPQ199" s="428"/>
      <c r="KPR199" s="428"/>
      <c r="KPS199" s="428"/>
      <c r="KPT199" s="428"/>
      <c r="KPU199" s="428"/>
      <c r="KPV199" s="428"/>
      <c r="KPW199" s="428"/>
      <c r="KPX199" s="428"/>
      <c r="KPY199" s="428"/>
      <c r="KPZ199" s="428"/>
      <c r="KQA199" s="428"/>
      <c r="KQB199" s="428"/>
      <c r="KQC199" s="428"/>
      <c r="KQD199" s="428"/>
      <c r="KQE199" s="428"/>
      <c r="KQF199" s="428"/>
      <c r="KQG199" s="428"/>
      <c r="KQH199" s="428"/>
      <c r="KQI199" s="428"/>
      <c r="KQJ199" s="428"/>
      <c r="KQK199" s="428"/>
      <c r="KQL199" s="428"/>
      <c r="KQM199" s="428"/>
      <c r="KQN199" s="428"/>
      <c r="KQO199" s="428"/>
      <c r="KQP199" s="428"/>
      <c r="KQQ199" s="428"/>
      <c r="KQR199" s="428"/>
      <c r="KQS199" s="428"/>
      <c r="KQT199" s="428"/>
      <c r="KQU199" s="428"/>
      <c r="KQV199" s="428"/>
      <c r="KQW199" s="428"/>
      <c r="KQX199" s="428"/>
      <c r="KQY199" s="428"/>
      <c r="KQZ199" s="428"/>
      <c r="KRA199" s="428"/>
      <c r="KRB199" s="428"/>
      <c r="KRC199" s="428"/>
      <c r="KRD199" s="428"/>
      <c r="KRE199" s="428"/>
      <c r="KRF199" s="428"/>
      <c r="KRG199" s="428"/>
      <c r="KRH199" s="428"/>
      <c r="KRI199" s="428"/>
      <c r="KRJ199" s="428"/>
      <c r="KRK199" s="428"/>
      <c r="KRL199" s="428"/>
      <c r="KRM199" s="428"/>
      <c r="KRN199" s="428"/>
      <c r="KRO199" s="428"/>
      <c r="KRP199" s="428"/>
      <c r="KRQ199" s="428"/>
      <c r="KRR199" s="428"/>
      <c r="KRS199" s="428"/>
      <c r="KRT199" s="428"/>
      <c r="KRU199" s="428"/>
      <c r="KRV199" s="428"/>
      <c r="KRW199" s="428"/>
      <c r="KRX199" s="428"/>
      <c r="KRY199" s="428"/>
      <c r="KRZ199" s="428"/>
      <c r="KSA199" s="428"/>
      <c r="KSB199" s="428"/>
      <c r="KSC199" s="428"/>
      <c r="KSD199" s="428"/>
      <c r="KSE199" s="428"/>
      <c r="KSF199" s="428"/>
      <c r="KSG199" s="428"/>
      <c r="KSH199" s="428"/>
      <c r="KSI199" s="428"/>
      <c r="KSJ199" s="428"/>
      <c r="KSK199" s="428"/>
      <c r="KSL199" s="428"/>
      <c r="KSM199" s="428"/>
      <c r="KSN199" s="428"/>
      <c r="KSO199" s="428"/>
      <c r="KSP199" s="428"/>
      <c r="KSQ199" s="428"/>
      <c r="KSR199" s="428"/>
      <c r="KSS199" s="428"/>
      <c r="KST199" s="428"/>
      <c r="KSU199" s="428"/>
      <c r="KSV199" s="428"/>
      <c r="KSW199" s="428"/>
      <c r="KSX199" s="428"/>
      <c r="KSY199" s="428"/>
      <c r="KSZ199" s="428"/>
      <c r="KTA199" s="428"/>
      <c r="KTB199" s="428"/>
      <c r="KTC199" s="428"/>
      <c r="KTD199" s="428"/>
      <c r="KTE199" s="428"/>
      <c r="KTF199" s="428"/>
      <c r="KTG199" s="428"/>
      <c r="KTH199" s="428"/>
      <c r="KTI199" s="428"/>
      <c r="KTJ199" s="428"/>
      <c r="KTK199" s="428"/>
      <c r="KTL199" s="428"/>
      <c r="KTM199" s="428"/>
      <c r="KTN199" s="428"/>
      <c r="KTO199" s="428"/>
      <c r="KTP199" s="428"/>
      <c r="KTQ199" s="428"/>
      <c r="KTR199" s="428"/>
      <c r="KTS199" s="428"/>
      <c r="KTT199" s="428"/>
      <c r="KTU199" s="428"/>
      <c r="KTV199" s="428"/>
      <c r="KTW199" s="428"/>
      <c r="KTX199" s="428"/>
      <c r="KTY199" s="428"/>
      <c r="KTZ199" s="428"/>
      <c r="KUA199" s="428"/>
      <c r="KUB199" s="428"/>
      <c r="KUC199" s="428"/>
      <c r="KUD199" s="428"/>
      <c r="KUE199" s="428"/>
      <c r="KUF199" s="428"/>
      <c r="KUG199" s="428"/>
      <c r="KUH199" s="428"/>
      <c r="KUI199" s="428"/>
      <c r="KUJ199" s="428"/>
      <c r="KUK199" s="428"/>
      <c r="KUL199" s="428"/>
      <c r="KUM199" s="428"/>
      <c r="KUN199" s="428"/>
      <c r="KUO199" s="428"/>
      <c r="KUP199" s="428"/>
      <c r="KUQ199" s="428"/>
      <c r="KUR199" s="428"/>
      <c r="KUS199" s="428"/>
      <c r="KUT199" s="428"/>
      <c r="KUU199" s="428"/>
      <c r="KUV199" s="428"/>
      <c r="KUW199" s="428"/>
      <c r="KUX199" s="428"/>
      <c r="KUY199" s="428"/>
      <c r="KUZ199" s="428"/>
      <c r="KVA199" s="428"/>
      <c r="KVB199" s="428"/>
      <c r="KVC199" s="428"/>
      <c r="KVD199" s="428"/>
      <c r="KVE199" s="428"/>
      <c r="KVF199" s="428"/>
      <c r="KVG199" s="428"/>
      <c r="KVH199" s="428"/>
      <c r="KVI199" s="428"/>
      <c r="KVJ199" s="428"/>
      <c r="KVK199" s="428"/>
      <c r="KVL199" s="428"/>
      <c r="KVM199" s="428"/>
      <c r="KVN199" s="428"/>
      <c r="KVO199" s="428"/>
      <c r="KVP199" s="428"/>
      <c r="KVQ199" s="428"/>
      <c r="KVR199" s="428"/>
      <c r="KVS199" s="428"/>
      <c r="KVT199" s="428"/>
      <c r="KVU199" s="428"/>
      <c r="KVV199" s="428"/>
      <c r="KVW199" s="428"/>
      <c r="KVX199" s="428"/>
      <c r="KVY199" s="428"/>
      <c r="KVZ199" s="428"/>
      <c r="KWA199" s="428"/>
      <c r="KWB199" s="428"/>
      <c r="KWC199" s="428"/>
      <c r="KWD199" s="428"/>
      <c r="KWE199" s="428"/>
      <c r="KWF199" s="428"/>
      <c r="KWG199" s="428"/>
      <c r="KWH199" s="428"/>
      <c r="KWI199" s="428"/>
      <c r="KWJ199" s="428"/>
      <c r="KWK199" s="428"/>
      <c r="KWL199" s="428"/>
      <c r="KWM199" s="428"/>
      <c r="KWN199" s="428"/>
      <c r="KWO199" s="428"/>
      <c r="KWP199" s="428"/>
      <c r="KWQ199" s="428"/>
      <c r="KWR199" s="428"/>
      <c r="KWS199" s="428"/>
      <c r="KWT199" s="428"/>
      <c r="KWU199" s="428"/>
      <c r="KWV199" s="428"/>
      <c r="KWW199" s="428"/>
      <c r="KWX199" s="428"/>
      <c r="KWY199" s="428"/>
      <c r="KWZ199" s="428"/>
      <c r="KXA199" s="428"/>
      <c r="KXB199" s="428"/>
      <c r="KXC199" s="428"/>
      <c r="KXD199" s="428"/>
      <c r="KXE199" s="428"/>
      <c r="KXF199" s="428"/>
      <c r="KXG199" s="428"/>
      <c r="KXH199" s="428"/>
      <c r="KXI199" s="428"/>
      <c r="KXJ199" s="428"/>
      <c r="KXK199" s="428"/>
      <c r="KXL199" s="428"/>
      <c r="KXM199" s="428"/>
      <c r="KXN199" s="428"/>
      <c r="KXO199" s="428"/>
      <c r="KXP199" s="428"/>
      <c r="KXQ199" s="428"/>
      <c r="KXR199" s="428"/>
      <c r="KXS199" s="428"/>
      <c r="KXT199" s="428"/>
      <c r="KXU199" s="428"/>
      <c r="KXV199" s="428"/>
      <c r="KXW199" s="428"/>
      <c r="KXX199" s="428"/>
      <c r="KXY199" s="428"/>
      <c r="KXZ199" s="428"/>
      <c r="KYA199" s="428"/>
      <c r="KYB199" s="428"/>
      <c r="KYC199" s="428"/>
      <c r="KYD199" s="428"/>
      <c r="KYE199" s="428"/>
      <c r="KYF199" s="428"/>
      <c r="KYG199" s="428"/>
      <c r="KYH199" s="428"/>
      <c r="KYI199" s="428"/>
      <c r="KYJ199" s="428"/>
      <c r="KYK199" s="428"/>
      <c r="KYL199" s="428"/>
      <c r="KYM199" s="428"/>
      <c r="KYN199" s="428"/>
      <c r="KYO199" s="428"/>
      <c r="KYP199" s="428"/>
      <c r="KYQ199" s="428"/>
      <c r="KYR199" s="428"/>
      <c r="KYS199" s="428"/>
      <c r="KYT199" s="428"/>
      <c r="KYU199" s="428"/>
      <c r="KYV199" s="428"/>
      <c r="KYW199" s="428"/>
      <c r="KYX199" s="428"/>
      <c r="KYY199" s="428"/>
      <c r="KYZ199" s="428"/>
      <c r="KZA199" s="428"/>
      <c r="KZB199" s="428"/>
      <c r="KZC199" s="428"/>
      <c r="KZD199" s="428"/>
      <c r="KZE199" s="428"/>
      <c r="KZF199" s="428"/>
      <c r="KZG199" s="428"/>
      <c r="KZH199" s="428"/>
      <c r="KZI199" s="428"/>
      <c r="KZJ199" s="428"/>
      <c r="KZK199" s="428"/>
      <c r="KZL199" s="428"/>
      <c r="KZM199" s="428"/>
      <c r="KZN199" s="428"/>
      <c r="KZO199" s="428"/>
      <c r="KZP199" s="428"/>
      <c r="KZQ199" s="428"/>
      <c r="KZR199" s="428"/>
      <c r="KZS199" s="428"/>
      <c r="KZT199" s="428"/>
      <c r="KZU199" s="428"/>
      <c r="KZV199" s="428"/>
      <c r="KZW199" s="428"/>
      <c r="KZX199" s="428"/>
      <c r="KZY199" s="428"/>
      <c r="KZZ199" s="428"/>
      <c r="LAA199" s="428"/>
      <c r="LAB199" s="428"/>
      <c r="LAC199" s="428"/>
      <c r="LAD199" s="428"/>
      <c r="LAE199" s="428"/>
      <c r="LAF199" s="428"/>
      <c r="LAG199" s="428"/>
      <c r="LAH199" s="428"/>
      <c r="LAI199" s="428"/>
      <c r="LAJ199" s="428"/>
      <c r="LAK199" s="428"/>
      <c r="LAL199" s="428"/>
      <c r="LAM199" s="428"/>
      <c r="LAN199" s="428"/>
      <c r="LAO199" s="428"/>
      <c r="LAP199" s="428"/>
      <c r="LAQ199" s="428"/>
      <c r="LAR199" s="428"/>
      <c r="LAS199" s="428"/>
      <c r="LAT199" s="428"/>
      <c r="LAU199" s="428"/>
      <c r="LAV199" s="428"/>
      <c r="LAW199" s="428"/>
      <c r="LAX199" s="428"/>
      <c r="LAY199" s="428"/>
      <c r="LAZ199" s="428"/>
      <c r="LBA199" s="428"/>
      <c r="LBB199" s="428"/>
      <c r="LBC199" s="428"/>
      <c r="LBD199" s="428"/>
      <c r="LBE199" s="428"/>
      <c r="LBF199" s="428"/>
      <c r="LBG199" s="428"/>
      <c r="LBH199" s="428"/>
      <c r="LBI199" s="428"/>
      <c r="LBJ199" s="428"/>
      <c r="LBK199" s="428"/>
      <c r="LBL199" s="428"/>
      <c r="LBM199" s="428"/>
      <c r="LBN199" s="428"/>
      <c r="LBO199" s="428"/>
      <c r="LBP199" s="428"/>
      <c r="LBQ199" s="428"/>
      <c r="LBR199" s="428"/>
      <c r="LBS199" s="428"/>
      <c r="LBT199" s="428"/>
      <c r="LBU199" s="428"/>
      <c r="LBV199" s="428"/>
      <c r="LBW199" s="428"/>
      <c r="LBX199" s="428"/>
      <c r="LBY199" s="428"/>
      <c r="LBZ199" s="428"/>
      <c r="LCA199" s="428"/>
      <c r="LCB199" s="428"/>
      <c r="LCC199" s="428"/>
      <c r="LCD199" s="428"/>
      <c r="LCE199" s="428"/>
      <c r="LCF199" s="428"/>
      <c r="LCG199" s="428"/>
      <c r="LCH199" s="428"/>
      <c r="LCI199" s="428"/>
      <c r="LCJ199" s="428"/>
      <c r="LCK199" s="428"/>
      <c r="LCL199" s="428"/>
      <c r="LCM199" s="428"/>
      <c r="LCN199" s="428"/>
      <c r="LCO199" s="428"/>
      <c r="LCP199" s="428"/>
      <c r="LCQ199" s="428"/>
      <c r="LCR199" s="428"/>
      <c r="LCS199" s="428"/>
      <c r="LCT199" s="428"/>
      <c r="LCU199" s="428"/>
      <c r="LCV199" s="428"/>
      <c r="LCW199" s="428"/>
      <c r="LCX199" s="428"/>
      <c r="LCY199" s="428"/>
      <c r="LCZ199" s="428"/>
      <c r="LDA199" s="428"/>
      <c r="LDB199" s="428"/>
      <c r="LDC199" s="428"/>
      <c r="LDD199" s="428"/>
      <c r="LDE199" s="428"/>
      <c r="LDF199" s="428"/>
      <c r="LDG199" s="428"/>
      <c r="LDH199" s="428"/>
      <c r="LDI199" s="428"/>
      <c r="LDJ199" s="428"/>
      <c r="LDK199" s="428"/>
      <c r="LDL199" s="428"/>
      <c r="LDM199" s="428"/>
      <c r="LDN199" s="428"/>
      <c r="LDO199" s="428"/>
      <c r="LDP199" s="428"/>
      <c r="LDQ199" s="428"/>
      <c r="LDR199" s="428"/>
      <c r="LDS199" s="428"/>
      <c r="LDT199" s="428"/>
      <c r="LDU199" s="428"/>
      <c r="LDV199" s="428"/>
      <c r="LDW199" s="428"/>
      <c r="LDX199" s="428"/>
      <c r="LDY199" s="428"/>
      <c r="LDZ199" s="428"/>
      <c r="LEA199" s="428"/>
      <c r="LEB199" s="428"/>
      <c r="LEC199" s="428"/>
      <c r="LED199" s="428"/>
      <c r="LEE199" s="428"/>
      <c r="LEF199" s="428"/>
      <c r="LEG199" s="428"/>
      <c r="LEH199" s="428"/>
      <c r="LEI199" s="428"/>
      <c r="LEJ199" s="428"/>
      <c r="LEK199" s="428"/>
      <c r="LEL199" s="428"/>
      <c r="LEM199" s="428"/>
      <c r="LEN199" s="428"/>
      <c r="LEO199" s="428"/>
      <c r="LEP199" s="428"/>
      <c r="LEQ199" s="428"/>
      <c r="LER199" s="428"/>
      <c r="LES199" s="428"/>
      <c r="LET199" s="428"/>
      <c r="LEU199" s="428"/>
      <c r="LEV199" s="428"/>
      <c r="LEW199" s="428"/>
      <c r="LEX199" s="428"/>
      <c r="LEY199" s="428"/>
      <c r="LEZ199" s="428"/>
      <c r="LFA199" s="428"/>
      <c r="LFB199" s="428"/>
      <c r="LFC199" s="428"/>
      <c r="LFD199" s="428"/>
      <c r="LFE199" s="428"/>
      <c r="LFF199" s="428"/>
      <c r="LFG199" s="428"/>
      <c r="LFH199" s="428"/>
      <c r="LFI199" s="428"/>
      <c r="LFJ199" s="428"/>
      <c r="LFK199" s="428"/>
      <c r="LFL199" s="428"/>
      <c r="LFM199" s="428"/>
      <c r="LFN199" s="428"/>
      <c r="LFO199" s="428"/>
      <c r="LFP199" s="428"/>
      <c r="LFQ199" s="428"/>
      <c r="LFR199" s="428"/>
      <c r="LFS199" s="428"/>
      <c r="LFT199" s="428"/>
      <c r="LFU199" s="428"/>
      <c r="LFV199" s="428"/>
      <c r="LFW199" s="428"/>
      <c r="LFX199" s="428"/>
      <c r="LFY199" s="428"/>
      <c r="LFZ199" s="428"/>
      <c r="LGA199" s="428"/>
      <c r="LGB199" s="428"/>
      <c r="LGC199" s="428"/>
      <c r="LGD199" s="428"/>
      <c r="LGE199" s="428"/>
      <c r="LGF199" s="428"/>
      <c r="LGG199" s="428"/>
      <c r="LGH199" s="428"/>
      <c r="LGI199" s="428"/>
      <c r="LGJ199" s="428"/>
      <c r="LGK199" s="428"/>
      <c r="LGL199" s="428"/>
      <c r="LGM199" s="428"/>
      <c r="LGN199" s="428"/>
      <c r="LGO199" s="428"/>
      <c r="LGP199" s="428"/>
      <c r="LGQ199" s="428"/>
      <c r="LGR199" s="428"/>
      <c r="LGS199" s="428"/>
      <c r="LGT199" s="428"/>
      <c r="LGU199" s="428"/>
      <c r="LGV199" s="428"/>
      <c r="LGW199" s="428"/>
      <c r="LGX199" s="428"/>
      <c r="LGY199" s="428"/>
      <c r="LGZ199" s="428"/>
      <c r="LHA199" s="428"/>
      <c r="LHB199" s="428"/>
      <c r="LHC199" s="428"/>
      <c r="LHD199" s="428"/>
      <c r="LHE199" s="428"/>
      <c r="LHF199" s="428"/>
      <c r="LHG199" s="428"/>
      <c r="LHH199" s="428"/>
      <c r="LHI199" s="428"/>
      <c r="LHJ199" s="428"/>
      <c r="LHK199" s="428"/>
      <c r="LHL199" s="428"/>
      <c r="LHM199" s="428"/>
      <c r="LHN199" s="428"/>
      <c r="LHO199" s="428"/>
      <c r="LHP199" s="428"/>
      <c r="LHQ199" s="428"/>
      <c r="LHR199" s="428"/>
      <c r="LHS199" s="428"/>
      <c r="LHT199" s="428"/>
      <c r="LHU199" s="428"/>
      <c r="LHV199" s="428"/>
      <c r="LHW199" s="428"/>
      <c r="LHX199" s="428"/>
      <c r="LHY199" s="428"/>
      <c r="LHZ199" s="428"/>
      <c r="LIA199" s="428"/>
      <c r="LIB199" s="428"/>
      <c r="LIC199" s="428"/>
      <c r="LID199" s="428"/>
      <c r="LIE199" s="428"/>
      <c r="LIF199" s="428"/>
      <c r="LIG199" s="428"/>
      <c r="LIH199" s="428"/>
      <c r="LII199" s="428"/>
      <c r="LIJ199" s="428"/>
      <c r="LIK199" s="428"/>
      <c r="LIL199" s="428"/>
      <c r="LIM199" s="428"/>
      <c r="LIN199" s="428"/>
      <c r="LIO199" s="428"/>
      <c r="LIP199" s="428"/>
      <c r="LIQ199" s="428"/>
      <c r="LIR199" s="428"/>
      <c r="LIS199" s="428"/>
      <c r="LIT199" s="428"/>
      <c r="LIU199" s="428"/>
      <c r="LIV199" s="428"/>
      <c r="LIW199" s="428"/>
      <c r="LIX199" s="428"/>
      <c r="LIY199" s="428"/>
      <c r="LIZ199" s="428"/>
      <c r="LJA199" s="428"/>
      <c r="LJB199" s="428"/>
      <c r="LJC199" s="428"/>
      <c r="LJD199" s="428"/>
      <c r="LJE199" s="428"/>
      <c r="LJF199" s="428"/>
      <c r="LJG199" s="428"/>
      <c r="LJH199" s="428"/>
      <c r="LJI199" s="428"/>
      <c r="LJJ199" s="428"/>
      <c r="LJK199" s="428"/>
      <c r="LJL199" s="428"/>
      <c r="LJM199" s="428"/>
      <c r="LJN199" s="428"/>
      <c r="LJO199" s="428"/>
      <c r="LJP199" s="428"/>
      <c r="LJQ199" s="428"/>
      <c r="LJR199" s="428"/>
      <c r="LJS199" s="428"/>
      <c r="LJT199" s="428"/>
      <c r="LJU199" s="428"/>
      <c r="LJV199" s="428"/>
      <c r="LJW199" s="428"/>
      <c r="LJX199" s="428"/>
      <c r="LJY199" s="428"/>
      <c r="LJZ199" s="428"/>
      <c r="LKA199" s="428"/>
      <c r="LKB199" s="428"/>
      <c r="LKC199" s="428"/>
      <c r="LKD199" s="428"/>
      <c r="LKE199" s="428"/>
      <c r="LKF199" s="428"/>
      <c r="LKG199" s="428"/>
      <c r="LKH199" s="428"/>
      <c r="LKI199" s="428"/>
      <c r="LKJ199" s="428"/>
      <c r="LKK199" s="428"/>
      <c r="LKL199" s="428"/>
      <c r="LKM199" s="428"/>
      <c r="LKN199" s="428"/>
      <c r="LKO199" s="428"/>
      <c r="LKP199" s="428"/>
      <c r="LKQ199" s="428"/>
      <c r="LKR199" s="428"/>
      <c r="LKS199" s="428"/>
      <c r="LKT199" s="428"/>
      <c r="LKU199" s="428"/>
      <c r="LKV199" s="428"/>
      <c r="LKW199" s="428"/>
      <c r="LKX199" s="428"/>
      <c r="LKY199" s="428"/>
      <c r="LKZ199" s="428"/>
      <c r="LLA199" s="428"/>
      <c r="LLB199" s="428"/>
      <c r="LLC199" s="428"/>
      <c r="LLD199" s="428"/>
      <c r="LLE199" s="428"/>
      <c r="LLF199" s="428"/>
      <c r="LLG199" s="428"/>
      <c r="LLH199" s="428"/>
      <c r="LLI199" s="428"/>
      <c r="LLJ199" s="428"/>
      <c r="LLK199" s="428"/>
      <c r="LLL199" s="428"/>
      <c r="LLM199" s="428"/>
      <c r="LLN199" s="428"/>
      <c r="LLO199" s="428"/>
      <c r="LLP199" s="428"/>
      <c r="LLQ199" s="428"/>
      <c r="LLR199" s="428"/>
      <c r="LLS199" s="428"/>
      <c r="LLT199" s="428"/>
      <c r="LLU199" s="428"/>
      <c r="LLV199" s="428"/>
      <c r="LLW199" s="428"/>
      <c r="LLX199" s="428"/>
      <c r="LLY199" s="428"/>
      <c r="LLZ199" s="428"/>
      <c r="LMA199" s="428"/>
      <c r="LMB199" s="428"/>
      <c r="LMC199" s="428"/>
      <c r="LMD199" s="428"/>
      <c r="LME199" s="428"/>
      <c r="LMF199" s="428"/>
      <c r="LMG199" s="428"/>
      <c r="LMH199" s="428"/>
      <c r="LMI199" s="428"/>
      <c r="LMJ199" s="428"/>
      <c r="LMK199" s="428"/>
      <c r="LML199" s="428"/>
      <c r="LMM199" s="428"/>
      <c r="LMN199" s="428"/>
      <c r="LMO199" s="428"/>
      <c r="LMP199" s="428"/>
      <c r="LMQ199" s="428"/>
      <c r="LMR199" s="428"/>
      <c r="LMS199" s="428"/>
      <c r="LMT199" s="428"/>
      <c r="LMU199" s="428"/>
      <c r="LMV199" s="428"/>
      <c r="LMW199" s="428"/>
      <c r="LMX199" s="428"/>
      <c r="LMY199" s="428"/>
      <c r="LMZ199" s="428"/>
      <c r="LNA199" s="428"/>
      <c r="LNB199" s="428"/>
      <c r="LNC199" s="428"/>
      <c r="LND199" s="428"/>
      <c r="LNE199" s="428"/>
      <c r="LNF199" s="428"/>
      <c r="LNG199" s="428"/>
      <c r="LNH199" s="428"/>
      <c r="LNI199" s="428"/>
      <c r="LNJ199" s="428"/>
      <c r="LNK199" s="428"/>
      <c r="LNL199" s="428"/>
      <c r="LNM199" s="428"/>
      <c r="LNN199" s="428"/>
      <c r="LNO199" s="428"/>
      <c r="LNP199" s="428"/>
      <c r="LNQ199" s="428"/>
      <c r="LNR199" s="428"/>
      <c r="LNS199" s="428"/>
      <c r="LNT199" s="428"/>
      <c r="LNU199" s="428"/>
      <c r="LNV199" s="428"/>
      <c r="LNW199" s="428"/>
      <c r="LNX199" s="428"/>
      <c r="LNY199" s="428"/>
      <c r="LNZ199" s="428"/>
      <c r="LOA199" s="428"/>
      <c r="LOB199" s="428"/>
      <c r="LOC199" s="428"/>
      <c r="LOD199" s="428"/>
      <c r="LOE199" s="428"/>
      <c r="LOF199" s="428"/>
      <c r="LOG199" s="428"/>
      <c r="LOH199" s="428"/>
      <c r="LOI199" s="428"/>
      <c r="LOJ199" s="428"/>
      <c r="LOK199" s="428"/>
      <c r="LOL199" s="428"/>
      <c r="LOM199" s="428"/>
      <c r="LON199" s="428"/>
      <c r="LOO199" s="428"/>
      <c r="LOP199" s="428"/>
      <c r="LOQ199" s="428"/>
      <c r="LOR199" s="428"/>
      <c r="LOS199" s="428"/>
      <c r="LOT199" s="428"/>
      <c r="LOU199" s="428"/>
      <c r="LOV199" s="428"/>
      <c r="LOW199" s="428"/>
      <c r="LOX199" s="428"/>
      <c r="LOY199" s="428"/>
      <c r="LOZ199" s="428"/>
      <c r="LPA199" s="428"/>
      <c r="LPB199" s="428"/>
      <c r="LPC199" s="428"/>
      <c r="LPD199" s="428"/>
      <c r="LPE199" s="428"/>
      <c r="LPF199" s="428"/>
      <c r="LPG199" s="428"/>
      <c r="LPH199" s="428"/>
      <c r="LPI199" s="428"/>
      <c r="LPJ199" s="428"/>
      <c r="LPK199" s="428"/>
      <c r="LPL199" s="428"/>
      <c r="LPM199" s="428"/>
      <c r="LPN199" s="428"/>
      <c r="LPO199" s="428"/>
      <c r="LPP199" s="428"/>
      <c r="LPQ199" s="428"/>
      <c r="LPR199" s="428"/>
      <c r="LPS199" s="428"/>
      <c r="LPT199" s="428"/>
      <c r="LPU199" s="428"/>
      <c r="LPV199" s="428"/>
      <c r="LPW199" s="428"/>
      <c r="LPX199" s="428"/>
      <c r="LPY199" s="428"/>
      <c r="LPZ199" s="428"/>
      <c r="LQA199" s="428"/>
      <c r="LQB199" s="428"/>
      <c r="LQC199" s="428"/>
      <c r="LQD199" s="428"/>
      <c r="LQE199" s="428"/>
      <c r="LQF199" s="428"/>
      <c r="LQG199" s="428"/>
      <c r="LQH199" s="428"/>
      <c r="LQI199" s="428"/>
      <c r="LQJ199" s="428"/>
      <c r="LQK199" s="428"/>
      <c r="LQL199" s="428"/>
      <c r="LQM199" s="428"/>
      <c r="LQN199" s="428"/>
      <c r="LQO199" s="428"/>
      <c r="LQP199" s="428"/>
      <c r="LQQ199" s="428"/>
      <c r="LQR199" s="428"/>
      <c r="LQS199" s="428"/>
      <c r="LQT199" s="428"/>
      <c r="LQU199" s="428"/>
      <c r="LQV199" s="428"/>
      <c r="LQW199" s="428"/>
      <c r="LQX199" s="428"/>
      <c r="LQY199" s="428"/>
      <c r="LQZ199" s="428"/>
      <c r="LRA199" s="428"/>
      <c r="LRB199" s="428"/>
      <c r="LRC199" s="428"/>
      <c r="LRD199" s="428"/>
      <c r="LRE199" s="428"/>
      <c r="LRF199" s="428"/>
      <c r="LRG199" s="428"/>
      <c r="LRH199" s="428"/>
      <c r="LRI199" s="428"/>
      <c r="LRJ199" s="428"/>
      <c r="LRK199" s="428"/>
      <c r="LRL199" s="428"/>
      <c r="LRM199" s="428"/>
      <c r="LRN199" s="428"/>
      <c r="LRO199" s="428"/>
      <c r="LRP199" s="428"/>
      <c r="LRQ199" s="428"/>
      <c r="LRR199" s="428"/>
      <c r="LRS199" s="428"/>
      <c r="LRT199" s="428"/>
      <c r="LRU199" s="428"/>
      <c r="LRV199" s="428"/>
      <c r="LRW199" s="428"/>
      <c r="LRX199" s="428"/>
      <c r="LRY199" s="428"/>
      <c r="LRZ199" s="428"/>
      <c r="LSA199" s="428"/>
      <c r="LSB199" s="428"/>
      <c r="LSC199" s="428"/>
      <c r="LSD199" s="428"/>
      <c r="LSE199" s="428"/>
      <c r="LSF199" s="428"/>
      <c r="LSG199" s="428"/>
      <c r="LSH199" s="428"/>
      <c r="LSI199" s="428"/>
      <c r="LSJ199" s="428"/>
      <c r="LSK199" s="428"/>
      <c r="LSL199" s="428"/>
      <c r="LSM199" s="428"/>
      <c r="LSN199" s="428"/>
      <c r="LSO199" s="428"/>
      <c r="LSP199" s="428"/>
      <c r="LSQ199" s="428"/>
      <c r="LSR199" s="428"/>
      <c r="LSS199" s="428"/>
      <c r="LST199" s="428"/>
      <c r="LSU199" s="428"/>
      <c r="LSV199" s="428"/>
      <c r="LSW199" s="428"/>
      <c r="LSX199" s="428"/>
      <c r="LSY199" s="428"/>
      <c r="LSZ199" s="428"/>
      <c r="LTA199" s="428"/>
      <c r="LTB199" s="428"/>
      <c r="LTC199" s="428"/>
      <c r="LTD199" s="428"/>
      <c r="LTE199" s="428"/>
      <c r="LTF199" s="428"/>
      <c r="LTG199" s="428"/>
      <c r="LTH199" s="428"/>
      <c r="LTI199" s="428"/>
      <c r="LTJ199" s="428"/>
      <c r="LTK199" s="428"/>
      <c r="LTL199" s="428"/>
      <c r="LTM199" s="428"/>
      <c r="LTN199" s="428"/>
      <c r="LTO199" s="428"/>
      <c r="LTP199" s="428"/>
      <c r="LTQ199" s="428"/>
      <c r="LTR199" s="428"/>
      <c r="LTS199" s="428"/>
      <c r="LTT199" s="428"/>
      <c r="LTU199" s="428"/>
      <c r="LTV199" s="428"/>
      <c r="LTW199" s="428"/>
      <c r="LTX199" s="428"/>
      <c r="LTY199" s="428"/>
      <c r="LTZ199" s="428"/>
      <c r="LUA199" s="428"/>
      <c r="LUB199" s="428"/>
      <c r="LUC199" s="428"/>
      <c r="LUD199" s="428"/>
      <c r="LUE199" s="428"/>
      <c r="LUF199" s="428"/>
      <c r="LUG199" s="428"/>
      <c r="LUH199" s="428"/>
      <c r="LUI199" s="428"/>
      <c r="LUJ199" s="428"/>
      <c r="LUK199" s="428"/>
      <c r="LUL199" s="428"/>
      <c r="LUM199" s="428"/>
      <c r="LUN199" s="428"/>
      <c r="LUO199" s="428"/>
      <c r="LUP199" s="428"/>
      <c r="LUQ199" s="428"/>
      <c r="LUR199" s="428"/>
      <c r="LUS199" s="428"/>
      <c r="LUT199" s="428"/>
      <c r="LUU199" s="428"/>
      <c r="LUV199" s="428"/>
      <c r="LUW199" s="428"/>
      <c r="LUX199" s="428"/>
      <c r="LUY199" s="428"/>
      <c r="LUZ199" s="428"/>
      <c r="LVA199" s="428"/>
      <c r="LVB199" s="428"/>
      <c r="LVC199" s="428"/>
      <c r="LVD199" s="428"/>
      <c r="LVE199" s="428"/>
      <c r="LVF199" s="428"/>
      <c r="LVG199" s="428"/>
      <c r="LVH199" s="428"/>
      <c r="LVI199" s="428"/>
      <c r="LVJ199" s="428"/>
      <c r="LVK199" s="428"/>
      <c r="LVL199" s="428"/>
      <c r="LVM199" s="428"/>
      <c r="LVN199" s="428"/>
      <c r="LVO199" s="428"/>
      <c r="LVP199" s="428"/>
      <c r="LVQ199" s="428"/>
      <c r="LVR199" s="428"/>
      <c r="LVS199" s="428"/>
      <c r="LVT199" s="428"/>
      <c r="LVU199" s="428"/>
      <c r="LVV199" s="428"/>
      <c r="LVW199" s="428"/>
      <c r="LVX199" s="428"/>
      <c r="LVY199" s="428"/>
      <c r="LVZ199" s="428"/>
      <c r="LWA199" s="428"/>
      <c r="LWB199" s="428"/>
      <c r="LWC199" s="428"/>
      <c r="LWD199" s="428"/>
      <c r="LWE199" s="428"/>
      <c r="LWF199" s="428"/>
      <c r="LWG199" s="428"/>
      <c r="LWH199" s="428"/>
      <c r="LWI199" s="428"/>
      <c r="LWJ199" s="428"/>
      <c r="LWK199" s="428"/>
      <c r="LWL199" s="428"/>
      <c r="LWM199" s="428"/>
      <c r="LWN199" s="428"/>
      <c r="LWO199" s="428"/>
      <c r="LWP199" s="428"/>
      <c r="LWQ199" s="428"/>
      <c r="LWR199" s="428"/>
      <c r="LWS199" s="428"/>
      <c r="LWT199" s="428"/>
      <c r="LWU199" s="428"/>
      <c r="LWV199" s="428"/>
      <c r="LWW199" s="428"/>
      <c r="LWX199" s="428"/>
      <c r="LWY199" s="428"/>
      <c r="LWZ199" s="428"/>
      <c r="LXA199" s="428"/>
      <c r="LXB199" s="428"/>
      <c r="LXC199" s="428"/>
      <c r="LXD199" s="428"/>
      <c r="LXE199" s="428"/>
      <c r="LXF199" s="428"/>
      <c r="LXG199" s="428"/>
      <c r="LXH199" s="428"/>
      <c r="LXI199" s="428"/>
      <c r="LXJ199" s="428"/>
      <c r="LXK199" s="428"/>
      <c r="LXL199" s="428"/>
      <c r="LXM199" s="428"/>
      <c r="LXN199" s="428"/>
      <c r="LXO199" s="428"/>
      <c r="LXP199" s="428"/>
      <c r="LXQ199" s="428"/>
      <c r="LXR199" s="428"/>
      <c r="LXS199" s="428"/>
      <c r="LXT199" s="428"/>
      <c r="LXU199" s="428"/>
      <c r="LXV199" s="428"/>
      <c r="LXW199" s="428"/>
      <c r="LXX199" s="428"/>
      <c r="LXY199" s="428"/>
      <c r="LXZ199" s="428"/>
      <c r="LYA199" s="428"/>
      <c r="LYB199" s="428"/>
      <c r="LYC199" s="428"/>
      <c r="LYD199" s="428"/>
      <c r="LYE199" s="428"/>
      <c r="LYF199" s="428"/>
      <c r="LYG199" s="428"/>
      <c r="LYH199" s="428"/>
      <c r="LYI199" s="428"/>
      <c r="LYJ199" s="428"/>
      <c r="LYK199" s="428"/>
      <c r="LYL199" s="428"/>
      <c r="LYM199" s="428"/>
      <c r="LYN199" s="428"/>
      <c r="LYO199" s="428"/>
      <c r="LYP199" s="428"/>
      <c r="LYQ199" s="428"/>
      <c r="LYR199" s="428"/>
      <c r="LYS199" s="428"/>
      <c r="LYT199" s="428"/>
      <c r="LYU199" s="428"/>
      <c r="LYV199" s="428"/>
      <c r="LYW199" s="428"/>
      <c r="LYX199" s="428"/>
      <c r="LYY199" s="428"/>
      <c r="LYZ199" s="428"/>
      <c r="LZA199" s="428"/>
      <c r="LZB199" s="428"/>
      <c r="LZC199" s="428"/>
      <c r="LZD199" s="428"/>
      <c r="LZE199" s="428"/>
      <c r="LZF199" s="428"/>
      <c r="LZG199" s="428"/>
      <c r="LZH199" s="428"/>
      <c r="LZI199" s="428"/>
      <c r="LZJ199" s="428"/>
      <c r="LZK199" s="428"/>
      <c r="LZL199" s="428"/>
      <c r="LZM199" s="428"/>
      <c r="LZN199" s="428"/>
      <c r="LZO199" s="428"/>
      <c r="LZP199" s="428"/>
      <c r="LZQ199" s="428"/>
      <c r="LZR199" s="428"/>
      <c r="LZS199" s="428"/>
      <c r="LZT199" s="428"/>
      <c r="LZU199" s="428"/>
      <c r="LZV199" s="428"/>
      <c r="LZW199" s="428"/>
      <c r="LZX199" s="428"/>
      <c r="LZY199" s="428"/>
      <c r="LZZ199" s="428"/>
      <c r="MAA199" s="428"/>
      <c r="MAB199" s="428"/>
      <c r="MAC199" s="428"/>
      <c r="MAD199" s="428"/>
      <c r="MAE199" s="428"/>
      <c r="MAF199" s="428"/>
      <c r="MAG199" s="428"/>
      <c r="MAH199" s="428"/>
      <c r="MAI199" s="428"/>
      <c r="MAJ199" s="428"/>
      <c r="MAK199" s="428"/>
      <c r="MAL199" s="428"/>
      <c r="MAM199" s="428"/>
      <c r="MAN199" s="428"/>
      <c r="MAO199" s="428"/>
      <c r="MAP199" s="428"/>
      <c r="MAQ199" s="428"/>
      <c r="MAR199" s="428"/>
      <c r="MAS199" s="428"/>
      <c r="MAT199" s="428"/>
      <c r="MAU199" s="428"/>
      <c r="MAV199" s="428"/>
      <c r="MAW199" s="428"/>
      <c r="MAX199" s="428"/>
      <c r="MAY199" s="428"/>
      <c r="MAZ199" s="428"/>
      <c r="MBA199" s="428"/>
      <c r="MBB199" s="428"/>
      <c r="MBC199" s="428"/>
      <c r="MBD199" s="428"/>
      <c r="MBE199" s="428"/>
      <c r="MBF199" s="428"/>
      <c r="MBG199" s="428"/>
      <c r="MBH199" s="428"/>
      <c r="MBI199" s="428"/>
      <c r="MBJ199" s="428"/>
      <c r="MBK199" s="428"/>
      <c r="MBL199" s="428"/>
      <c r="MBM199" s="428"/>
      <c r="MBN199" s="428"/>
      <c r="MBO199" s="428"/>
      <c r="MBP199" s="428"/>
      <c r="MBQ199" s="428"/>
      <c r="MBR199" s="428"/>
      <c r="MBS199" s="428"/>
      <c r="MBT199" s="428"/>
      <c r="MBU199" s="428"/>
      <c r="MBV199" s="428"/>
      <c r="MBW199" s="428"/>
      <c r="MBX199" s="428"/>
      <c r="MBY199" s="428"/>
      <c r="MBZ199" s="428"/>
      <c r="MCA199" s="428"/>
      <c r="MCB199" s="428"/>
      <c r="MCC199" s="428"/>
      <c r="MCD199" s="428"/>
      <c r="MCE199" s="428"/>
      <c r="MCF199" s="428"/>
      <c r="MCG199" s="428"/>
      <c r="MCH199" s="428"/>
      <c r="MCI199" s="428"/>
      <c r="MCJ199" s="428"/>
      <c r="MCK199" s="428"/>
      <c r="MCL199" s="428"/>
      <c r="MCM199" s="428"/>
      <c r="MCN199" s="428"/>
      <c r="MCO199" s="428"/>
      <c r="MCP199" s="428"/>
      <c r="MCQ199" s="428"/>
      <c r="MCR199" s="428"/>
      <c r="MCS199" s="428"/>
      <c r="MCT199" s="428"/>
      <c r="MCU199" s="428"/>
      <c r="MCV199" s="428"/>
      <c r="MCW199" s="428"/>
      <c r="MCX199" s="428"/>
      <c r="MCY199" s="428"/>
      <c r="MCZ199" s="428"/>
      <c r="MDA199" s="428"/>
      <c r="MDB199" s="428"/>
      <c r="MDC199" s="428"/>
      <c r="MDD199" s="428"/>
      <c r="MDE199" s="428"/>
      <c r="MDF199" s="428"/>
      <c r="MDG199" s="428"/>
      <c r="MDH199" s="428"/>
      <c r="MDI199" s="428"/>
      <c r="MDJ199" s="428"/>
      <c r="MDK199" s="428"/>
      <c r="MDL199" s="428"/>
      <c r="MDM199" s="428"/>
      <c r="MDN199" s="428"/>
      <c r="MDO199" s="428"/>
      <c r="MDP199" s="428"/>
      <c r="MDQ199" s="428"/>
      <c r="MDR199" s="428"/>
      <c r="MDS199" s="428"/>
      <c r="MDT199" s="428"/>
      <c r="MDU199" s="428"/>
      <c r="MDV199" s="428"/>
      <c r="MDW199" s="428"/>
      <c r="MDX199" s="428"/>
      <c r="MDY199" s="428"/>
      <c r="MDZ199" s="428"/>
      <c r="MEA199" s="428"/>
      <c r="MEB199" s="428"/>
      <c r="MEC199" s="428"/>
      <c r="MED199" s="428"/>
      <c r="MEE199" s="428"/>
      <c r="MEF199" s="428"/>
      <c r="MEG199" s="428"/>
      <c r="MEH199" s="428"/>
      <c r="MEI199" s="428"/>
      <c r="MEJ199" s="428"/>
      <c r="MEK199" s="428"/>
      <c r="MEL199" s="428"/>
      <c r="MEM199" s="428"/>
      <c r="MEN199" s="428"/>
      <c r="MEO199" s="428"/>
      <c r="MEP199" s="428"/>
      <c r="MEQ199" s="428"/>
      <c r="MER199" s="428"/>
      <c r="MES199" s="428"/>
      <c r="MET199" s="428"/>
      <c r="MEU199" s="428"/>
      <c r="MEV199" s="428"/>
      <c r="MEW199" s="428"/>
      <c r="MEX199" s="428"/>
      <c r="MEY199" s="428"/>
      <c r="MEZ199" s="428"/>
      <c r="MFA199" s="428"/>
      <c r="MFB199" s="428"/>
      <c r="MFC199" s="428"/>
      <c r="MFD199" s="428"/>
      <c r="MFE199" s="428"/>
      <c r="MFF199" s="428"/>
      <c r="MFG199" s="428"/>
      <c r="MFH199" s="428"/>
      <c r="MFI199" s="428"/>
      <c r="MFJ199" s="428"/>
      <c r="MFK199" s="428"/>
      <c r="MFL199" s="428"/>
      <c r="MFM199" s="428"/>
      <c r="MFN199" s="428"/>
      <c r="MFO199" s="428"/>
      <c r="MFP199" s="428"/>
      <c r="MFQ199" s="428"/>
      <c r="MFR199" s="428"/>
      <c r="MFS199" s="428"/>
      <c r="MFT199" s="428"/>
      <c r="MFU199" s="428"/>
      <c r="MFV199" s="428"/>
      <c r="MFW199" s="428"/>
      <c r="MFX199" s="428"/>
      <c r="MFY199" s="428"/>
      <c r="MFZ199" s="428"/>
      <c r="MGA199" s="428"/>
      <c r="MGB199" s="428"/>
      <c r="MGC199" s="428"/>
      <c r="MGD199" s="428"/>
      <c r="MGE199" s="428"/>
      <c r="MGF199" s="428"/>
      <c r="MGG199" s="428"/>
      <c r="MGH199" s="428"/>
      <c r="MGI199" s="428"/>
      <c r="MGJ199" s="428"/>
      <c r="MGK199" s="428"/>
      <c r="MGL199" s="428"/>
      <c r="MGM199" s="428"/>
      <c r="MGN199" s="428"/>
      <c r="MGO199" s="428"/>
      <c r="MGP199" s="428"/>
      <c r="MGQ199" s="428"/>
      <c r="MGR199" s="428"/>
      <c r="MGS199" s="428"/>
      <c r="MGT199" s="428"/>
      <c r="MGU199" s="428"/>
      <c r="MGV199" s="428"/>
      <c r="MGW199" s="428"/>
      <c r="MGX199" s="428"/>
      <c r="MGY199" s="428"/>
      <c r="MGZ199" s="428"/>
      <c r="MHA199" s="428"/>
      <c r="MHB199" s="428"/>
      <c r="MHC199" s="428"/>
      <c r="MHD199" s="428"/>
      <c r="MHE199" s="428"/>
      <c r="MHF199" s="428"/>
      <c r="MHG199" s="428"/>
      <c r="MHH199" s="428"/>
      <c r="MHI199" s="428"/>
      <c r="MHJ199" s="428"/>
      <c r="MHK199" s="428"/>
      <c r="MHL199" s="428"/>
      <c r="MHM199" s="428"/>
      <c r="MHN199" s="428"/>
      <c r="MHO199" s="428"/>
      <c r="MHP199" s="428"/>
      <c r="MHQ199" s="428"/>
      <c r="MHR199" s="428"/>
      <c r="MHS199" s="428"/>
      <c r="MHT199" s="428"/>
      <c r="MHU199" s="428"/>
      <c r="MHV199" s="428"/>
      <c r="MHW199" s="428"/>
      <c r="MHX199" s="428"/>
      <c r="MHY199" s="428"/>
      <c r="MHZ199" s="428"/>
      <c r="MIA199" s="428"/>
      <c r="MIB199" s="428"/>
      <c r="MIC199" s="428"/>
      <c r="MID199" s="428"/>
      <c r="MIE199" s="428"/>
      <c r="MIF199" s="428"/>
      <c r="MIG199" s="428"/>
      <c r="MIH199" s="428"/>
      <c r="MII199" s="428"/>
      <c r="MIJ199" s="428"/>
      <c r="MIK199" s="428"/>
      <c r="MIL199" s="428"/>
      <c r="MIM199" s="428"/>
      <c r="MIN199" s="428"/>
      <c r="MIO199" s="428"/>
      <c r="MIP199" s="428"/>
      <c r="MIQ199" s="428"/>
      <c r="MIR199" s="428"/>
      <c r="MIS199" s="428"/>
      <c r="MIT199" s="428"/>
      <c r="MIU199" s="428"/>
      <c r="MIV199" s="428"/>
      <c r="MIW199" s="428"/>
      <c r="MIX199" s="428"/>
      <c r="MIY199" s="428"/>
      <c r="MIZ199" s="428"/>
      <c r="MJA199" s="428"/>
      <c r="MJB199" s="428"/>
      <c r="MJC199" s="428"/>
      <c r="MJD199" s="428"/>
      <c r="MJE199" s="428"/>
      <c r="MJF199" s="428"/>
      <c r="MJG199" s="428"/>
      <c r="MJH199" s="428"/>
      <c r="MJI199" s="428"/>
      <c r="MJJ199" s="428"/>
      <c r="MJK199" s="428"/>
      <c r="MJL199" s="428"/>
      <c r="MJM199" s="428"/>
      <c r="MJN199" s="428"/>
      <c r="MJO199" s="428"/>
      <c r="MJP199" s="428"/>
      <c r="MJQ199" s="428"/>
      <c r="MJR199" s="428"/>
      <c r="MJS199" s="428"/>
      <c r="MJT199" s="428"/>
      <c r="MJU199" s="428"/>
      <c r="MJV199" s="428"/>
      <c r="MJW199" s="428"/>
      <c r="MJX199" s="428"/>
      <c r="MJY199" s="428"/>
      <c r="MJZ199" s="428"/>
      <c r="MKA199" s="428"/>
      <c r="MKB199" s="428"/>
      <c r="MKC199" s="428"/>
      <c r="MKD199" s="428"/>
      <c r="MKE199" s="428"/>
      <c r="MKF199" s="428"/>
      <c r="MKG199" s="428"/>
      <c r="MKH199" s="428"/>
      <c r="MKI199" s="428"/>
      <c r="MKJ199" s="428"/>
      <c r="MKK199" s="428"/>
      <c r="MKL199" s="428"/>
      <c r="MKM199" s="428"/>
      <c r="MKN199" s="428"/>
      <c r="MKO199" s="428"/>
      <c r="MKP199" s="428"/>
      <c r="MKQ199" s="428"/>
      <c r="MKR199" s="428"/>
      <c r="MKS199" s="428"/>
      <c r="MKT199" s="428"/>
      <c r="MKU199" s="428"/>
      <c r="MKV199" s="428"/>
      <c r="MKW199" s="428"/>
      <c r="MKX199" s="428"/>
      <c r="MKY199" s="428"/>
      <c r="MKZ199" s="428"/>
      <c r="MLA199" s="428"/>
      <c r="MLB199" s="428"/>
      <c r="MLC199" s="428"/>
      <c r="MLD199" s="428"/>
      <c r="MLE199" s="428"/>
      <c r="MLF199" s="428"/>
      <c r="MLG199" s="428"/>
      <c r="MLH199" s="428"/>
      <c r="MLI199" s="428"/>
      <c r="MLJ199" s="428"/>
      <c r="MLK199" s="428"/>
      <c r="MLL199" s="428"/>
      <c r="MLM199" s="428"/>
      <c r="MLN199" s="428"/>
      <c r="MLO199" s="428"/>
      <c r="MLP199" s="428"/>
      <c r="MLQ199" s="428"/>
      <c r="MLR199" s="428"/>
      <c r="MLS199" s="428"/>
      <c r="MLT199" s="428"/>
      <c r="MLU199" s="428"/>
      <c r="MLV199" s="428"/>
      <c r="MLW199" s="428"/>
      <c r="MLX199" s="428"/>
      <c r="MLY199" s="428"/>
      <c r="MLZ199" s="428"/>
      <c r="MMA199" s="428"/>
      <c r="MMB199" s="428"/>
      <c r="MMC199" s="428"/>
      <c r="MMD199" s="428"/>
      <c r="MME199" s="428"/>
      <c r="MMF199" s="428"/>
      <c r="MMG199" s="428"/>
      <c r="MMH199" s="428"/>
      <c r="MMI199" s="428"/>
      <c r="MMJ199" s="428"/>
      <c r="MMK199" s="428"/>
      <c r="MML199" s="428"/>
      <c r="MMM199" s="428"/>
      <c r="MMN199" s="428"/>
      <c r="MMO199" s="428"/>
      <c r="MMP199" s="428"/>
      <c r="MMQ199" s="428"/>
      <c r="MMR199" s="428"/>
      <c r="MMS199" s="428"/>
      <c r="MMT199" s="428"/>
      <c r="MMU199" s="428"/>
      <c r="MMV199" s="428"/>
      <c r="MMW199" s="428"/>
      <c r="MMX199" s="428"/>
      <c r="MMY199" s="428"/>
      <c r="MMZ199" s="428"/>
      <c r="MNA199" s="428"/>
      <c r="MNB199" s="428"/>
      <c r="MNC199" s="428"/>
      <c r="MND199" s="428"/>
      <c r="MNE199" s="428"/>
      <c r="MNF199" s="428"/>
      <c r="MNG199" s="428"/>
      <c r="MNH199" s="428"/>
      <c r="MNI199" s="428"/>
      <c r="MNJ199" s="428"/>
      <c r="MNK199" s="428"/>
      <c r="MNL199" s="428"/>
      <c r="MNM199" s="428"/>
      <c r="MNN199" s="428"/>
      <c r="MNO199" s="428"/>
      <c r="MNP199" s="428"/>
      <c r="MNQ199" s="428"/>
      <c r="MNR199" s="428"/>
      <c r="MNS199" s="428"/>
      <c r="MNT199" s="428"/>
      <c r="MNU199" s="428"/>
      <c r="MNV199" s="428"/>
      <c r="MNW199" s="428"/>
      <c r="MNX199" s="428"/>
      <c r="MNY199" s="428"/>
      <c r="MNZ199" s="428"/>
      <c r="MOA199" s="428"/>
      <c r="MOB199" s="428"/>
      <c r="MOC199" s="428"/>
      <c r="MOD199" s="428"/>
      <c r="MOE199" s="428"/>
      <c r="MOF199" s="428"/>
      <c r="MOG199" s="428"/>
      <c r="MOH199" s="428"/>
      <c r="MOI199" s="428"/>
      <c r="MOJ199" s="428"/>
      <c r="MOK199" s="428"/>
      <c r="MOL199" s="428"/>
      <c r="MOM199" s="428"/>
      <c r="MON199" s="428"/>
      <c r="MOO199" s="428"/>
      <c r="MOP199" s="428"/>
      <c r="MOQ199" s="428"/>
      <c r="MOR199" s="428"/>
      <c r="MOS199" s="428"/>
      <c r="MOT199" s="428"/>
      <c r="MOU199" s="428"/>
      <c r="MOV199" s="428"/>
      <c r="MOW199" s="428"/>
      <c r="MOX199" s="428"/>
      <c r="MOY199" s="428"/>
      <c r="MOZ199" s="428"/>
      <c r="MPA199" s="428"/>
      <c r="MPB199" s="428"/>
      <c r="MPC199" s="428"/>
      <c r="MPD199" s="428"/>
      <c r="MPE199" s="428"/>
      <c r="MPF199" s="428"/>
      <c r="MPG199" s="428"/>
      <c r="MPH199" s="428"/>
      <c r="MPI199" s="428"/>
      <c r="MPJ199" s="428"/>
      <c r="MPK199" s="428"/>
      <c r="MPL199" s="428"/>
      <c r="MPM199" s="428"/>
      <c r="MPN199" s="428"/>
      <c r="MPO199" s="428"/>
      <c r="MPP199" s="428"/>
      <c r="MPQ199" s="428"/>
      <c r="MPR199" s="428"/>
      <c r="MPS199" s="428"/>
      <c r="MPT199" s="428"/>
      <c r="MPU199" s="428"/>
      <c r="MPV199" s="428"/>
      <c r="MPW199" s="428"/>
      <c r="MPX199" s="428"/>
      <c r="MPY199" s="428"/>
      <c r="MPZ199" s="428"/>
      <c r="MQA199" s="428"/>
      <c r="MQB199" s="428"/>
      <c r="MQC199" s="428"/>
      <c r="MQD199" s="428"/>
      <c r="MQE199" s="428"/>
      <c r="MQF199" s="428"/>
      <c r="MQG199" s="428"/>
      <c r="MQH199" s="428"/>
      <c r="MQI199" s="428"/>
      <c r="MQJ199" s="428"/>
      <c r="MQK199" s="428"/>
      <c r="MQL199" s="428"/>
      <c r="MQM199" s="428"/>
      <c r="MQN199" s="428"/>
      <c r="MQO199" s="428"/>
      <c r="MQP199" s="428"/>
      <c r="MQQ199" s="428"/>
      <c r="MQR199" s="428"/>
      <c r="MQS199" s="428"/>
      <c r="MQT199" s="428"/>
      <c r="MQU199" s="428"/>
      <c r="MQV199" s="428"/>
      <c r="MQW199" s="428"/>
      <c r="MQX199" s="428"/>
      <c r="MQY199" s="428"/>
      <c r="MQZ199" s="428"/>
      <c r="MRA199" s="428"/>
      <c r="MRB199" s="428"/>
      <c r="MRC199" s="428"/>
      <c r="MRD199" s="428"/>
      <c r="MRE199" s="428"/>
      <c r="MRF199" s="428"/>
      <c r="MRG199" s="428"/>
      <c r="MRH199" s="428"/>
      <c r="MRI199" s="428"/>
      <c r="MRJ199" s="428"/>
      <c r="MRK199" s="428"/>
      <c r="MRL199" s="428"/>
      <c r="MRM199" s="428"/>
      <c r="MRN199" s="428"/>
      <c r="MRO199" s="428"/>
      <c r="MRP199" s="428"/>
      <c r="MRQ199" s="428"/>
      <c r="MRR199" s="428"/>
      <c r="MRS199" s="428"/>
      <c r="MRT199" s="428"/>
      <c r="MRU199" s="428"/>
      <c r="MRV199" s="428"/>
      <c r="MRW199" s="428"/>
      <c r="MRX199" s="428"/>
      <c r="MRY199" s="428"/>
      <c r="MRZ199" s="428"/>
      <c r="MSA199" s="428"/>
      <c r="MSB199" s="428"/>
      <c r="MSC199" s="428"/>
      <c r="MSD199" s="428"/>
      <c r="MSE199" s="428"/>
      <c r="MSF199" s="428"/>
      <c r="MSG199" s="428"/>
      <c r="MSH199" s="428"/>
      <c r="MSI199" s="428"/>
      <c r="MSJ199" s="428"/>
      <c r="MSK199" s="428"/>
      <c r="MSL199" s="428"/>
      <c r="MSM199" s="428"/>
      <c r="MSN199" s="428"/>
      <c r="MSO199" s="428"/>
      <c r="MSP199" s="428"/>
      <c r="MSQ199" s="428"/>
      <c r="MSR199" s="428"/>
      <c r="MSS199" s="428"/>
      <c r="MST199" s="428"/>
      <c r="MSU199" s="428"/>
      <c r="MSV199" s="428"/>
      <c r="MSW199" s="428"/>
      <c r="MSX199" s="428"/>
      <c r="MSY199" s="428"/>
      <c r="MSZ199" s="428"/>
      <c r="MTA199" s="428"/>
      <c r="MTB199" s="428"/>
      <c r="MTC199" s="428"/>
      <c r="MTD199" s="428"/>
      <c r="MTE199" s="428"/>
      <c r="MTF199" s="428"/>
      <c r="MTG199" s="428"/>
      <c r="MTH199" s="428"/>
      <c r="MTI199" s="428"/>
      <c r="MTJ199" s="428"/>
      <c r="MTK199" s="428"/>
      <c r="MTL199" s="428"/>
      <c r="MTM199" s="428"/>
      <c r="MTN199" s="428"/>
      <c r="MTO199" s="428"/>
      <c r="MTP199" s="428"/>
      <c r="MTQ199" s="428"/>
      <c r="MTR199" s="428"/>
      <c r="MTS199" s="428"/>
      <c r="MTT199" s="428"/>
      <c r="MTU199" s="428"/>
      <c r="MTV199" s="428"/>
      <c r="MTW199" s="428"/>
      <c r="MTX199" s="428"/>
      <c r="MTY199" s="428"/>
      <c r="MTZ199" s="428"/>
      <c r="MUA199" s="428"/>
      <c r="MUB199" s="428"/>
      <c r="MUC199" s="428"/>
      <c r="MUD199" s="428"/>
      <c r="MUE199" s="428"/>
      <c r="MUF199" s="428"/>
      <c r="MUG199" s="428"/>
      <c r="MUH199" s="428"/>
      <c r="MUI199" s="428"/>
      <c r="MUJ199" s="428"/>
      <c r="MUK199" s="428"/>
      <c r="MUL199" s="428"/>
      <c r="MUM199" s="428"/>
      <c r="MUN199" s="428"/>
      <c r="MUO199" s="428"/>
      <c r="MUP199" s="428"/>
      <c r="MUQ199" s="428"/>
      <c r="MUR199" s="428"/>
      <c r="MUS199" s="428"/>
      <c r="MUT199" s="428"/>
      <c r="MUU199" s="428"/>
      <c r="MUV199" s="428"/>
      <c r="MUW199" s="428"/>
      <c r="MUX199" s="428"/>
      <c r="MUY199" s="428"/>
      <c r="MUZ199" s="428"/>
      <c r="MVA199" s="428"/>
      <c r="MVB199" s="428"/>
      <c r="MVC199" s="428"/>
      <c r="MVD199" s="428"/>
      <c r="MVE199" s="428"/>
      <c r="MVF199" s="428"/>
      <c r="MVG199" s="428"/>
      <c r="MVH199" s="428"/>
      <c r="MVI199" s="428"/>
      <c r="MVJ199" s="428"/>
      <c r="MVK199" s="428"/>
      <c r="MVL199" s="428"/>
      <c r="MVM199" s="428"/>
      <c r="MVN199" s="428"/>
      <c r="MVO199" s="428"/>
      <c r="MVP199" s="428"/>
      <c r="MVQ199" s="428"/>
      <c r="MVR199" s="428"/>
      <c r="MVS199" s="428"/>
      <c r="MVT199" s="428"/>
      <c r="MVU199" s="428"/>
      <c r="MVV199" s="428"/>
      <c r="MVW199" s="428"/>
      <c r="MVX199" s="428"/>
      <c r="MVY199" s="428"/>
      <c r="MVZ199" s="428"/>
      <c r="MWA199" s="428"/>
      <c r="MWB199" s="428"/>
      <c r="MWC199" s="428"/>
      <c r="MWD199" s="428"/>
      <c r="MWE199" s="428"/>
      <c r="MWF199" s="428"/>
      <c r="MWG199" s="428"/>
      <c r="MWH199" s="428"/>
      <c r="MWI199" s="428"/>
      <c r="MWJ199" s="428"/>
      <c r="MWK199" s="428"/>
      <c r="MWL199" s="428"/>
      <c r="MWM199" s="428"/>
      <c r="MWN199" s="428"/>
      <c r="MWO199" s="428"/>
      <c r="MWP199" s="428"/>
      <c r="MWQ199" s="428"/>
      <c r="MWR199" s="428"/>
      <c r="MWS199" s="428"/>
      <c r="MWT199" s="428"/>
      <c r="MWU199" s="428"/>
      <c r="MWV199" s="428"/>
      <c r="MWW199" s="428"/>
      <c r="MWX199" s="428"/>
      <c r="MWY199" s="428"/>
      <c r="MWZ199" s="428"/>
      <c r="MXA199" s="428"/>
      <c r="MXB199" s="428"/>
      <c r="MXC199" s="428"/>
      <c r="MXD199" s="428"/>
      <c r="MXE199" s="428"/>
      <c r="MXF199" s="428"/>
      <c r="MXG199" s="428"/>
      <c r="MXH199" s="428"/>
      <c r="MXI199" s="428"/>
      <c r="MXJ199" s="428"/>
      <c r="MXK199" s="428"/>
      <c r="MXL199" s="428"/>
      <c r="MXM199" s="428"/>
      <c r="MXN199" s="428"/>
      <c r="MXO199" s="428"/>
      <c r="MXP199" s="428"/>
      <c r="MXQ199" s="428"/>
      <c r="MXR199" s="428"/>
      <c r="MXS199" s="428"/>
      <c r="MXT199" s="428"/>
      <c r="MXU199" s="428"/>
      <c r="MXV199" s="428"/>
      <c r="MXW199" s="428"/>
      <c r="MXX199" s="428"/>
      <c r="MXY199" s="428"/>
      <c r="MXZ199" s="428"/>
      <c r="MYA199" s="428"/>
      <c r="MYB199" s="428"/>
      <c r="MYC199" s="428"/>
      <c r="MYD199" s="428"/>
      <c r="MYE199" s="428"/>
      <c r="MYF199" s="428"/>
      <c r="MYG199" s="428"/>
      <c r="MYH199" s="428"/>
      <c r="MYI199" s="428"/>
      <c r="MYJ199" s="428"/>
      <c r="MYK199" s="428"/>
      <c r="MYL199" s="428"/>
      <c r="MYM199" s="428"/>
      <c r="MYN199" s="428"/>
      <c r="MYO199" s="428"/>
      <c r="MYP199" s="428"/>
      <c r="MYQ199" s="428"/>
      <c r="MYR199" s="428"/>
      <c r="MYS199" s="428"/>
      <c r="MYT199" s="428"/>
      <c r="MYU199" s="428"/>
      <c r="MYV199" s="428"/>
      <c r="MYW199" s="428"/>
      <c r="MYX199" s="428"/>
      <c r="MYY199" s="428"/>
      <c r="MYZ199" s="428"/>
      <c r="MZA199" s="428"/>
      <c r="MZB199" s="428"/>
      <c r="MZC199" s="428"/>
      <c r="MZD199" s="428"/>
      <c r="MZE199" s="428"/>
      <c r="MZF199" s="428"/>
      <c r="MZG199" s="428"/>
      <c r="MZH199" s="428"/>
      <c r="MZI199" s="428"/>
      <c r="MZJ199" s="428"/>
      <c r="MZK199" s="428"/>
      <c r="MZL199" s="428"/>
      <c r="MZM199" s="428"/>
      <c r="MZN199" s="428"/>
      <c r="MZO199" s="428"/>
      <c r="MZP199" s="428"/>
      <c r="MZQ199" s="428"/>
      <c r="MZR199" s="428"/>
      <c r="MZS199" s="428"/>
      <c r="MZT199" s="428"/>
      <c r="MZU199" s="428"/>
      <c r="MZV199" s="428"/>
      <c r="MZW199" s="428"/>
      <c r="MZX199" s="428"/>
      <c r="MZY199" s="428"/>
      <c r="MZZ199" s="428"/>
      <c r="NAA199" s="428"/>
      <c r="NAB199" s="428"/>
      <c r="NAC199" s="428"/>
      <c r="NAD199" s="428"/>
      <c r="NAE199" s="428"/>
      <c r="NAF199" s="428"/>
      <c r="NAG199" s="428"/>
      <c r="NAH199" s="428"/>
      <c r="NAI199" s="428"/>
      <c r="NAJ199" s="428"/>
      <c r="NAK199" s="428"/>
      <c r="NAL199" s="428"/>
      <c r="NAM199" s="428"/>
      <c r="NAN199" s="428"/>
      <c r="NAO199" s="428"/>
      <c r="NAP199" s="428"/>
      <c r="NAQ199" s="428"/>
      <c r="NAR199" s="428"/>
      <c r="NAS199" s="428"/>
      <c r="NAT199" s="428"/>
      <c r="NAU199" s="428"/>
      <c r="NAV199" s="428"/>
      <c r="NAW199" s="428"/>
      <c r="NAX199" s="428"/>
      <c r="NAY199" s="428"/>
      <c r="NAZ199" s="428"/>
      <c r="NBA199" s="428"/>
      <c r="NBB199" s="428"/>
      <c r="NBC199" s="428"/>
      <c r="NBD199" s="428"/>
      <c r="NBE199" s="428"/>
      <c r="NBF199" s="428"/>
      <c r="NBG199" s="428"/>
      <c r="NBH199" s="428"/>
      <c r="NBI199" s="428"/>
      <c r="NBJ199" s="428"/>
      <c r="NBK199" s="428"/>
      <c r="NBL199" s="428"/>
      <c r="NBM199" s="428"/>
      <c r="NBN199" s="428"/>
      <c r="NBO199" s="428"/>
      <c r="NBP199" s="428"/>
      <c r="NBQ199" s="428"/>
      <c r="NBR199" s="428"/>
      <c r="NBS199" s="428"/>
      <c r="NBT199" s="428"/>
      <c r="NBU199" s="428"/>
      <c r="NBV199" s="428"/>
      <c r="NBW199" s="428"/>
      <c r="NBX199" s="428"/>
      <c r="NBY199" s="428"/>
      <c r="NBZ199" s="428"/>
      <c r="NCA199" s="428"/>
      <c r="NCB199" s="428"/>
      <c r="NCC199" s="428"/>
      <c r="NCD199" s="428"/>
      <c r="NCE199" s="428"/>
      <c r="NCF199" s="428"/>
      <c r="NCG199" s="428"/>
      <c r="NCH199" s="428"/>
      <c r="NCI199" s="428"/>
      <c r="NCJ199" s="428"/>
      <c r="NCK199" s="428"/>
      <c r="NCL199" s="428"/>
      <c r="NCM199" s="428"/>
      <c r="NCN199" s="428"/>
      <c r="NCO199" s="428"/>
      <c r="NCP199" s="428"/>
      <c r="NCQ199" s="428"/>
      <c r="NCR199" s="428"/>
      <c r="NCS199" s="428"/>
      <c r="NCT199" s="428"/>
      <c r="NCU199" s="428"/>
      <c r="NCV199" s="428"/>
      <c r="NCW199" s="428"/>
      <c r="NCX199" s="428"/>
      <c r="NCY199" s="428"/>
      <c r="NCZ199" s="428"/>
      <c r="NDA199" s="428"/>
      <c r="NDB199" s="428"/>
      <c r="NDC199" s="428"/>
      <c r="NDD199" s="428"/>
      <c r="NDE199" s="428"/>
      <c r="NDF199" s="428"/>
      <c r="NDG199" s="428"/>
      <c r="NDH199" s="428"/>
      <c r="NDI199" s="428"/>
      <c r="NDJ199" s="428"/>
      <c r="NDK199" s="428"/>
      <c r="NDL199" s="428"/>
      <c r="NDM199" s="428"/>
      <c r="NDN199" s="428"/>
      <c r="NDO199" s="428"/>
      <c r="NDP199" s="428"/>
      <c r="NDQ199" s="428"/>
      <c r="NDR199" s="428"/>
      <c r="NDS199" s="428"/>
      <c r="NDT199" s="428"/>
      <c r="NDU199" s="428"/>
      <c r="NDV199" s="428"/>
      <c r="NDW199" s="428"/>
      <c r="NDX199" s="428"/>
      <c r="NDY199" s="428"/>
      <c r="NDZ199" s="428"/>
      <c r="NEA199" s="428"/>
      <c r="NEB199" s="428"/>
      <c r="NEC199" s="428"/>
      <c r="NED199" s="428"/>
      <c r="NEE199" s="428"/>
      <c r="NEF199" s="428"/>
      <c r="NEG199" s="428"/>
      <c r="NEH199" s="428"/>
      <c r="NEI199" s="428"/>
      <c r="NEJ199" s="428"/>
      <c r="NEK199" s="428"/>
      <c r="NEL199" s="428"/>
      <c r="NEM199" s="428"/>
      <c r="NEN199" s="428"/>
      <c r="NEO199" s="428"/>
      <c r="NEP199" s="428"/>
      <c r="NEQ199" s="428"/>
      <c r="NER199" s="428"/>
      <c r="NES199" s="428"/>
      <c r="NET199" s="428"/>
      <c r="NEU199" s="428"/>
      <c r="NEV199" s="428"/>
      <c r="NEW199" s="428"/>
      <c r="NEX199" s="428"/>
      <c r="NEY199" s="428"/>
      <c r="NEZ199" s="428"/>
      <c r="NFA199" s="428"/>
      <c r="NFB199" s="428"/>
      <c r="NFC199" s="428"/>
      <c r="NFD199" s="428"/>
      <c r="NFE199" s="428"/>
      <c r="NFF199" s="428"/>
      <c r="NFG199" s="428"/>
      <c r="NFH199" s="428"/>
      <c r="NFI199" s="428"/>
      <c r="NFJ199" s="428"/>
      <c r="NFK199" s="428"/>
      <c r="NFL199" s="428"/>
      <c r="NFM199" s="428"/>
      <c r="NFN199" s="428"/>
      <c r="NFO199" s="428"/>
      <c r="NFP199" s="428"/>
      <c r="NFQ199" s="428"/>
      <c r="NFR199" s="428"/>
      <c r="NFS199" s="428"/>
      <c r="NFT199" s="428"/>
      <c r="NFU199" s="428"/>
      <c r="NFV199" s="428"/>
      <c r="NFW199" s="428"/>
      <c r="NFX199" s="428"/>
      <c r="NFY199" s="428"/>
      <c r="NFZ199" s="428"/>
      <c r="NGA199" s="428"/>
      <c r="NGB199" s="428"/>
      <c r="NGC199" s="428"/>
      <c r="NGD199" s="428"/>
      <c r="NGE199" s="428"/>
      <c r="NGF199" s="428"/>
      <c r="NGG199" s="428"/>
      <c r="NGH199" s="428"/>
      <c r="NGI199" s="428"/>
      <c r="NGJ199" s="428"/>
      <c r="NGK199" s="428"/>
      <c r="NGL199" s="428"/>
      <c r="NGM199" s="428"/>
      <c r="NGN199" s="428"/>
      <c r="NGO199" s="428"/>
      <c r="NGP199" s="428"/>
      <c r="NGQ199" s="428"/>
      <c r="NGR199" s="428"/>
      <c r="NGS199" s="428"/>
      <c r="NGT199" s="428"/>
      <c r="NGU199" s="428"/>
      <c r="NGV199" s="428"/>
      <c r="NGW199" s="428"/>
      <c r="NGX199" s="428"/>
      <c r="NGY199" s="428"/>
      <c r="NGZ199" s="428"/>
      <c r="NHA199" s="428"/>
      <c r="NHB199" s="428"/>
      <c r="NHC199" s="428"/>
      <c r="NHD199" s="428"/>
      <c r="NHE199" s="428"/>
      <c r="NHF199" s="428"/>
      <c r="NHG199" s="428"/>
      <c r="NHH199" s="428"/>
      <c r="NHI199" s="428"/>
      <c r="NHJ199" s="428"/>
      <c r="NHK199" s="428"/>
      <c r="NHL199" s="428"/>
      <c r="NHM199" s="428"/>
      <c r="NHN199" s="428"/>
      <c r="NHO199" s="428"/>
      <c r="NHP199" s="428"/>
      <c r="NHQ199" s="428"/>
      <c r="NHR199" s="428"/>
      <c r="NHS199" s="428"/>
      <c r="NHT199" s="428"/>
      <c r="NHU199" s="428"/>
      <c r="NHV199" s="428"/>
      <c r="NHW199" s="428"/>
      <c r="NHX199" s="428"/>
      <c r="NHY199" s="428"/>
      <c r="NHZ199" s="428"/>
      <c r="NIA199" s="428"/>
      <c r="NIB199" s="428"/>
      <c r="NIC199" s="428"/>
      <c r="NID199" s="428"/>
      <c r="NIE199" s="428"/>
      <c r="NIF199" s="428"/>
      <c r="NIG199" s="428"/>
      <c r="NIH199" s="428"/>
      <c r="NII199" s="428"/>
      <c r="NIJ199" s="428"/>
      <c r="NIK199" s="428"/>
      <c r="NIL199" s="428"/>
      <c r="NIM199" s="428"/>
      <c r="NIN199" s="428"/>
      <c r="NIO199" s="428"/>
      <c r="NIP199" s="428"/>
      <c r="NIQ199" s="428"/>
      <c r="NIR199" s="428"/>
      <c r="NIS199" s="428"/>
      <c r="NIT199" s="428"/>
      <c r="NIU199" s="428"/>
      <c r="NIV199" s="428"/>
      <c r="NIW199" s="428"/>
      <c r="NIX199" s="428"/>
      <c r="NIY199" s="428"/>
      <c r="NIZ199" s="428"/>
      <c r="NJA199" s="428"/>
      <c r="NJB199" s="428"/>
      <c r="NJC199" s="428"/>
      <c r="NJD199" s="428"/>
      <c r="NJE199" s="428"/>
      <c r="NJF199" s="428"/>
      <c r="NJG199" s="428"/>
      <c r="NJH199" s="428"/>
      <c r="NJI199" s="428"/>
      <c r="NJJ199" s="428"/>
      <c r="NJK199" s="428"/>
      <c r="NJL199" s="428"/>
      <c r="NJM199" s="428"/>
      <c r="NJN199" s="428"/>
      <c r="NJO199" s="428"/>
      <c r="NJP199" s="428"/>
      <c r="NJQ199" s="428"/>
      <c r="NJR199" s="428"/>
      <c r="NJS199" s="428"/>
      <c r="NJT199" s="428"/>
      <c r="NJU199" s="428"/>
      <c r="NJV199" s="428"/>
      <c r="NJW199" s="428"/>
      <c r="NJX199" s="428"/>
      <c r="NJY199" s="428"/>
      <c r="NJZ199" s="428"/>
      <c r="NKA199" s="428"/>
      <c r="NKB199" s="428"/>
      <c r="NKC199" s="428"/>
      <c r="NKD199" s="428"/>
      <c r="NKE199" s="428"/>
      <c r="NKF199" s="428"/>
      <c r="NKG199" s="428"/>
      <c r="NKH199" s="428"/>
      <c r="NKI199" s="428"/>
      <c r="NKJ199" s="428"/>
      <c r="NKK199" s="428"/>
      <c r="NKL199" s="428"/>
      <c r="NKM199" s="428"/>
      <c r="NKN199" s="428"/>
      <c r="NKO199" s="428"/>
      <c r="NKP199" s="428"/>
      <c r="NKQ199" s="428"/>
      <c r="NKR199" s="428"/>
      <c r="NKS199" s="428"/>
      <c r="NKT199" s="428"/>
      <c r="NKU199" s="428"/>
      <c r="NKV199" s="428"/>
      <c r="NKW199" s="428"/>
      <c r="NKX199" s="428"/>
      <c r="NKY199" s="428"/>
      <c r="NKZ199" s="428"/>
      <c r="NLA199" s="428"/>
      <c r="NLB199" s="428"/>
      <c r="NLC199" s="428"/>
      <c r="NLD199" s="428"/>
      <c r="NLE199" s="428"/>
      <c r="NLF199" s="428"/>
      <c r="NLG199" s="428"/>
      <c r="NLH199" s="428"/>
      <c r="NLI199" s="428"/>
      <c r="NLJ199" s="428"/>
      <c r="NLK199" s="428"/>
      <c r="NLL199" s="428"/>
      <c r="NLM199" s="428"/>
      <c r="NLN199" s="428"/>
      <c r="NLO199" s="428"/>
      <c r="NLP199" s="428"/>
      <c r="NLQ199" s="428"/>
      <c r="NLR199" s="428"/>
      <c r="NLS199" s="428"/>
      <c r="NLT199" s="428"/>
      <c r="NLU199" s="428"/>
      <c r="NLV199" s="428"/>
      <c r="NLW199" s="428"/>
      <c r="NLX199" s="428"/>
      <c r="NLY199" s="428"/>
      <c r="NLZ199" s="428"/>
      <c r="NMA199" s="428"/>
      <c r="NMB199" s="428"/>
      <c r="NMC199" s="428"/>
      <c r="NMD199" s="428"/>
      <c r="NME199" s="428"/>
      <c r="NMF199" s="428"/>
      <c r="NMG199" s="428"/>
      <c r="NMH199" s="428"/>
      <c r="NMI199" s="428"/>
      <c r="NMJ199" s="428"/>
      <c r="NMK199" s="428"/>
      <c r="NML199" s="428"/>
      <c r="NMM199" s="428"/>
      <c r="NMN199" s="428"/>
      <c r="NMO199" s="428"/>
      <c r="NMP199" s="428"/>
      <c r="NMQ199" s="428"/>
      <c r="NMR199" s="428"/>
      <c r="NMS199" s="428"/>
      <c r="NMT199" s="428"/>
      <c r="NMU199" s="428"/>
      <c r="NMV199" s="428"/>
      <c r="NMW199" s="428"/>
      <c r="NMX199" s="428"/>
      <c r="NMY199" s="428"/>
      <c r="NMZ199" s="428"/>
      <c r="NNA199" s="428"/>
      <c r="NNB199" s="428"/>
      <c r="NNC199" s="428"/>
      <c r="NND199" s="428"/>
      <c r="NNE199" s="428"/>
      <c r="NNF199" s="428"/>
      <c r="NNG199" s="428"/>
      <c r="NNH199" s="428"/>
      <c r="NNI199" s="428"/>
      <c r="NNJ199" s="428"/>
      <c r="NNK199" s="428"/>
      <c r="NNL199" s="428"/>
      <c r="NNM199" s="428"/>
      <c r="NNN199" s="428"/>
      <c r="NNO199" s="428"/>
      <c r="NNP199" s="428"/>
      <c r="NNQ199" s="428"/>
      <c r="NNR199" s="428"/>
      <c r="NNS199" s="428"/>
      <c r="NNT199" s="428"/>
      <c r="NNU199" s="428"/>
      <c r="NNV199" s="428"/>
      <c r="NNW199" s="428"/>
      <c r="NNX199" s="428"/>
      <c r="NNY199" s="428"/>
      <c r="NNZ199" s="428"/>
      <c r="NOA199" s="428"/>
      <c r="NOB199" s="428"/>
      <c r="NOC199" s="428"/>
      <c r="NOD199" s="428"/>
      <c r="NOE199" s="428"/>
      <c r="NOF199" s="428"/>
      <c r="NOG199" s="428"/>
      <c r="NOH199" s="428"/>
      <c r="NOI199" s="428"/>
      <c r="NOJ199" s="428"/>
      <c r="NOK199" s="428"/>
      <c r="NOL199" s="428"/>
      <c r="NOM199" s="428"/>
      <c r="NON199" s="428"/>
      <c r="NOO199" s="428"/>
      <c r="NOP199" s="428"/>
      <c r="NOQ199" s="428"/>
      <c r="NOR199" s="428"/>
      <c r="NOS199" s="428"/>
      <c r="NOT199" s="428"/>
      <c r="NOU199" s="428"/>
      <c r="NOV199" s="428"/>
      <c r="NOW199" s="428"/>
      <c r="NOX199" s="428"/>
      <c r="NOY199" s="428"/>
      <c r="NOZ199" s="428"/>
      <c r="NPA199" s="428"/>
      <c r="NPB199" s="428"/>
      <c r="NPC199" s="428"/>
      <c r="NPD199" s="428"/>
      <c r="NPE199" s="428"/>
      <c r="NPF199" s="428"/>
      <c r="NPG199" s="428"/>
      <c r="NPH199" s="428"/>
      <c r="NPI199" s="428"/>
      <c r="NPJ199" s="428"/>
      <c r="NPK199" s="428"/>
      <c r="NPL199" s="428"/>
      <c r="NPM199" s="428"/>
      <c r="NPN199" s="428"/>
      <c r="NPO199" s="428"/>
      <c r="NPP199" s="428"/>
      <c r="NPQ199" s="428"/>
      <c r="NPR199" s="428"/>
      <c r="NPS199" s="428"/>
      <c r="NPT199" s="428"/>
      <c r="NPU199" s="428"/>
      <c r="NPV199" s="428"/>
      <c r="NPW199" s="428"/>
      <c r="NPX199" s="428"/>
      <c r="NPY199" s="428"/>
      <c r="NPZ199" s="428"/>
      <c r="NQA199" s="428"/>
      <c r="NQB199" s="428"/>
      <c r="NQC199" s="428"/>
      <c r="NQD199" s="428"/>
      <c r="NQE199" s="428"/>
      <c r="NQF199" s="428"/>
      <c r="NQG199" s="428"/>
      <c r="NQH199" s="428"/>
      <c r="NQI199" s="428"/>
      <c r="NQJ199" s="428"/>
      <c r="NQK199" s="428"/>
      <c r="NQL199" s="428"/>
      <c r="NQM199" s="428"/>
      <c r="NQN199" s="428"/>
      <c r="NQO199" s="428"/>
      <c r="NQP199" s="428"/>
      <c r="NQQ199" s="428"/>
      <c r="NQR199" s="428"/>
      <c r="NQS199" s="428"/>
      <c r="NQT199" s="428"/>
      <c r="NQU199" s="428"/>
      <c r="NQV199" s="428"/>
      <c r="NQW199" s="428"/>
      <c r="NQX199" s="428"/>
      <c r="NQY199" s="428"/>
      <c r="NQZ199" s="428"/>
      <c r="NRA199" s="428"/>
      <c r="NRB199" s="428"/>
      <c r="NRC199" s="428"/>
      <c r="NRD199" s="428"/>
      <c r="NRE199" s="428"/>
      <c r="NRF199" s="428"/>
      <c r="NRG199" s="428"/>
      <c r="NRH199" s="428"/>
      <c r="NRI199" s="428"/>
      <c r="NRJ199" s="428"/>
      <c r="NRK199" s="428"/>
      <c r="NRL199" s="428"/>
      <c r="NRM199" s="428"/>
      <c r="NRN199" s="428"/>
      <c r="NRO199" s="428"/>
      <c r="NRP199" s="428"/>
      <c r="NRQ199" s="428"/>
      <c r="NRR199" s="428"/>
      <c r="NRS199" s="428"/>
      <c r="NRT199" s="428"/>
      <c r="NRU199" s="428"/>
      <c r="NRV199" s="428"/>
      <c r="NRW199" s="428"/>
      <c r="NRX199" s="428"/>
      <c r="NRY199" s="428"/>
      <c r="NRZ199" s="428"/>
      <c r="NSA199" s="428"/>
      <c r="NSB199" s="428"/>
      <c r="NSC199" s="428"/>
      <c r="NSD199" s="428"/>
      <c r="NSE199" s="428"/>
      <c r="NSF199" s="428"/>
      <c r="NSG199" s="428"/>
      <c r="NSH199" s="428"/>
      <c r="NSI199" s="428"/>
      <c r="NSJ199" s="428"/>
      <c r="NSK199" s="428"/>
      <c r="NSL199" s="428"/>
      <c r="NSM199" s="428"/>
      <c r="NSN199" s="428"/>
      <c r="NSO199" s="428"/>
      <c r="NSP199" s="428"/>
      <c r="NSQ199" s="428"/>
      <c r="NSR199" s="428"/>
      <c r="NSS199" s="428"/>
      <c r="NST199" s="428"/>
      <c r="NSU199" s="428"/>
      <c r="NSV199" s="428"/>
      <c r="NSW199" s="428"/>
      <c r="NSX199" s="428"/>
      <c r="NSY199" s="428"/>
      <c r="NSZ199" s="428"/>
      <c r="NTA199" s="428"/>
      <c r="NTB199" s="428"/>
      <c r="NTC199" s="428"/>
      <c r="NTD199" s="428"/>
      <c r="NTE199" s="428"/>
      <c r="NTF199" s="428"/>
      <c r="NTG199" s="428"/>
      <c r="NTH199" s="428"/>
      <c r="NTI199" s="428"/>
      <c r="NTJ199" s="428"/>
      <c r="NTK199" s="428"/>
      <c r="NTL199" s="428"/>
      <c r="NTM199" s="428"/>
      <c r="NTN199" s="428"/>
      <c r="NTO199" s="428"/>
      <c r="NTP199" s="428"/>
      <c r="NTQ199" s="428"/>
      <c r="NTR199" s="428"/>
      <c r="NTS199" s="428"/>
      <c r="NTT199" s="428"/>
      <c r="NTU199" s="428"/>
      <c r="NTV199" s="428"/>
      <c r="NTW199" s="428"/>
      <c r="NTX199" s="428"/>
      <c r="NTY199" s="428"/>
      <c r="NTZ199" s="428"/>
      <c r="NUA199" s="428"/>
      <c r="NUB199" s="428"/>
      <c r="NUC199" s="428"/>
      <c r="NUD199" s="428"/>
      <c r="NUE199" s="428"/>
      <c r="NUF199" s="428"/>
      <c r="NUG199" s="428"/>
      <c r="NUH199" s="428"/>
      <c r="NUI199" s="428"/>
      <c r="NUJ199" s="428"/>
      <c r="NUK199" s="428"/>
      <c r="NUL199" s="428"/>
      <c r="NUM199" s="428"/>
      <c r="NUN199" s="428"/>
      <c r="NUO199" s="428"/>
      <c r="NUP199" s="428"/>
      <c r="NUQ199" s="428"/>
      <c r="NUR199" s="428"/>
      <c r="NUS199" s="428"/>
      <c r="NUT199" s="428"/>
      <c r="NUU199" s="428"/>
      <c r="NUV199" s="428"/>
      <c r="NUW199" s="428"/>
      <c r="NUX199" s="428"/>
      <c r="NUY199" s="428"/>
      <c r="NUZ199" s="428"/>
      <c r="NVA199" s="428"/>
      <c r="NVB199" s="428"/>
      <c r="NVC199" s="428"/>
      <c r="NVD199" s="428"/>
      <c r="NVE199" s="428"/>
      <c r="NVF199" s="428"/>
      <c r="NVG199" s="428"/>
      <c r="NVH199" s="428"/>
      <c r="NVI199" s="428"/>
      <c r="NVJ199" s="428"/>
      <c r="NVK199" s="428"/>
      <c r="NVL199" s="428"/>
      <c r="NVM199" s="428"/>
      <c r="NVN199" s="428"/>
      <c r="NVO199" s="428"/>
      <c r="NVP199" s="428"/>
      <c r="NVQ199" s="428"/>
      <c r="NVR199" s="428"/>
      <c r="NVS199" s="428"/>
      <c r="NVT199" s="428"/>
      <c r="NVU199" s="428"/>
      <c r="NVV199" s="428"/>
      <c r="NVW199" s="428"/>
      <c r="NVX199" s="428"/>
      <c r="NVY199" s="428"/>
      <c r="NVZ199" s="428"/>
      <c r="NWA199" s="428"/>
      <c r="NWB199" s="428"/>
      <c r="NWC199" s="428"/>
      <c r="NWD199" s="428"/>
      <c r="NWE199" s="428"/>
      <c r="NWF199" s="428"/>
      <c r="NWG199" s="428"/>
      <c r="NWH199" s="428"/>
      <c r="NWI199" s="428"/>
      <c r="NWJ199" s="428"/>
      <c r="NWK199" s="428"/>
      <c r="NWL199" s="428"/>
      <c r="NWM199" s="428"/>
      <c r="NWN199" s="428"/>
      <c r="NWO199" s="428"/>
      <c r="NWP199" s="428"/>
      <c r="NWQ199" s="428"/>
      <c r="NWR199" s="428"/>
      <c r="NWS199" s="428"/>
      <c r="NWT199" s="428"/>
      <c r="NWU199" s="428"/>
      <c r="NWV199" s="428"/>
      <c r="NWW199" s="428"/>
      <c r="NWX199" s="428"/>
      <c r="NWY199" s="428"/>
      <c r="NWZ199" s="428"/>
      <c r="NXA199" s="428"/>
      <c r="NXB199" s="428"/>
      <c r="NXC199" s="428"/>
      <c r="NXD199" s="428"/>
      <c r="NXE199" s="428"/>
      <c r="NXF199" s="428"/>
      <c r="NXG199" s="428"/>
      <c r="NXH199" s="428"/>
      <c r="NXI199" s="428"/>
      <c r="NXJ199" s="428"/>
      <c r="NXK199" s="428"/>
      <c r="NXL199" s="428"/>
      <c r="NXM199" s="428"/>
      <c r="NXN199" s="428"/>
      <c r="NXO199" s="428"/>
      <c r="NXP199" s="428"/>
      <c r="NXQ199" s="428"/>
      <c r="NXR199" s="428"/>
      <c r="NXS199" s="428"/>
      <c r="NXT199" s="428"/>
      <c r="NXU199" s="428"/>
      <c r="NXV199" s="428"/>
      <c r="NXW199" s="428"/>
      <c r="NXX199" s="428"/>
      <c r="NXY199" s="428"/>
      <c r="NXZ199" s="428"/>
      <c r="NYA199" s="428"/>
      <c r="NYB199" s="428"/>
      <c r="NYC199" s="428"/>
      <c r="NYD199" s="428"/>
      <c r="NYE199" s="428"/>
      <c r="NYF199" s="428"/>
      <c r="NYG199" s="428"/>
      <c r="NYH199" s="428"/>
      <c r="NYI199" s="428"/>
      <c r="NYJ199" s="428"/>
      <c r="NYK199" s="428"/>
      <c r="NYL199" s="428"/>
      <c r="NYM199" s="428"/>
      <c r="NYN199" s="428"/>
      <c r="NYO199" s="428"/>
      <c r="NYP199" s="428"/>
      <c r="NYQ199" s="428"/>
      <c r="NYR199" s="428"/>
      <c r="NYS199" s="428"/>
      <c r="NYT199" s="428"/>
      <c r="NYU199" s="428"/>
      <c r="NYV199" s="428"/>
      <c r="NYW199" s="428"/>
      <c r="NYX199" s="428"/>
      <c r="NYY199" s="428"/>
      <c r="NYZ199" s="428"/>
      <c r="NZA199" s="428"/>
      <c r="NZB199" s="428"/>
      <c r="NZC199" s="428"/>
      <c r="NZD199" s="428"/>
      <c r="NZE199" s="428"/>
      <c r="NZF199" s="428"/>
      <c r="NZG199" s="428"/>
      <c r="NZH199" s="428"/>
      <c r="NZI199" s="428"/>
      <c r="NZJ199" s="428"/>
      <c r="NZK199" s="428"/>
      <c r="NZL199" s="428"/>
      <c r="NZM199" s="428"/>
      <c r="NZN199" s="428"/>
      <c r="NZO199" s="428"/>
      <c r="NZP199" s="428"/>
      <c r="NZQ199" s="428"/>
      <c r="NZR199" s="428"/>
      <c r="NZS199" s="428"/>
      <c r="NZT199" s="428"/>
      <c r="NZU199" s="428"/>
      <c r="NZV199" s="428"/>
      <c r="NZW199" s="428"/>
      <c r="NZX199" s="428"/>
      <c r="NZY199" s="428"/>
      <c r="NZZ199" s="428"/>
      <c r="OAA199" s="428"/>
      <c r="OAB199" s="428"/>
      <c r="OAC199" s="428"/>
      <c r="OAD199" s="428"/>
      <c r="OAE199" s="428"/>
      <c r="OAF199" s="428"/>
      <c r="OAG199" s="428"/>
      <c r="OAH199" s="428"/>
      <c r="OAI199" s="428"/>
      <c r="OAJ199" s="428"/>
      <c r="OAK199" s="428"/>
      <c r="OAL199" s="428"/>
      <c r="OAM199" s="428"/>
      <c r="OAN199" s="428"/>
      <c r="OAO199" s="428"/>
      <c r="OAP199" s="428"/>
      <c r="OAQ199" s="428"/>
      <c r="OAR199" s="428"/>
      <c r="OAS199" s="428"/>
      <c r="OAT199" s="428"/>
      <c r="OAU199" s="428"/>
      <c r="OAV199" s="428"/>
      <c r="OAW199" s="428"/>
      <c r="OAX199" s="428"/>
      <c r="OAY199" s="428"/>
      <c r="OAZ199" s="428"/>
      <c r="OBA199" s="428"/>
      <c r="OBB199" s="428"/>
      <c r="OBC199" s="428"/>
      <c r="OBD199" s="428"/>
      <c r="OBE199" s="428"/>
      <c r="OBF199" s="428"/>
      <c r="OBG199" s="428"/>
      <c r="OBH199" s="428"/>
      <c r="OBI199" s="428"/>
      <c r="OBJ199" s="428"/>
      <c r="OBK199" s="428"/>
      <c r="OBL199" s="428"/>
      <c r="OBM199" s="428"/>
      <c r="OBN199" s="428"/>
      <c r="OBO199" s="428"/>
      <c r="OBP199" s="428"/>
      <c r="OBQ199" s="428"/>
      <c r="OBR199" s="428"/>
      <c r="OBS199" s="428"/>
      <c r="OBT199" s="428"/>
      <c r="OBU199" s="428"/>
      <c r="OBV199" s="428"/>
      <c r="OBW199" s="428"/>
      <c r="OBX199" s="428"/>
      <c r="OBY199" s="428"/>
      <c r="OBZ199" s="428"/>
      <c r="OCA199" s="428"/>
      <c r="OCB199" s="428"/>
      <c r="OCC199" s="428"/>
      <c r="OCD199" s="428"/>
      <c r="OCE199" s="428"/>
      <c r="OCF199" s="428"/>
      <c r="OCG199" s="428"/>
      <c r="OCH199" s="428"/>
      <c r="OCI199" s="428"/>
      <c r="OCJ199" s="428"/>
      <c r="OCK199" s="428"/>
      <c r="OCL199" s="428"/>
      <c r="OCM199" s="428"/>
      <c r="OCN199" s="428"/>
      <c r="OCO199" s="428"/>
      <c r="OCP199" s="428"/>
      <c r="OCQ199" s="428"/>
      <c r="OCR199" s="428"/>
      <c r="OCS199" s="428"/>
      <c r="OCT199" s="428"/>
      <c r="OCU199" s="428"/>
      <c r="OCV199" s="428"/>
      <c r="OCW199" s="428"/>
      <c r="OCX199" s="428"/>
      <c r="OCY199" s="428"/>
      <c r="OCZ199" s="428"/>
      <c r="ODA199" s="428"/>
      <c r="ODB199" s="428"/>
      <c r="ODC199" s="428"/>
      <c r="ODD199" s="428"/>
      <c r="ODE199" s="428"/>
      <c r="ODF199" s="428"/>
      <c r="ODG199" s="428"/>
      <c r="ODH199" s="428"/>
      <c r="ODI199" s="428"/>
      <c r="ODJ199" s="428"/>
      <c r="ODK199" s="428"/>
      <c r="ODL199" s="428"/>
      <c r="ODM199" s="428"/>
      <c r="ODN199" s="428"/>
      <c r="ODO199" s="428"/>
      <c r="ODP199" s="428"/>
      <c r="ODQ199" s="428"/>
      <c r="ODR199" s="428"/>
      <c r="ODS199" s="428"/>
      <c r="ODT199" s="428"/>
      <c r="ODU199" s="428"/>
      <c r="ODV199" s="428"/>
      <c r="ODW199" s="428"/>
      <c r="ODX199" s="428"/>
      <c r="ODY199" s="428"/>
      <c r="ODZ199" s="428"/>
      <c r="OEA199" s="428"/>
      <c r="OEB199" s="428"/>
      <c r="OEC199" s="428"/>
      <c r="OED199" s="428"/>
      <c r="OEE199" s="428"/>
      <c r="OEF199" s="428"/>
      <c r="OEG199" s="428"/>
      <c r="OEH199" s="428"/>
      <c r="OEI199" s="428"/>
      <c r="OEJ199" s="428"/>
      <c r="OEK199" s="428"/>
      <c r="OEL199" s="428"/>
      <c r="OEM199" s="428"/>
      <c r="OEN199" s="428"/>
      <c r="OEO199" s="428"/>
      <c r="OEP199" s="428"/>
      <c r="OEQ199" s="428"/>
      <c r="OER199" s="428"/>
      <c r="OES199" s="428"/>
      <c r="OET199" s="428"/>
      <c r="OEU199" s="428"/>
      <c r="OEV199" s="428"/>
      <c r="OEW199" s="428"/>
      <c r="OEX199" s="428"/>
      <c r="OEY199" s="428"/>
      <c r="OEZ199" s="428"/>
      <c r="OFA199" s="428"/>
      <c r="OFB199" s="428"/>
      <c r="OFC199" s="428"/>
      <c r="OFD199" s="428"/>
      <c r="OFE199" s="428"/>
      <c r="OFF199" s="428"/>
      <c r="OFG199" s="428"/>
      <c r="OFH199" s="428"/>
      <c r="OFI199" s="428"/>
      <c r="OFJ199" s="428"/>
      <c r="OFK199" s="428"/>
      <c r="OFL199" s="428"/>
      <c r="OFM199" s="428"/>
      <c r="OFN199" s="428"/>
      <c r="OFO199" s="428"/>
      <c r="OFP199" s="428"/>
      <c r="OFQ199" s="428"/>
      <c r="OFR199" s="428"/>
      <c r="OFS199" s="428"/>
      <c r="OFT199" s="428"/>
      <c r="OFU199" s="428"/>
      <c r="OFV199" s="428"/>
      <c r="OFW199" s="428"/>
      <c r="OFX199" s="428"/>
      <c r="OFY199" s="428"/>
      <c r="OFZ199" s="428"/>
      <c r="OGA199" s="428"/>
      <c r="OGB199" s="428"/>
      <c r="OGC199" s="428"/>
      <c r="OGD199" s="428"/>
      <c r="OGE199" s="428"/>
      <c r="OGF199" s="428"/>
      <c r="OGG199" s="428"/>
      <c r="OGH199" s="428"/>
      <c r="OGI199" s="428"/>
      <c r="OGJ199" s="428"/>
      <c r="OGK199" s="428"/>
      <c r="OGL199" s="428"/>
      <c r="OGM199" s="428"/>
      <c r="OGN199" s="428"/>
      <c r="OGO199" s="428"/>
      <c r="OGP199" s="428"/>
      <c r="OGQ199" s="428"/>
      <c r="OGR199" s="428"/>
      <c r="OGS199" s="428"/>
      <c r="OGT199" s="428"/>
      <c r="OGU199" s="428"/>
      <c r="OGV199" s="428"/>
      <c r="OGW199" s="428"/>
      <c r="OGX199" s="428"/>
      <c r="OGY199" s="428"/>
      <c r="OGZ199" s="428"/>
      <c r="OHA199" s="428"/>
      <c r="OHB199" s="428"/>
      <c r="OHC199" s="428"/>
      <c r="OHD199" s="428"/>
      <c r="OHE199" s="428"/>
      <c r="OHF199" s="428"/>
      <c r="OHG199" s="428"/>
      <c r="OHH199" s="428"/>
      <c r="OHI199" s="428"/>
      <c r="OHJ199" s="428"/>
      <c r="OHK199" s="428"/>
      <c r="OHL199" s="428"/>
      <c r="OHM199" s="428"/>
      <c r="OHN199" s="428"/>
      <c r="OHO199" s="428"/>
      <c r="OHP199" s="428"/>
      <c r="OHQ199" s="428"/>
      <c r="OHR199" s="428"/>
      <c r="OHS199" s="428"/>
      <c r="OHT199" s="428"/>
      <c r="OHU199" s="428"/>
      <c r="OHV199" s="428"/>
      <c r="OHW199" s="428"/>
      <c r="OHX199" s="428"/>
      <c r="OHY199" s="428"/>
      <c r="OHZ199" s="428"/>
      <c r="OIA199" s="428"/>
      <c r="OIB199" s="428"/>
      <c r="OIC199" s="428"/>
      <c r="OID199" s="428"/>
      <c r="OIE199" s="428"/>
      <c r="OIF199" s="428"/>
      <c r="OIG199" s="428"/>
      <c r="OIH199" s="428"/>
      <c r="OII199" s="428"/>
      <c r="OIJ199" s="428"/>
      <c r="OIK199" s="428"/>
      <c r="OIL199" s="428"/>
      <c r="OIM199" s="428"/>
      <c r="OIN199" s="428"/>
      <c r="OIO199" s="428"/>
      <c r="OIP199" s="428"/>
      <c r="OIQ199" s="428"/>
      <c r="OIR199" s="428"/>
      <c r="OIS199" s="428"/>
      <c r="OIT199" s="428"/>
      <c r="OIU199" s="428"/>
      <c r="OIV199" s="428"/>
      <c r="OIW199" s="428"/>
      <c r="OIX199" s="428"/>
      <c r="OIY199" s="428"/>
      <c r="OIZ199" s="428"/>
      <c r="OJA199" s="428"/>
      <c r="OJB199" s="428"/>
      <c r="OJC199" s="428"/>
      <c r="OJD199" s="428"/>
      <c r="OJE199" s="428"/>
      <c r="OJF199" s="428"/>
      <c r="OJG199" s="428"/>
      <c r="OJH199" s="428"/>
      <c r="OJI199" s="428"/>
      <c r="OJJ199" s="428"/>
      <c r="OJK199" s="428"/>
      <c r="OJL199" s="428"/>
      <c r="OJM199" s="428"/>
      <c r="OJN199" s="428"/>
      <c r="OJO199" s="428"/>
      <c r="OJP199" s="428"/>
      <c r="OJQ199" s="428"/>
      <c r="OJR199" s="428"/>
      <c r="OJS199" s="428"/>
      <c r="OJT199" s="428"/>
      <c r="OJU199" s="428"/>
      <c r="OJV199" s="428"/>
      <c r="OJW199" s="428"/>
      <c r="OJX199" s="428"/>
      <c r="OJY199" s="428"/>
      <c r="OJZ199" s="428"/>
      <c r="OKA199" s="428"/>
      <c r="OKB199" s="428"/>
      <c r="OKC199" s="428"/>
      <c r="OKD199" s="428"/>
      <c r="OKE199" s="428"/>
      <c r="OKF199" s="428"/>
      <c r="OKG199" s="428"/>
      <c r="OKH199" s="428"/>
      <c r="OKI199" s="428"/>
      <c r="OKJ199" s="428"/>
      <c r="OKK199" s="428"/>
      <c r="OKL199" s="428"/>
      <c r="OKM199" s="428"/>
      <c r="OKN199" s="428"/>
      <c r="OKO199" s="428"/>
      <c r="OKP199" s="428"/>
      <c r="OKQ199" s="428"/>
      <c r="OKR199" s="428"/>
      <c r="OKS199" s="428"/>
      <c r="OKT199" s="428"/>
      <c r="OKU199" s="428"/>
      <c r="OKV199" s="428"/>
      <c r="OKW199" s="428"/>
      <c r="OKX199" s="428"/>
      <c r="OKY199" s="428"/>
      <c r="OKZ199" s="428"/>
      <c r="OLA199" s="428"/>
      <c r="OLB199" s="428"/>
      <c r="OLC199" s="428"/>
      <c r="OLD199" s="428"/>
      <c r="OLE199" s="428"/>
      <c r="OLF199" s="428"/>
      <c r="OLG199" s="428"/>
      <c r="OLH199" s="428"/>
      <c r="OLI199" s="428"/>
      <c r="OLJ199" s="428"/>
      <c r="OLK199" s="428"/>
      <c r="OLL199" s="428"/>
      <c r="OLM199" s="428"/>
      <c r="OLN199" s="428"/>
      <c r="OLO199" s="428"/>
      <c r="OLP199" s="428"/>
      <c r="OLQ199" s="428"/>
      <c r="OLR199" s="428"/>
      <c r="OLS199" s="428"/>
      <c r="OLT199" s="428"/>
      <c r="OLU199" s="428"/>
      <c r="OLV199" s="428"/>
      <c r="OLW199" s="428"/>
      <c r="OLX199" s="428"/>
      <c r="OLY199" s="428"/>
      <c r="OLZ199" s="428"/>
      <c r="OMA199" s="428"/>
      <c r="OMB199" s="428"/>
      <c r="OMC199" s="428"/>
      <c r="OMD199" s="428"/>
      <c r="OME199" s="428"/>
      <c r="OMF199" s="428"/>
      <c r="OMG199" s="428"/>
      <c r="OMH199" s="428"/>
      <c r="OMI199" s="428"/>
      <c r="OMJ199" s="428"/>
      <c r="OMK199" s="428"/>
      <c r="OML199" s="428"/>
      <c r="OMM199" s="428"/>
      <c r="OMN199" s="428"/>
      <c r="OMO199" s="428"/>
      <c r="OMP199" s="428"/>
      <c r="OMQ199" s="428"/>
      <c r="OMR199" s="428"/>
      <c r="OMS199" s="428"/>
      <c r="OMT199" s="428"/>
      <c r="OMU199" s="428"/>
      <c r="OMV199" s="428"/>
      <c r="OMW199" s="428"/>
      <c r="OMX199" s="428"/>
      <c r="OMY199" s="428"/>
      <c r="OMZ199" s="428"/>
      <c r="ONA199" s="428"/>
      <c r="ONB199" s="428"/>
      <c r="ONC199" s="428"/>
      <c r="OND199" s="428"/>
      <c r="ONE199" s="428"/>
      <c r="ONF199" s="428"/>
      <c r="ONG199" s="428"/>
      <c r="ONH199" s="428"/>
      <c r="ONI199" s="428"/>
      <c r="ONJ199" s="428"/>
      <c r="ONK199" s="428"/>
      <c r="ONL199" s="428"/>
      <c r="ONM199" s="428"/>
      <c r="ONN199" s="428"/>
      <c r="ONO199" s="428"/>
      <c r="ONP199" s="428"/>
      <c r="ONQ199" s="428"/>
      <c r="ONR199" s="428"/>
      <c r="ONS199" s="428"/>
      <c r="ONT199" s="428"/>
      <c r="ONU199" s="428"/>
      <c r="ONV199" s="428"/>
      <c r="ONW199" s="428"/>
      <c r="ONX199" s="428"/>
      <c r="ONY199" s="428"/>
      <c r="ONZ199" s="428"/>
      <c r="OOA199" s="428"/>
      <c r="OOB199" s="428"/>
      <c r="OOC199" s="428"/>
      <c r="OOD199" s="428"/>
      <c r="OOE199" s="428"/>
      <c r="OOF199" s="428"/>
      <c r="OOG199" s="428"/>
      <c r="OOH199" s="428"/>
      <c r="OOI199" s="428"/>
      <c r="OOJ199" s="428"/>
      <c r="OOK199" s="428"/>
      <c r="OOL199" s="428"/>
      <c r="OOM199" s="428"/>
      <c r="OON199" s="428"/>
      <c r="OOO199" s="428"/>
      <c r="OOP199" s="428"/>
      <c r="OOQ199" s="428"/>
      <c r="OOR199" s="428"/>
      <c r="OOS199" s="428"/>
      <c r="OOT199" s="428"/>
      <c r="OOU199" s="428"/>
      <c r="OOV199" s="428"/>
      <c r="OOW199" s="428"/>
      <c r="OOX199" s="428"/>
      <c r="OOY199" s="428"/>
      <c r="OOZ199" s="428"/>
      <c r="OPA199" s="428"/>
      <c r="OPB199" s="428"/>
      <c r="OPC199" s="428"/>
      <c r="OPD199" s="428"/>
      <c r="OPE199" s="428"/>
      <c r="OPF199" s="428"/>
      <c r="OPG199" s="428"/>
      <c r="OPH199" s="428"/>
      <c r="OPI199" s="428"/>
      <c r="OPJ199" s="428"/>
      <c r="OPK199" s="428"/>
      <c r="OPL199" s="428"/>
      <c r="OPM199" s="428"/>
      <c r="OPN199" s="428"/>
      <c r="OPO199" s="428"/>
      <c r="OPP199" s="428"/>
      <c r="OPQ199" s="428"/>
      <c r="OPR199" s="428"/>
      <c r="OPS199" s="428"/>
      <c r="OPT199" s="428"/>
      <c r="OPU199" s="428"/>
      <c r="OPV199" s="428"/>
      <c r="OPW199" s="428"/>
      <c r="OPX199" s="428"/>
      <c r="OPY199" s="428"/>
      <c r="OPZ199" s="428"/>
      <c r="OQA199" s="428"/>
      <c r="OQB199" s="428"/>
      <c r="OQC199" s="428"/>
      <c r="OQD199" s="428"/>
      <c r="OQE199" s="428"/>
      <c r="OQF199" s="428"/>
      <c r="OQG199" s="428"/>
      <c r="OQH199" s="428"/>
      <c r="OQI199" s="428"/>
      <c r="OQJ199" s="428"/>
      <c r="OQK199" s="428"/>
      <c r="OQL199" s="428"/>
      <c r="OQM199" s="428"/>
      <c r="OQN199" s="428"/>
      <c r="OQO199" s="428"/>
      <c r="OQP199" s="428"/>
      <c r="OQQ199" s="428"/>
      <c r="OQR199" s="428"/>
      <c r="OQS199" s="428"/>
      <c r="OQT199" s="428"/>
      <c r="OQU199" s="428"/>
      <c r="OQV199" s="428"/>
      <c r="OQW199" s="428"/>
      <c r="OQX199" s="428"/>
      <c r="OQY199" s="428"/>
      <c r="OQZ199" s="428"/>
      <c r="ORA199" s="428"/>
      <c r="ORB199" s="428"/>
      <c r="ORC199" s="428"/>
      <c r="ORD199" s="428"/>
      <c r="ORE199" s="428"/>
      <c r="ORF199" s="428"/>
      <c r="ORG199" s="428"/>
      <c r="ORH199" s="428"/>
      <c r="ORI199" s="428"/>
      <c r="ORJ199" s="428"/>
      <c r="ORK199" s="428"/>
      <c r="ORL199" s="428"/>
      <c r="ORM199" s="428"/>
      <c r="ORN199" s="428"/>
      <c r="ORO199" s="428"/>
      <c r="ORP199" s="428"/>
      <c r="ORQ199" s="428"/>
      <c r="ORR199" s="428"/>
      <c r="ORS199" s="428"/>
      <c r="ORT199" s="428"/>
      <c r="ORU199" s="428"/>
      <c r="ORV199" s="428"/>
      <c r="ORW199" s="428"/>
      <c r="ORX199" s="428"/>
      <c r="ORY199" s="428"/>
      <c r="ORZ199" s="428"/>
      <c r="OSA199" s="428"/>
      <c r="OSB199" s="428"/>
      <c r="OSC199" s="428"/>
      <c r="OSD199" s="428"/>
      <c r="OSE199" s="428"/>
      <c r="OSF199" s="428"/>
      <c r="OSG199" s="428"/>
      <c r="OSH199" s="428"/>
      <c r="OSI199" s="428"/>
      <c r="OSJ199" s="428"/>
      <c r="OSK199" s="428"/>
      <c r="OSL199" s="428"/>
      <c r="OSM199" s="428"/>
      <c r="OSN199" s="428"/>
      <c r="OSO199" s="428"/>
      <c r="OSP199" s="428"/>
      <c r="OSQ199" s="428"/>
      <c r="OSR199" s="428"/>
      <c r="OSS199" s="428"/>
      <c r="OST199" s="428"/>
      <c r="OSU199" s="428"/>
      <c r="OSV199" s="428"/>
      <c r="OSW199" s="428"/>
      <c r="OSX199" s="428"/>
      <c r="OSY199" s="428"/>
      <c r="OSZ199" s="428"/>
      <c r="OTA199" s="428"/>
      <c r="OTB199" s="428"/>
      <c r="OTC199" s="428"/>
      <c r="OTD199" s="428"/>
      <c r="OTE199" s="428"/>
      <c r="OTF199" s="428"/>
      <c r="OTG199" s="428"/>
      <c r="OTH199" s="428"/>
      <c r="OTI199" s="428"/>
      <c r="OTJ199" s="428"/>
      <c r="OTK199" s="428"/>
      <c r="OTL199" s="428"/>
      <c r="OTM199" s="428"/>
      <c r="OTN199" s="428"/>
      <c r="OTO199" s="428"/>
      <c r="OTP199" s="428"/>
      <c r="OTQ199" s="428"/>
      <c r="OTR199" s="428"/>
      <c r="OTS199" s="428"/>
      <c r="OTT199" s="428"/>
      <c r="OTU199" s="428"/>
      <c r="OTV199" s="428"/>
      <c r="OTW199" s="428"/>
      <c r="OTX199" s="428"/>
      <c r="OTY199" s="428"/>
      <c r="OTZ199" s="428"/>
      <c r="OUA199" s="428"/>
      <c r="OUB199" s="428"/>
      <c r="OUC199" s="428"/>
      <c r="OUD199" s="428"/>
      <c r="OUE199" s="428"/>
      <c r="OUF199" s="428"/>
      <c r="OUG199" s="428"/>
      <c r="OUH199" s="428"/>
      <c r="OUI199" s="428"/>
      <c r="OUJ199" s="428"/>
      <c r="OUK199" s="428"/>
      <c r="OUL199" s="428"/>
      <c r="OUM199" s="428"/>
      <c r="OUN199" s="428"/>
      <c r="OUO199" s="428"/>
      <c r="OUP199" s="428"/>
      <c r="OUQ199" s="428"/>
      <c r="OUR199" s="428"/>
      <c r="OUS199" s="428"/>
      <c r="OUT199" s="428"/>
      <c r="OUU199" s="428"/>
      <c r="OUV199" s="428"/>
      <c r="OUW199" s="428"/>
      <c r="OUX199" s="428"/>
      <c r="OUY199" s="428"/>
      <c r="OUZ199" s="428"/>
      <c r="OVA199" s="428"/>
      <c r="OVB199" s="428"/>
      <c r="OVC199" s="428"/>
      <c r="OVD199" s="428"/>
      <c r="OVE199" s="428"/>
      <c r="OVF199" s="428"/>
      <c r="OVG199" s="428"/>
      <c r="OVH199" s="428"/>
      <c r="OVI199" s="428"/>
      <c r="OVJ199" s="428"/>
      <c r="OVK199" s="428"/>
      <c r="OVL199" s="428"/>
      <c r="OVM199" s="428"/>
      <c r="OVN199" s="428"/>
      <c r="OVO199" s="428"/>
      <c r="OVP199" s="428"/>
      <c r="OVQ199" s="428"/>
      <c r="OVR199" s="428"/>
      <c r="OVS199" s="428"/>
      <c r="OVT199" s="428"/>
      <c r="OVU199" s="428"/>
      <c r="OVV199" s="428"/>
      <c r="OVW199" s="428"/>
      <c r="OVX199" s="428"/>
      <c r="OVY199" s="428"/>
      <c r="OVZ199" s="428"/>
      <c r="OWA199" s="428"/>
      <c r="OWB199" s="428"/>
      <c r="OWC199" s="428"/>
      <c r="OWD199" s="428"/>
      <c r="OWE199" s="428"/>
      <c r="OWF199" s="428"/>
      <c r="OWG199" s="428"/>
      <c r="OWH199" s="428"/>
      <c r="OWI199" s="428"/>
      <c r="OWJ199" s="428"/>
      <c r="OWK199" s="428"/>
      <c r="OWL199" s="428"/>
      <c r="OWM199" s="428"/>
      <c r="OWN199" s="428"/>
      <c r="OWO199" s="428"/>
      <c r="OWP199" s="428"/>
      <c r="OWQ199" s="428"/>
      <c r="OWR199" s="428"/>
      <c r="OWS199" s="428"/>
      <c r="OWT199" s="428"/>
      <c r="OWU199" s="428"/>
      <c r="OWV199" s="428"/>
      <c r="OWW199" s="428"/>
      <c r="OWX199" s="428"/>
      <c r="OWY199" s="428"/>
      <c r="OWZ199" s="428"/>
      <c r="OXA199" s="428"/>
      <c r="OXB199" s="428"/>
      <c r="OXC199" s="428"/>
      <c r="OXD199" s="428"/>
      <c r="OXE199" s="428"/>
      <c r="OXF199" s="428"/>
      <c r="OXG199" s="428"/>
      <c r="OXH199" s="428"/>
      <c r="OXI199" s="428"/>
      <c r="OXJ199" s="428"/>
      <c r="OXK199" s="428"/>
      <c r="OXL199" s="428"/>
      <c r="OXM199" s="428"/>
      <c r="OXN199" s="428"/>
      <c r="OXO199" s="428"/>
      <c r="OXP199" s="428"/>
      <c r="OXQ199" s="428"/>
      <c r="OXR199" s="428"/>
      <c r="OXS199" s="428"/>
      <c r="OXT199" s="428"/>
      <c r="OXU199" s="428"/>
      <c r="OXV199" s="428"/>
      <c r="OXW199" s="428"/>
      <c r="OXX199" s="428"/>
      <c r="OXY199" s="428"/>
      <c r="OXZ199" s="428"/>
      <c r="OYA199" s="428"/>
      <c r="OYB199" s="428"/>
      <c r="OYC199" s="428"/>
      <c r="OYD199" s="428"/>
      <c r="OYE199" s="428"/>
      <c r="OYF199" s="428"/>
      <c r="OYG199" s="428"/>
      <c r="OYH199" s="428"/>
      <c r="OYI199" s="428"/>
      <c r="OYJ199" s="428"/>
      <c r="OYK199" s="428"/>
      <c r="OYL199" s="428"/>
      <c r="OYM199" s="428"/>
      <c r="OYN199" s="428"/>
      <c r="OYO199" s="428"/>
      <c r="OYP199" s="428"/>
      <c r="OYQ199" s="428"/>
      <c r="OYR199" s="428"/>
      <c r="OYS199" s="428"/>
      <c r="OYT199" s="428"/>
      <c r="OYU199" s="428"/>
      <c r="OYV199" s="428"/>
      <c r="OYW199" s="428"/>
      <c r="OYX199" s="428"/>
      <c r="OYY199" s="428"/>
      <c r="OYZ199" s="428"/>
      <c r="OZA199" s="428"/>
      <c r="OZB199" s="428"/>
      <c r="OZC199" s="428"/>
      <c r="OZD199" s="428"/>
      <c r="OZE199" s="428"/>
      <c r="OZF199" s="428"/>
      <c r="OZG199" s="428"/>
      <c r="OZH199" s="428"/>
      <c r="OZI199" s="428"/>
      <c r="OZJ199" s="428"/>
      <c r="OZK199" s="428"/>
      <c r="OZL199" s="428"/>
      <c r="OZM199" s="428"/>
      <c r="OZN199" s="428"/>
      <c r="OZO199" s="428"/>
      <c r="OZP199" s="428"/>
      <c r="OZQ199" s="428"/>
      <c r="OZR199" s="428"/>
      <c r="OZS199" s="428"/>
      <c r="OZT199" s="428"/>
      <c r="OZU199" s="428"/>
      <c r="OZV199" s="428"/>
      <c r="OZW199" s="428"/>
      <c r="OZX199" s="428"/>
      <c r="OZY199" s="428"/>
      <c r="OZZ199" s="428"/>
      <c r="PAA199" s="428"/>
      <c r="PAB199" s="428"/>
      <c r="PAC199" s="428"/>
      <c r="PAD199" s="428"/>
      <c r="PAE199" s="428"/>
      <c r="PAF199" s="428"/>
      <c r="PAG199" s="428"/>
      <c r="PAH199" s="428"/>
      <c r="PAI199" s="428"/>
      <c r="PAJ199" s="428"/>
      <c r="PAK199" s="428"/>
      <c r="PAL199" s="428"/>
      <c r="PAM199" s="428"/>
      <c r="PAN199" s="428"/>
      <c r="PAO199" s="428"/>
      <c r="PAP199" s="428"/>
      <c r="PAQ199" s="428"/>
      <c r="PAR199" s="428"/>
      <c r="PAS199" s="428"/>
      <c r="PAT199" s="428"/>
      <c r="PAU199" s="428"/>
      <c r="PAV199" s="428"/>
      <c r="PAW199" s="428"/>
      <c r="PAX199" s="428"/>
      <c r="PAY199" s="428"/>
      <c r="PAZ199" s="428"/>
      <c r="PBA199" s="428"/>
      <c r="PBB199" s="428"/>
      <c r="PBC199" s="428"/>
      <c r="PBD199" s="428"/>
      <c r="PBE199" s="428"/>
      <c r="PBF199" s="428"/>
      <c r="PBG199" s="428"/>
      <c r="PBH199" s="428"/>
      <c r="PBI199" s="428"/>
      <c r="PBJ199" s="428"/>
      <c r="PBK199" s="428"/>
      <c r="PBL199" s="428"/>
      <c r="PBM199" s="428"/>
      <c r="PBN199" s="428"/>
      <c r="PBO199" s="428"/>
      <c r="PBP199" s="428"/>
      <c r="PBQ199" s="428"/>
      <c r="PBR199" s="428"/>
      <c r="PBS199" s="428"/>
      <c r="PBT199" s="428"/>
      <c r="PBU199" s="428"/>
      <c r="PBV199" s="428"/>
      <c r="PBW199" s="428"/>
      <c r="PBX199" s="428"/>
      <c r="PBY199" s="428"/>
      <c r="PBZ199" s="428"/>
      <c r="PCA199" s="428"/>
      <c r="PCB199" s="428"/>
      <c r="PCC199" s="428"/>
      <c r="PCD199" s="428"/>
      <c r="PCE199" s="428"/>
      <c r="PCF199" s="428"/>
      <c r="PCG199" s="428"/>
      <c r="PCH199" s="428"/>
      <c r="PCI199" s="428"/>
      <c r="PCJ199" s="428"/>
      <c r="PCK199" s="428"/>
      <c r="PCL199" s="428"/>
      <c r="PCM199" s="428"/>
      <c r="PCN199" s="428"/>
      <c r="PCO199" s="428"/>
      <c r="PCP199" s="428"/>
      <c r="PCQ199" s="428"/>
      <c r="PCR199" s="428"/>
      <c r="PCS199" s="428"/>
      <c r="PCT199" s="428"/>
      <c r="PCU199" s="428"/>
      <c r="PCV199" s="428"/>
      <c r="PCW199" s="428"/>
      <c r="PCX199" s="428"/>
      <c r="PCY199" s="428"/>
      <c r="PCZ199" s="428"/>
      <c r="PDA199" s="428"/>
      <c r="PDB199" s="428"/>
      <c r="PDC199" s="428"/>
      <c r="PDD199" s="428"/>
      <c r="PDE199" s="428"/>
      <c r="PDF199" s="428"/>
      <c r="PDG199" s="428"/>
      <c r="PDH199" s="428"/>
      <c r="PDI199" s="428"/>
      <c r="PDJ199" s="428"/>
      <c r="PDK199" s="428"/>
      <c r="PDL199" s="428"/>
      <c r="PDM199" s="428"/>
      <c r="PDN199" s="428"/>
      <c r="PDO199" s="428"/>
      <c r="PDP199" s="428"/>
      <c r="PDQ199" s="428"/>
      <c r="PDR199" s="428"/>
      <c r="PDS199" s="428"/>
      <c r="PDT199" s="428"/>
      <c r="PDU199" s="428"/>
      <c r="PDV199" s="428"/>
      <c r="PDW199" s="428"/>
      <c r="PDX199" s="428"/>
      <c r="PDY199" s="428"/>
      <c r="PDZ199" s="428"/>
      <c r="PEA199" s="428"/>
      <c r="PEB199" s="428"/>
      <c r="PEC199" s="428"/>
      <c r="PED199" s="428"/>
      <c r="PEE199" s="428"/>
      <c r="PEF199" s="428"/>
      <c r="PEG199" s="428"/>
      <c r="PEH199" s="428"/>
      <c r="PEI199" s="428"/>
      <c r="PEJ199" s="428"/>
      <c r="PEK199" s="428"/>
      <c r="PEL199" s="428"/>
      <c r="PEM199" s="428"/>
      <c r="PEN199" s="428"/>
      <c r="PEO199" s="428"/>
      <c r="PEP199" s="428"/>
      <c r="PEQ199" s="428"/>
      <c r="PER199" s="428"/>
      <c r="PES199" s="428"/>
      <c r="PET199" s="428"/>
      <c r="PEU199" s="428"/>
      <c r="PEV199" s="428"/>
      <c r="PEW199" s="428"/>
      <c r="PEX199" s="428"/>
      <c r="PEY199" s="428"/>
      <c r="PEZ199" s="428"/>
      <c r="PFA199" s="428"/>
      <c r="PFB199" s="428"/>
      <c r="PFC199" s="428"/>
      <c r="PFD199" s="428"/>
      <c r="PFE199" s="428"/>
      <c r="PFF199" s="428"/>
      <c r="PFG199" s="428"/>
      <c r="PFH199" s="428"/>
      <c r="PFI199" s="428"/>
      <c r="PFJ199" s="428"/>
      <c r="PFK199" s="428"/>
      <c r="PFL199" s="428"/>
      <c r="PFM199" s="428"/>
      <c r="PFN199" s="428"/>
      <c r="PFO199" s="428"/>
      <c r="PFP199" s="428"/>
      <c r="PFQ199" s="428"/>
      <c r="PFR199" s="428"/>
      <c r="PFS199" s="428"/>
      <c r="PFT199" s="428"/>
      <c r="PFU199" s="428"/>
      <c r="PFV199" s="428"/>
      <c r="PFW199" s="428"/>
      <c r="PFX199" s="428"/>
      <c r="PFY199" s="428"/>
      <c r="PFZ199" s="428"/>
      <c r="PGA199" s="428"/>
      <c r="PGB199" s="428"/>
      <c r="PGC199" s="428"/>
      <c r="PGD199" s="428"/>
      <c r="PGE199" s="428"/>
      <c r="PGF199" s="428"/>
      <c r="PGG199" s="428"/>
      <c r="PGH199" s="428"/>
      <c r="PGI199" s="428"/>
      <c r="PGJ199" s="428"/>
      <c r="PGK199" s="428"/>
      <c r="PGL199" s="428"/>
      <c r="PGM199" s="428"/>
      <c r="PGN199" s="428"/>
      <c r="PGO199" s="428"/>
      <c r="PGP199" s="428"/>
      <c r="PGQ199" s="428"/>
      <c r="PGR199" s="428"/>
      <c r="PGS199" s="428"/>
      <c r="PGT199" s="428"/>
      <c r="PGU199" s="428"/>
      <c r="PGV199" s="428"/>
      <c r="PGW199" s="428"/>
      <c r="PGX199" s="428"/>
      <c r="PGY199" s="428"/>
      <c r="PGZ199" s="428"/>
      <c r="PHA199" s="428"/>
      <c r="PHB199" s="428"/>
      <c r="PHC199" s="428"/>
      <c r="PHD199" s="428"/>
      <c r="PHE199" s="428"/>
      <c r="PHF199" s="428"/>
      <c r="PHG199" s="428"/>
      <c r="PHH199" s="428"/>
      <c r="PHI199" s="428"/>
      <c r="PHJ199" s="428"/>
      <c r="PHK199" s="428"/>
      <c r="PHL199" s="428"/>
      <c r="PHM199" s="428"/>
      <c r="PHN199" s="428"/>
      <c r="PHO199" s="428"/>
      <c r="PHP199" s="428"/>
      <c r="PHQ199" s="428"/>
      <c r="PHR199" s="428"/>
      <c r="PHS199" s="428"/>
      <c r="PHT199" s="428"/>
      <c r="PHU199" s="428"/>
      <c r="PHV199" s="428"/>
      <c r="PHW199" s="428"/>
      <c r="PHX199" s="428"/>
      <c r="PHY199" s="428"/>
      <c r="PHZ199" s="428"/>
      <c r="PIA199" s="428"/>
      <c r="PIB199" s="428"/>
      <c r="PIC199" s="428"/>
      <c r="PID199" s="428"/>
      <c r="PIE199" s="428"/>
      <c r="PIF199" s="428"/>
      <c r="PIG199" s="428"/>
      <c r="PIH199" s="428"/>
      <c r="PII199" s="428"/>
      <c r="PIJ199" s="428"/>
      <c r="PIK199" s="428"/>
      <c r="PIL199" s="428"/>
      <c r="PIM199" s="428"/>
      <c r="PIN199" s="428"/>
      <c r="PIO199" s="428"/>
      <c r="PIP199" s="428"/>
      <c r="PIQ199" s="428"/>
      <c r="PIR199" s="428"/>
      <c r="PIS199" s="428"/>
      <c r="PIT199" s="428"/>
      <c r="PIU199" s="428"/>
      <c r="PIV199" s="428"/>
      <c r="PIW199" s="428"/>
      <c r="PIX199" s="428"/>
      <c r="PIY199" s="428"/>
      <c r="PIZ199" s="428"/>
      <c r="PJA199" s="428"/>
      <c r="PJB199" s="428"/>
      <c r="PJC199" s="428"/>
      <c r="PJD199" s="428"/>
      <c r="PJE199" s="428"/>
      <c r="PJF199" s="428"/>
      <c r="PJG199" s="428"/>
      <c r="PJH199" s="428"/>
      <c r="PJI199" s="428"/>
      <c r="PJJ199" s="428"/>
      <c r="PJK199" s="428"/>
      <c r="PJL199" s="428"/>
      <c r="PJM199" s="428"/>
      <c r="PJN199" s="428"/>
      <c r="PJO199" s="428"/>
      <c r="PJP199" s="428"/>
      <c r="PJQ199" s="428"/>
      <c r="PJR199" s="428"/>
      <c r="PJS199" s="428"/>
      <c r="PJT199" s="428"/>
      <c r="PJU199" s="428"/>
      <c r="PJV199" s="428"/>
      <c r="PJW199" s="428"/>
      <c r="PJX199" s="428"/>
      <c r="PJY199" s="428"/>
      <c r="PJZ199" s="428"/>
      <c r="PKA199" s="428"/>
      <c r="PKB199" s="428"/>
      <c r="PKC199" s="428"/>
      <c r="PKD199" s="428"/>
      <c r="PKE199" s="428"/>
      <c r="PKF199" s="428"/>
      <c r="PKG199" s="428"/>
      <c r="PKH199" s="428"/>
      <c r="PKI199" s="428"/>
      <c r="PKJ199" s="428"/>
      <c r="PKK199" s="428"/>
      <c r="PKL199" s="428"/>
      <c r="PKM199" s="428"/>
      <c r="PKN199" s="428"/>
      <c r="PKO199" s="428"/>
      <c r="PKP199" s="428"/>
      <c r="PKQ199" s="428"/>
      <c r="PKR199" s="428"/>
      <c r="PKS199" s="428"/>
      <c r="PKT199" s="428"/>
      <c r="PKU199" s="428"/>
      <c r="PKV199" s="428"/>
      <c r="PKW199" s="428"/>
      <c r="PKX199" s="428"/>
      <c r="PKY199" s="428"/>
      <c r="PKZ199" s="428"/>
      <c r="PLA199" s="428"/>
      <c r="PLB199" s="428"/>
      <c r="PLC199" s="428"/>
      <c r="PLD199" s="428"/>
      <c r="PLE199" s="428"/>
      <c r="PLF199" s="428"/>
      <c r="PLG199" s="428"/>
      <c r="PLH199" s="428"/>
      <c r="PLI199" s="428"/>
      <c r="PLJ199" s="428"/>
      <c r="PLK199" s="428"/>
      <c r="PLL199" s="428"/>
      <c r="PLM199" s="428"/>
      <c r="PLN199" s="428"/>
      <c r="PLO199" s="428"/>
      <c r="PLP199" s="428"/>
      <c r="PLQ199" s="428"/>
      <c r="PLR199" s="428"/>
      <c r="PLS199" s="428"/>
      <c r="PLT199" s="428"/>
      <c r="PLU199" s="428"/>
      <c r="PLV199" s="428"/>
      <c r="PLW199" s="428"/>
      <c r="PLX199" s="428"/>
      <c r="PLY199" s="428"/>
      <c r="PLZ199" s="428"/>
      <c r="PMA199" s="428"/>
      <c r="PMB199" s="428"/>
      <c r="PMC199" s="428"/>
      <c r="PMD199" s="428"/>
      <c r="PME199" s="428"/>
      <c r="PMF199" s="428"/>
      <c r="PMG199" s="428"/>
      <c r="PMH199" s="428"/>
      <c r="PMI199" s="428"/>
      <c r="PMJ199" s="428"/>
      <c r="PMK199" s="428"/>
      <c r="PML199" s="428"/>
      <c r="PMM199" s="428"/>
      <c r="PMN199" s="428"/>
      <c r="PMO199" s="428"/>
      <c r="PMP199" s="428"/>
      <c r="PMQ199" s="428"/>
      <c r="PMR199" s="428"/>
      <c r="PMS199" s="428"/>
      <c r="PMT199" s="428"/>
      <c r="PMU199" s="428"/>
      <c r="PMV199" s="428"/>
      <c r="PMW199" s="428"/>
      <c r="PMX199" s="428"/>
      <c r="PMY199" s="428"/>
      <c r="PMZ199" s="428"/>
      <c r="PNA199" s="428"/>
      <c r="PNB199" s="428"/>
      <c r="PNC199" s="428"/>
      <c r="PND199" s="428"/>
      <c r="PNE199" s="428"/>
      <c r="PNF199" s="428"/>
      <c r="PNG199" s="428"/>
      <c r="PNH199" s="428"/>
      <c r="PNI199" s="428"/>
      <c r="PNJ199" s="428"/>
      <c r="PNK199" s="428"/>
      <c r="PNL199" s="428"/>
      <c r="PNM199" s="428"/>
      <c r="PNN199" s="428"/>
      <c r="PNO199" s="428"/>
      <c r="PNP199" s="428"/>
      <c r="PNQ199" s="428"/>
      <c r="PNR199" s="428"/>
      <c r="PNS199" s="428"/>
      <c r="PNT199" s="428"/>
      <c r="PNU199" s="428"/>
      <c r="PNV199" s="428"/>
      <c r="PNW199" s="428"/>
      <c r="PNX199" s="428"/>
      <c r="PNY199" s="428"/>
      <c r="PNZ199" s="428"/>
      <c r="POA199" s="428"/>
      <c r="POB199" s="428"/>
      <c r="POC199" s="428"/>
      <c r="POD199" s="428"/>
      <c r="POE199" s="428"/>
      <c r="POF199" s="428"/>
      <c r="POG199" s="428"/>
      <c r="POH199" s="428"/>
      <c r="POI199" s="428"/>
      <c r="POJ199" s="428"/>
      <c r="POK199" s="428"/>
      <c r="POL199" s="428"/>
      <c r="POM199" s="428"/>
      <c r="PON199" s="428"/>
      <c r="POO199" s="428"/>
      <c r="POP199" s="428"/>
      <c r="POQ199" s="428"/>
      <c r="POR199" s="428"/>
      <c r="POS199" s="428"/>
      <c r="POT199" s="428"/>
      <c r="POU199" s="428"/>
      <c r="POV199" s="428"/>
      <c r="POW199" s="428"/>
      <c r="POX199" s="428"/>
      <c r="POY199" s="428"/>
      <c r="POZ199" s="428"/>
      <c r="PPA199" s="428"/>
      <c r="PPB199" s="428"/>
      <c r="PPC199" s="428"/>
      <c r="PPD199" s="428"/>
      <c r="PPE199" s="428"/>
      <c r="PPF199" s="428"/>
      <c r="PPG199" s="428"/>
      <c r="PPH199" s="428"/>
      <c r="PPI199" s="428"/>
      <c r="PPJ199" s="428"/>
      <c r="PPK199" s="428"/>
      <c r="PPL199" s="428"/>
      <c r="PPM199" s="428"/>
      <c r="PPN199" s="428"/>
      <c r="PPO199" s="428"/>
      <c r="PPP199" s="428"/>
      <c r="PPQ199" s="428"/>
      <c r="PPR199" s="428"/>
      <c r="PPS199" s="428"/>
      <c r="PPT199" s="428"/>
      <c r="PPU199" s="428"/>
      <c r="PPV199" s="428"/>
      <c r="PPW199" s="428"/>
      <c r="PPX199" s="428"/>
      <c r="PPY199" s="428"/>
      <c r="PPZ199" s="428"/>
      <c r="PQA199" s="428"/>
      <c r="PQB199" s="428"/>
      <c r="PQC199" s="428"/>
      <c r="PQD199" s="428"/>
      <c r="PQE199" s="428"/>
      <c r="PQF199" s="428"/>
      <c r="PQG199" s="428"/>
      <c r="PQH199" s="428"/>
      <c r="PQI199" s="428"/>
      <c r="PQJ199" s="428"/>
      <c r="PQK199" s="428"/>
      <c r="PQL199" s="428"/>
      <c r="PQM199" s="428"/>
      <c r="PQN199" s="428"/>
      <c r="PQO199" s="428"/>
      <c r="PQP199" s="428"/>
      <c r="PQQ199" s="428"/>
      <c r="PQR199" s="428"/>
      <c r="PQS199" s="428"/>
      <c r="PQT199" s="428"/>
      <c r="PQU199" s="428"/>
      <c r="PQV199" s="428"/>
      <c r="PQW199" s="428"/>
      <c r="PQX199" s="428"/>
      <c r="PQY199" s="428"/>
      <c r="PQZ199" s="428"/>
      <c r="PRA199" s="428"/>
      <c r="PRB199" s="428"/>
      <c r="PRC199" s="428"/>
      <c r="PRD199" s="428"/>
      <c r="PRE199" s="428"/>
      <c r="PRF199" s="428"/>
      <c r="PRG199" s="428"/>
      <c r="PRH199" s="428"/>
      <c r="PRI199" s="428"/>
      <c r="PRJ199" s="428"/>
      <c r="PRK199" s="428"/>
      <c r="PRL199" s="428"/>
      <c r="PRM199" s="428"/>
      <c r="PRN199" s="428"/>
      <c r="PRO199" s="428"/>
      <c r="PRP199" s="428"/>
      <c r="PRQ199" s="428"/>
      <c r="PRR199" s="428"/>
      <c r="PRS199" s="428"/>
      <c r="PRT199" s="428"/>
      <c r="PRU199" s="428"/>
      <c r="PRV199" s="428"/>
      <c r="PRW199" s="428"/>
      <c r="PRX199" s="428"/>
      <c r="PRY199" s="428"/>
      <c r="PRZ199" s="428"/>
      <c r="PSA199" s="428"/>
      <c r="PSB199" s="428"/>
      <c r="PSC199" s="428"/>
      <c r="PSD199" s="428"/>
      <c r="PSE199" s="428"/>
      <c r="PSF199" s="428"/>
      <c r="PSG199" s="428"/>
      <c r="PSH199" s="428"/>
      <c r="PSI199" s="428"/>
      <c r="PSJ199" s="428"/>
      <c r="PSK199" s="428"/>
      <c r="PSL199" s="428"/>
      <c r="PSM199" s="428"/>
      <c r="PSN199" s="428"/>
      <c r="PSO199" s="428"/>
      <c r="PSP199" s="428"/>
      <c r="PSQ199" s="428"/>
      <c r="PSR199" s="428"/>
      <c r="PSS199" s="428"/>
      <c r="PST199" s="428"/>
      <c r="PSU199" s="428"/>
      <c r="PSV199" s="428"/>
      <c r="PSW199" s="428"/>
      <c r="PSX199" s="428"/>
      <c r="PSY199" s="428"/>
      <c r="PSZ199" s="428"/>
      <c r="PTA199" s="428"/>
      <c r="PTB199" s="428"/>
      <c r="PTC199" s="428"/>
      <c r="PTD199" s="428"/>
      <c r="PTE199" s="428"/>
      <c r="PTF199" s="428"/>
      <c r="PTG199" s="428"/>
      <c r="PTH199" s="428"/>
      <c r="PTI199" s="428"/>
      <c r="PTJ199" s="428"/>
      <c r="PTK199" s="428"/>
      <c r="PTL199" s="428"/>
      <c r="PTM199" s="428"/>
      <c r="PTN199" s="428"/>
      <c r="PTO199" s="428"/>
      <c r="PTP199" s="428"/>
      <c r="PTQ199" s="428"/>
      <c r="PTR199" s="428"/>
      <c r="PTS199" s="428"/>
      <c r="PTT199" s="428"/>
      <c r="PTU199" s="428"/>
      <c r="PTV199" s="428"/>
      <c r="PTW199" s="428"/>
      <c r="PTX199" s="428"/>
      <c r="PTY199" s="428"/>
      <c r="PTZ199" s="428"/>
      <c r="PUA199" s="428"/>
      <c r="PUB199" s="428"/>
      <c r="PUC199" s="428"/>
      <c r="PUD199" s="428"/>
      <c r="PUE199" s="428"/>
      <c r="PUF199" s="428"/>
      <c r="PUG199" s="428"/>
      <c r="PUH199" s="428"/>
      <c r="PUI199" s="428"/>
      <c r="PUJ199" s="428"/>
      <c r="PUK199" s="428"/>
      <c r="PUL199" s="428"/>
      <c r="PUM199" s="428"/>
      <c r="PUN199" s="428"/>
      <c r="PUO199" s="428"/>
      <c r="PUP199" s="428"/>
      <c r="PUQ199" s="428"/>
      <c r="PUR199" s="428"/>
      <c r="PUS199" s="428"/>
      <c r="PUT199" s="428"/>
      <c r="PUU199" s="428"/>
      <c r="PUV199" s="428"/>
      <c r="PUW199" s="428"/>
      <c r="PUX199" s="428"/>
      <c r="PUY199" s="428"/>
      <c r="PUZ199" s="428"/>
      <c r="PVA199" s="428"/>
      <c r="PVB199" s="428"/>
      <c r="PVC199" s="428"/>
      <c r="PVD199" s="428"/>
      <c r="PVE199" s="428"/>
      <c r="PVF199" s="428"/>
      <c r="PVG199" s="428"/>
      <c r="PVH199" s="428"/>
      <c r="PVI199" s="428"/>
      <c r="PVJ199" s="428"/>
      <c r="PVK199" s="428"/>
      <c r="PVL199" s="428"/>
      <c r="PVM199" s="428"/>
      <c r="PVN199" s="428"/>
      <c r="PVO199" s="428"/>
      <c r="PVP199" s="428"/>
      <c r="PVQ199" s="428"/>
      <c r="PVR199" s="428"/>
      <c r="PVS199" s="428"/>
      <c r="PVT199" s="428"/>
      <c r="PVU199" s="428"/>
      <c r="PVV199" s="428"/>
      <c r="PVW199" s="428"/>
      <c r="PVX199" s="428"/>
      <c r="PVY199" s="428"/>
      <c r="PVZ199" s="428"/>
      <c r="PWA199" s="428"/>
      <c r="PWB199" s="428"/>
      <c r="PWC199" s="428"/>
      <c r="PWD199" s="428"/>
      <c r="PWE199" s="428"/>
      <c r="PWF199" s="428"/>
      <c r="PWG199" s="428"/>
      <c r="PWH199" s="428"/>
      <c r="PWI199" s="428"/>
      <c r="PWJ199" s="428"/>
      <c r="PWK199" s="428"/>
      <c r="PWL199" s="428"/>
      <c r="PWM199" s="428"/>
      <c r="PWN199" s="428"/>
      <c r="PWO199" s="428"/>
      <c r="PWP199" s="428"/>
      <c r="PWQ199" s="428"/>
      <c r="PWR199" s="428"/>
      <c r="PWS199" s="428"/>
      <c r="PWT199" s="428"/>
      <c r="PWU199" s="428"/>
      <c r="PWV199" s="428"/>
      <c r="PWW199" s="428"/>
      <c r="PWX199" s="428"/>
      <c r="PWY199" s="428"/>
      <c r="PWZ199" s="428"/>
      <c r="PXA199" s="428"/>
      <c r="PXB199" s="428"/>
      <c r="PXC199" s="428"/>
      <c r="PXD199" s="428"/>
      <c r="PXE199" s="428"/>
      <c r="PXF199" s="428"/>
      <c r="PXG199" s="428"/>
      <c r="PXH199" s="428"/>
      <c r="PXI199" s="428"/>
      <c r="PXJ199" s="428"/>
      <c r="PXK199" s="428"/>
      <c r="PXL199" s="428"/>
      <c r="PXM199" s="428"/>
      <c r="PXN199" s="428"/>
      <c r="PXO199" s="428"/>
      <c r="PXP199" s="428"/>
      <c r="PXQ199" s="428"/>
      <c r="PXR199" s="428"/>
      <c r="PXS199" s="428"/>
      <c r="PXT199" s="428"/>
      <c r="PXU199" s="428"/>
      <c r="PXV199" s="428"/>
      <c r="PXW199" s="428"/>
      <c r="PXX199" s="428"/>
      <c r="PXY199" s="428"/>
      <c r="PXZ199" s="428"/>
      <c r="PYA199" s="428"/>
      <c r="PYB199" s="428"/>
      <c r="PYC199" s="428"/>
      <c r="PYD199" s="428"/>
      <c r="PYE199" s="428"/>
      <c r="PYF199" s="428"/>
      <c r="PYG199" s="428"/>
      <c r="PYH199" s="428"/>
      <c r="PYI199" s="428"/>
      <c r="PYJ199" s="428"/>
      <c r="PYK199" s="428"/>
      <c r="PYL199" s="428"/>
      <c r="PYM199" s="428"/>
      <c r="PYN199" s="428"/>
      <c r="PYO199" s="428"/>
      <c r="PYP199" s="428"/>
      <c r="PYQ199" s="428"/>
      <c r="PYR199" s="428"/>
      <c r="PYS199" s="428"/>
      <c r="PYT199" s="428"/>
      <c r="PYU199" s="428"/>
      <c r="PYV199" s="428"/>
      <c r="PYW199" s="428"/>
      <c r="PYX199" s="428"/>
      <c r="PYY199" s="428"/>
      <c r="PYZ199" s="428"/>
      <c r="PZA199" s="428"/>
      <c r="PZB199" s="428"/>
      <c r="PZC199" s="428"/>
      <c r="PZD199" s="428"/>
      <c r="PZE199" s="428"/>
      <c r="PZF199" s="428"/>
      <c r="PZG199" s="428"/>
      <c r="PZH199" s="428"/>
      <c r="PZI199" s="428"/>
      <c r="PZJ199" s="428"/>
      <c r="PZK199" s="428"/>
      <c r="PZL199" s="428"/>
      <c r="PZM199" s="428"/>
      <c r="PZN199" s="428"/>
      <c r="PZO199" s="428"/>
      <c r="PZP199" s="428"/>
      <c r="PZQ199" s="428"/>
      <c r="PZR199" s="428"/>
      <c r="PZS199" s="428"/>
      <c r="PZT199" s="428"/>
      <c r="PZU199" s="428"/>
      <c r="PZV199" s="428"/>
      <c r="PZW199" s="428"/>
      <c r="PZX199" s="428"/>
      <c r="PZY199" s="428"/>
      <c r="PZZ199" s="428"/>
      <c r="QAA199" s="428"/>
      <c r="QAB199" s="428"/>
      <c r="QAC199" s="428"/>
      <c r="QAD199" s="428"/>
      <c r="QAE199" s="428"/>
      <c r="QAF199" s="428"/>
      <c r="QAG199" s="428"/>
      <c r="QAH199" s="428"/>
      <c r="QAI199" s="428"/>
      <c r="QAJ199" s="428"/>
      <c r="QAK199" s="428"/>
      <c r="QAL199" s="428"/>
      <c r="QAM199" s="428"/>
      <c r="QAN199" s="428"/>
      <c r="QAO199" s="428"/>
      <c r="QAP199" s="428"/>
      <c r="QAQ199" s="428"/>
      <c r="QAR199" s="428"/>
      <c r="QAS199" s="428"/>
      <c r="QAT199" s="428"/>
      <c r="QAU199" s="428"/>
      <c r="QAV199" s="428"/>
      <c r="QAW199" s="428"/>
      <c r="QAX199" s="428"/>
      <c r="QAY199" s="428"/>
      <c r="QAZ199" s="428"/>
      <c r="QBA199" s="428"/>
      <c r="QBB199" s="428"/>
      <c r="QBC199" s="428"/>
      <c r="QBD199" s="428"/>
      <c r="QBE199" s="428"/>
      <c r="QBF199" s="428"/>
      <c r="QBG199" s="428"/>
      <c r="QBH199" s="428"/>
      <c r="QBI199" s="428"/>
      <c r="QBJ199" s="428"/>
      <c r="QBK199" s="428"/>
      <c r="QBL199" s="428"/>
      <c r="QBM199" s="428"/>
      <c r="QBN199" s="428"/>
      <c r="QBO199" s="428"/>
      <c r="QBP199" s="428"/>
      <c r="QBQ199" s="428"/>
      <c r="QBR199" s="428"/>
      <c r="QBS199" s="428"/>
      <c r="QBT199" s="428"/>
      <c r="QBU199" s="428"/>
      <c r="QBV199" s="428"/>
      <c r="QBW199" s="428"/>
      <c r="QBX199" s="428"/>
      <c r="QBY199" s="428"/>
      <c r="QBZ199" s="428"/>
      <c r="QCA199" s="428"/>
      <c r="QCB199" s="428"/>
      <c r="QCC199" s="428"/>
      <c r="QCD199" s="428"/>
      <c r="QCE199" s="428"/>
      <c r="QCF199" s="428"/>
      <c r="QCG199" s="428"/>
      <c r="QCH199" s="428"/>
      <c r="QCI199" s="428"/>
      <c r="QCJ199" s="428"/>
      <c r="QCK199" s="428"/>
      <c r="QCL199" s="428"/>
      <c r="QCM199" s="428"/>
      <c r="QCN199" s="428"/>
      <c r="QCO199" s="428"/>
      <c r="QCP199" s="428"/>
      <c r="QCQ199" s="428"/>
      <c r="QCR199" s="428"/>
      <c r="QCS199" s="428"/>
      <c r="QCT199" s="428"/>
      <c r="QCU199" s="428"/>
      <c r="QCV199" s="428"/>
      <c r="QCW199" s="428"/>
      <c r="QCX199" s="428"/>
      <c r="QCY199" s="428"/>
      <c r="QCZ199" s="428"/>
      <c r="QDA199" s="428"/>
      <c r="QDB199" s="428"/>
      <c r="QDC199" s="428"/>
      <c r="QDD199" s="428"/>
      <c r="QDE199" s="428"/>
      <c r="QDF199" s="428"/>
      <c r="QDG199" s="428"/>
      <c r="QDH199" s="428"/>
      <c r="QDI199" s="428"/>
      <c r="QDJ199" s="428"/>
      <c r="QDK199" s="428"/>
      <c r="QDL199" s="428"/>
      <c r="QDM199" s="428"/>
      <c r="QDN199" s="428"/>
      <c r="QDO199" s="428"/>
      <c r="QDP199" s="428"/>
      <c r="QDQ199" s="428"/>
      <c r="QDR199" s="428"/>
      <c r="QDS199" s="428"/>
      <c r="QDT199" s="428"/>
      <c r="QDU199" s="428"/>
      <c r="QDV199" s="428"/>
      <c r="QDW199" s="428"/>
      <c r="QDX199" s="428"/>
      <c r="QDY199" s="428"/>
      <c r="QDZ199" s="428"/>
      <c r="QEA199" s="428"/>
      <c r="QEB199" s="428"/>
      <c r="QEC199" s="428"/>
      <c r="QED199" s="428"/>
      <c r="QEE199" s="428"/>
      <c r="QEF199" s="428"/>
      <c r="QEG199" s="428"/>
      <c r="QEH199" s="428"/>
      <c r="QEI199" s="428"/>
      <c r="QEJ199" s="428"/>
      <c r="QEK199" s="428"/>
      <c r="QEL199" s="428"/>
      <c r="QEM199" s="428"/>
      <c r="QEN199" s="428"/>
      <c r="QEO199" s="428"/>
      <c r="QEP199" s="428"/>
      <c r="QEQ199" s="428"/>
      <c r="QER199" s="428"/>
      <c r="QES199" s="428"/>
      <c r="QET199" s="428"/>
      <c r="QEU199" s="428"/>
      <c r="QEV199" s="428"/>
      <c r="QEW199" s="428"/>
      <c r="QEX199" s="428"/>
      <c r="QEY199" s="428"/>
      <c r="QEZ199" s="428"/>
      <c r="QFA199" s="428"/>
      <c r="QFB199" s="428"/>
      <c r="QFC199" s="428"/>
      <c r="QFD199" s="428"/>
      <c r="QFE199" s="428"/>
      <c r="QFF199" s="428"/>
      <c r="QFG199" s="428"/>
      <c r="QFH199" s="428"/>
      <c r="QFI199" s="428"/>
      <c r="QFJ199" s="428"/>
      <c r="QFK199" s="428"/>
      <c r="QFL199" s="428"/>
      <c r="QFM199" s="428"/>
      <c r="QFN199" s="428"/>
      <c r="QFO199" s="428"/>
      <c r="QFP199" s="428"/>
      <c r="QFQ199" s="428"/>
      <c r="QFR199" s="428"/>
      <c r="QFS199" s="428"/>
      <c r="QFT199" s="428"/>
      <c r="QFU199" s="428"/>
      <c r="QFV199" s="428"/>
      <c r="QFW199" s="428"/>
      <c r="QFX199" s="428"/>
      <c r="QFY199" s="428"/>
      <c r="QFZ199" s="428"/>
      <c r="QGA199" s="428"/>
      <c r="QGB199" s="428"/>
      <c r="QGC199" s="428"/>
      <c r="QGD199" s="428"/>
      <c r="QGE199" s="428"/>
      <c r="QGF199" s="428"/>
      <c r="QGG199" s="428"/>
      <c r="QGH199" s="428"/>
      <c r="QGI199" s="428"/>
      <c r="QGJ199" s="428"/>
      <c r="QGK199" s="428"/>
      <c r="QGL199" s="428"/>
      <c r="QGM199" s="428"/>
      <c r="QGN199" s="428"/>
      <c r="QGO199" s="428"/>
      <c r="QGP199" s="428"/>
      <c r="QGQ199" s="428"/>
      <c r="QGR199" s="428"/>
      <c r="QGS199" s="428"/>
      <c r="QGT199" s="428"/>
      <c r="QGU199" s="428"/>
      <c r="QGV199" s="428"/>
      <c r="QGW199" s="428"/>
      <c r="QGX199" s="428"/>
      <c r="QGY199" s="428"/>
      <c r="QGZ199" s="428"/>
      <c r="QHA199" s="428"/>
      <c r="QHB199" s="428"/>
      <c r="QHC199" s="428"/>
      <c r="QHD199" s="428"/>
      <c r="QHE199" s="428"/>
      <c r="QHF199" s="428"/>
      <c r="QHG199" s="428"/>
      <c r="QHH199" s="428"/>
      <c r="QHI199" s="428"/>
      <c r="QHJ199" s="428"/>
      <c r="QHK199" s="428"/>
      <c r="QHL199" s="428"/>
      <c r="QHM199" s="428"/>
      <c r="QHN199" s="428"/>
      <c r="QHO199" s="428"/>
      <c r="QHP199" s="428"/>
      <c r="QHQ199" s="428"/>
      <c r="QHR199" s="428"/>
      <c r="QHS199" s="428"/>
      <c r="QHT199" s="428"/>
      <c r="QHU199" s="428"/>
      <c r="QHV199" s="428"/>
      <c r="QHW199" s="428"/>
      <c r="QHX199" s="428"/>
      <c r="QHY199" s="428"/>
      <c r="QHZ199" s="428"/>
      <c r="QIA199" s="428"/>
      <c r="QIB199" s="428"/>
      <c r="QIC199" s="428"/>
      <c r="QID199" s="428"/>
      <c r="QIE199" s="428"/>
      <c r="QIF199" s="428"/>
      <c r="QIG199" s="428"/>
      <c r="QIH199" s="428"/>
      <c r="QII199" s="428"/>
      <c r="QIJ199" s="428"/>
      <c r="QIK199" s="428"/>
      <c r="QIL199" s="428"/>
      <c r="QIM199" s="428"/>
      <c r="QIN199" s="428"/>
      <c r="QIO199" s="428"/>
      <c r="QIP199" s="428"/>
      <c r="QIQ199" s="428"/>
      <c r="QIR199" s="428"/>
      <c r="QIS199" s="428"/>
      <c r="QIT199" s="428"/>
      <c r="QIU199" s="428"/>
      <c r="QIV199" s="428"/>
      <c r="QIW199" s="428"/>
      <c r="QIX199" s="428"/>
      <c r="QIY199" s="428"/>
      <c r="QIZ199" s="428"/>
      <c r="QJA199" s="428"/>
      <c r="QJB199" s="428"/>
      <c r="QJC199" s="428"/>
      <c r="QJD199" s="428"/>
      <c r="QJE199" s="428"/>
      <c r="QJF199" s="428"/>
      <c r="QJG199" s="428"/>
      <c r="QJH199" s="428"/>
      <c r="QJI199" s="428"/>
      <c r="QJJ199" s="428"/>
      <c r="QJK199" s="428"/>
      <c r="QJL199" s="428"/>
      <c r="QJM199" s="428"/>
      <c r="QJN199" s="428"/>
      <c r="QJO199" s="428"/>
      <c r="QJP199" s="428"/>
      <c r="QJQ199" s="428"/>
      <c r="QJR199" s="428"/>
      <c r="QJS199" s="428"/>
      <c r="QJT199" s="428"/>
      <c r="QJU199" s="428"/>
      <c r="QJV199" s="428"/>
      <c r="QJW199" s="428"/>
      <c r="QJX199" s="428"/>
      <c r="QJY199" s="428"/>
      <c r="QJZ199" s="428"/>
      <c r="QKA199" s="428"/>
      <c r="QKB199" s="428"/>
      <c r="QKC199" s="428"/>
      <c r="QKD199" s="428"/>
      <c r="QKE199" s="428"/>
      <c r="QKF199" s="428"/>
      <c r="QKG199" s="428"/>
      <c r="QKH199" s="428"/>
      <c r="QKI199" s="428"/>
      <c r="QKJ199" s="428"/>
      <c r="QKK199" s="428"/>
      <c r="QKL199" s="428"/>
      <c r="QKM199" s="428"/>
      <c r="QKN199" s="428"/>
      <c r="QKO199" s="428"/>
      <c r="QKP199" s="428"/>
      <c r="QKQ199" s="428"/>
      <c r="QKR199" s="428"/>
      <c r="QKS199" s="428"/>
      <c r="QKT199" s="428"/>
      <c r="QKU199" s="428"/>
      <c r="QKV199" s="428"/>
      <c r="QKW199" s="428"/>
      <c r="QKX199" s="428"/>
      <c r="QKY199" s="428"/>
      <c r="QKZ199" s="428"/>
      <c r="QLA199" s="428"/>
      <c r="QLB199" s="428"/>
      <c r="QLC199" s="428"/>
      <c r="QLD199" s="428"/>
      <c r="QLE199" s="428"/>
      <c r="QLF199" s="428"/>
      <c r="QLG199" s="428"/>
      <c r="QLH199" s="428"/>
      <c r="QLI199" s="428"/>
      <c r="QLJ199" s="428"/>
      <c r="QLK199" s="428"/>
      <c r="QLL199" s="428"/>
      <c r="QLM199" s="428"/>
      <c r="QLN199" s="428"/>
      <c r="QLO199" s="428"/>
      <c r="QLP199" s="428"/>
      <c r="QLQ199" s="428"/>
      <c r="QLR199" s="428"/>
      <c r="QLS199" s="428"/>
      <c r="QLT199" s="428"/>
      <c r="QLU199" s="428"/>
      <c r="QLV199" s="428"/>
      <c r="QLW199" s="428"/>
      <c r="QLX199" s="428"/>
      <c r="QLY199" s="428"/>
      <c r="QLZ199" s="428"/>
      <c r="QMA199" s="428"/>
      <c r="QMB199" s="428"/>
      <c r="QMC199" s="428"/>
      <c r="QMD199" s="428"/>
      <c r="QME199" s="428"/>
      <c r="QMF199" s="428"/>
      <c r="QMG199" s="428"/>
      <c r="QMH199" s="428"/>
      <c r="QMI199" s="428"/>
      <c r="QMJ199" s="428"/>
      <c r="QMK199" s="428"/>
      <c r="QML199" s="428"/>
      <c r="QMM199" s="428"/>
      <c r="QMN199" s="428"/>
      <c r="QMO199" s="428"/>
      <c r="QMP199" s="428"/>
      <c r="QMQ199" s="428"/>
      <c r="QMR199" s="428"/>
      <c r="QMS199" s="428"/>
      <c r="QMT199" s="428"/>
      <c r="QMU199" s="428"/>
      <c r="QMV199" s="428"/>
      <c r="QMW199" s="428"/>
      <c r="QMX199" s="428"/>
      <c r="QMY199" s="428"/>
      <c r="QMZ199" s="428"/>
      <c r="QNA199" s="428"/>
      <c r="QNB199" s="428"/>
      <c r="QNC199" s="428"/>
      <c r="QND199" s="428"/>
      <c r="QNE199" s="428"/>
      <c r="QNF199" s="428"/>
      <c r="QNG199" s="428"/>
      <c r="QNH199" s="428"/>
      <c r="QNI199" s="428"/>
      <c r="QNJ199" s="428"/>
      <c r="QNK199" s="428"/>
      <c r="QNL199" s="428"/>
      <c r="QNM199" s="428"/>
      <c r="QNN199" s="428"/>
      <c r="QNO199" s="428"/>
      <c r="QNP199" s="428"/>
      <c r="QNQ199" s="428"/>
      <c r="QNR199" s="428"/>
      <c r="QNS199" s="428"/>
      <c r="QNT199" s="428"/>
      <c r="QNU199" s="428"/>
      <c r="QNV199" s="428"/>
      <c r="QNW199" s="428"/>
      <c r="QNX199" s="428"/>
      <c r="QNY199" s="428"/>
      <c r="QNZ199" s="428"/>
      <c r="QOA199" s="428"/>
      <c r="QOB199" s="428"/>
      <c r="QOC199" s="428"/>
      <c r="QOD199" s="428"/>
      <c r="QOE199" s="428"/>
      <c r="QOF199" s="428"/>
      <c r="QOG199" s="428"/>
      <c r="QOH199" s="428"/>
      <c r="QOI199" s="428"/>
      <c r="QOJ199" s="428"/>
      <c r="QOK199" s="428"/>
      <c r="QOL199" s="428"/>
      <c r="QOM199" s="428"/>
      <c r="QON199" s="428"/>
      <c r="QOO199" s="428"/>
      <c r="QOP199" s="428"/>
      <c r="QOQ199" s="428"/>
      <c r="QOR199" s="428"/>
      <c r="QOS199" s="428"/>
      <c r="QOT199" s="428"/>
      <c r="QOU199" s="428"/>
      <c r="QOV199" s="428"/>
      <c r="QOW199" s="428"/>
      <c r="QOX199" s="428"/>
      <c r="QOY199" s="428"/>
      <c r="QOZ199" s="428"/>
      <c r="QPA199" s="428"/>
      <c r="QPB199" s="428"/>
      <c r="QPC199" s="428"/>
      <c r="QPD199" s="428"/>
      <c r="QPE199" s="428"/>
      <c r="QPF199" s="428"/>
      <c r="QPG199" s="428"/>
      <c r="QPH199" s="428"/>
      <c r="QPI199" s="428"/>
      <c r="QPJ199" s="428"/>
      <c r="QPK199" s="428"/>
      <c r="QPL199" s="428"/>
      <c r="QPM199" s="428"/>
      <c r="QPN199" s="428"/>
      <c r="QPO199" s="428"/>
      <c r="QPP199" s="428"/>
      <c r="QPQ199" s="428"/>
      <c r="QPR199" s="428"/>
      <c r="QPS199" s="428"/>
      <c r="QPT199" s="428"/>
      <c r="QPU199" s="428"/>
      <c r="QPV199" s="428"/>
      <c r="QPW199" s="428"/>
      <c r="QPX199" s="428"/>
      <c r="QPY199" s="428"/>
      <c r="QPZ199" s="428"/>
      <c r="QQA199" s="428"/>
      <c r="QQB199" s="428"/>
      <c r="QQC199" s="428"/>
      <c r="QQD199" s="428"/>
      <c r="QQE199" s="428"/>
      <c r="QQF199" s="428"/>
      <c r="QQG199" s="428"/>
      <c r="QQH199" s="428"/>
      <c r="QQI199" s="428"/>
      <c r="QQJ199" s="428"/>
      <c r="QQK199" s="428"/>
      <c r="QQL199" s="428"/>
      <c r="QQM199" s="428"/>
      <c r="QQN199" s="428"/>
      <c r="QQO199" s="428"/>
      <c r="QQP199" s="428"/>
      <c r="QQQ199" s="428"/>
      <c r="QQR199" s="428"/>
      <c r="QQS199" s="428"/>
      <c r="QQT199" s="428"/>
      <c r="QQU199" s="428"/>
      <c r="QQV199" s="428"/>
      <c r="QQW199" s="428"/>
      <c r="QQX199" s="428"/>
      <c r="QQY199" s="428"/>
      <c r="QQZ199" s="428"/>
      <c r="QRA199" s="428"/>
      <c r="QRB199" s="428"/>
      <c r="QRC199" s="428"/>
      <c r="QRD199" s="428"/>
      <c r="QRE199" s="428"/>
      <c r="QRF199" s="428"/>
      <c r="QRG199" s="428"/>
      <c r="QRH199" s="428"/>
      <c r="QRI199" s="428"/>
      <c r="QRJ199" s="428"/>
      <c r="QRK199" s="428"/>
      <c r="QRL199" s="428"/>
      <c r="QRM199" s="428"/>
      <c r="QRN199" s="428"/>
      <c r="QRO199" s="428"/>
      <c r="QRP199" s="428"/>
      <c r="QRQ199" s="428"/>
      <c r="QRR199" s="428"/>
      <c r="QRS199" s="428"/>
      <c r="QRT199" s="428"/>
      <c r="QRU199" s="428"/>
      <c r="QRV199" s="428"/>
      <c r="QRW199" s="428"/>
      <c r="QRX199" s="428"/>
      <c r="QRY199" s="428"/>
      <c r="QRZ199" s="428"/>
      <c r="QSA199" s="428"/>
      <c r="QSB199" s="428"/>
      <c r="QSC199" s="428"/>
      <c r="QSD199" s="428"/>
      <c r="QSE199" s="428"/>
      <c r="QSF199" s="428"/>
      <c r="QSG199" s="428"/>
      <c r="QSH199" s="428"/>
      <c r="QSI199" s="428"/>
      <c r="QSJ199" s="428"/>
      <c r="QSK199" s="428"/>
      <c r="QSL199" s="428"/>
      <c r="QSM199" s="428"/>
      <c r="QSN199" s="428"/>
      <c r="QSO199" s="428"/>
      <c r="QSP199" s="428"/>
      <c r="QSQ199" s="428"/>
      <c r="QSR199" s="428"/>
      <c r="QSS199" s="428"/>
      <c r="QST199" s="428"/>
      <c r="QSU199" s="428"/>
      <c r="QSV199" s="428"/>
      <c r="QSW199" s="428"/>
      <c r="QSX199" s="428"/>
      <c r="QSY199" s="428"/>
      <c r="QSZ199" s="428"/>
      <c r="QTA199" s="428"/>
      <c r="QTB199" s="428"/>
      <c r="QTC199" s="428"/>
      <c r="QTD199" s="428"/>
      <c r="QTE199" s="428"/>
      <c r="QTF199" s="428"/>
      <c r="QTG199" s="428"/>
      <c r="QTH199" s="428"/>
      <c r="QTI199" s="428"/>
      <c r="QTJ199" s="428"/>
      <c r="QTK199" s="428"/>
      <c r="QTL199" s="428"/>
      <c r="QTM199" s="428"/>
      <c r="QTN199" s="428"/>
      <c r="QTO199" s="428"/>
      <c r="QTP199" s="428"/>
      <c r="QTQ199" s="428"/>
      <c r="QTR199" s="428"/>
      <c r="QTS199" s="428"/>
      <c r="QTT199" s="428"/>
      <c r="QTU199" s="428"/>
      <c r="QTV199" s="428"/>
      <c r="QTW199" s="428"/>
      <c r="QTX199" s="428"/>
      <c r="QTY199" s="428"/>
      <c r="QTZ199" s="428"/>
      <c r="QUA199" s="428"/>
      <c r="QUB199" s="428"/>
      <c r="QUC199" s="428"/>
      <c r="QUD199" s="428"/>
      <c r="QUE199" s="428"/>
      <c r="QUF199" s="428"/>
      <c r="QUG199" s="428"/>
      <c r="QUH199" s="428"/>
      <c r="QUI199" s="428"/>
      <c r="QUJ199" s="428"/>
      <c r="QUK199" s="428"/>
      <c r="QUL199" s="428"/>
      <c r="QUM199" s="428"/>
      <c r="QUN199" s="428"/>
      <c r="QUO199" s="428"/>
      <c r="QUP199" s="428"/>
      <c r="QUQ199" s="428"/>
      <c r="QUR199" s="428"/>
      <c r="QUS199" s="428"/>
      <c r="QUT199" s="428"/>
      <c r="QUU199" s="428"/>
      <c r="QUV199" s="428"/>
      <c r="QUW199" s="428"/>
      <c r="QUX199" s="428"/>
      <c r="QUY199" s="428"/>
      <c r="QUZ199" s="428"/>
      <c r="QVA199" s="428"/>
      <c r="QVB199" s="428"/>
      <c r="QVC199" s="428"/>
      <c r="QVD199" s="428"/>
      <c r="QVE199" s="428"/>
      <c r="QVF199" s="428"/>
      <c r="QVG199" s="428"/>
      <c r="QVH199" s="428"/>
      <c r="QVI199" s="428"/>
      <c r="QVJ199" s="428"/>
      <c r="QVK199" s="428"/>
      <c r="QVL199" s="428"/>
      <c r="QVM199" s="428"/>
      <c r="QVN199" s="428"/>
      <c r="QVO199" s="428"/>
      <c r="QVP199" s="428"/>
      <c r="QVQ199" s="428"/>
      <c r="QVR199" s="428"/>
      <c r="QVS199" s="428"/>
      <c r="QVT199" s="428"/>
      <c r="QVU199" s="428"/>
      <c r="QVV199" s="428"/>
      <c r="QVW199" s="428"/>
      <c r="QVX199" s="428"/>
      <c r="QVY199" s="428"/>
      <c r="QVZ199" s="428"/>
      <c r="QWA199" s="428"/>
      <c r="QWB199" s="428"/>
      <c r="QWC199" s="428"/>
      <c r="QWD199" s="428"/>
      <c r="QWE199" s="428"/>
      <c r="QWF199" s="428"/>
      <c r="QWG199" s="428"/>
      <c r="QWH199" s="428"/>
      <c r="QWI199" s="428"/>
      <c r="QWJ199" s="428"/>
      <c r="QWK199" s="428"/>
      <c r="QWL199" s="428"/>
      <c r="QWM199" s="428"/>
      <c r="QWN199" s="428"/>
      <c r="QWO199" s="428"/>
      <c r="QWP199" s="428"/>
      <c r="QWQ199" s="428"/>
      <c r="QWR199" s="428"/>
      <c r="QWS199" s="428"/>
      <c r="QWT199" s="428"/>
      <c r="QWU199" s="428"/>
      <c r="QWV199" s="428"/>
      <c r="QWW199" s="428"/>
      <c r="QWX199" s="428"/>
      <c r="QWY199" s="428"/>
      <c r="QWZ199" s="428"/>
      <c r="QXA199" s="428"/>
      <c r="QXB199" s="428"/>
      <c r="QXC199" s="428"/>
      <c r="QXD199" s="428"/>
      <c r="QXE199" s="428"/>
      <c r="QXF199" s="428"/>
      <c r="QXG199" s="428"/>
      <c r="QXH199" s="428"/>
      <c r="QXI199" s="428"/>
      <c r="QXJ199" s="428"/>
      <c r="QXK199" s="428"/>
      <c r="QXL199" s="428"/>
      <c r="QXM199" s="428"/>
      <c r="QXN199" s="428"/>
      <c r="QXO199" s="428"/>
      <c r="QXP199" s="428"/>
      <c r="QXQ199" s="428"/>
      <c r="QXR199" s="428"/>
      <c r="QXS199" s="428"/>
      <c r="QXT199" s="428"/>
      <c r="QXU199" s="428"/>
      <c r="QXV199" s="428"/>
      <c r="QXW199" s="428"/>
      <c r="QXX199" s="428"/>
      <c r="QXY199" s="428"/>
      <c r="QXZ199" s="428"/>
      <c r="QYA199" s="428"/>
      <c r="QYB199" s="428"/>
      <c r="QYC199" s="428"/>
      <c r="QYD199" s="428"/>
      <c r="QYE199" s="428"/>
      <c r="QYF199" s="428"/>
      <c r="QYG199" s="428"/>
      <c r="QYH199" s="428"/>
      <c r="QYI199" s="428"/>
      <c r="QYJ199" s="428"/>
      <c r="QYK199" s="428"/>
      <c r="QYL199" s="428"/>
      <c r="QYM199" s="428"/>
      <c r="QYN199" s="428"/>
      <c r="QYO199" s="428"/>
      <c r="QYP199" s="428"/>
      <c r="QYQ199" s="428"/>
      <c r="QYR199" s="428"/>
      <c r="QYS199" s="428"/>
      <c r="QYT199" s="428"/>
      <c r="QYU199" s="428"/>
      <c r="QYV199" s="428"/>
      <c r="QYW199" s="428"/>
      <c r="QYX199" s="428"/>
      <c r="QYY199" s="428"/>
      <c r="QYZ199" s="428"/>
      <c r="QZA199" s="428"/>
      <c r="QZB199" s="428"/>
      <c r="QZC199" s="428"/>
      <c r="QZD199" s="428"/>
      <c r="QZE199" s="428"/>
      <c r="QZF199" s="428"/>
      <c r="QZG199" s="428"/>
      <c r="QZH199" s="428"/>
      <c r="QZI199" s="428"/>
      <c r="QZJ199" s="428"/>
      <c r="QZK199" s="428"/>
      <c r="QZL199" s="428"/>
      <c r="QZM199" s="428"/>
      <c r="QZN199" s="428"/>
      <c r="QZO199" s="428"/>
      <c r="QZP199" s="428"/>
      <c r="QZQ199" s="428"/>
      <c r="QZR199" s="428"/>
      <c r="QZS199" s="428"/>
      <c r="QZT199" s="428"/>
      <c r="QZU199" s="428"/>
      <c r="QZV199" s="428"/>
      <c r="QZW199" s="428"/>
      <c r="QZX199" s="428"/>
      <c r="QZY199" s="428"/>
      <c r="QZZ199" s="428"/>
      <c r="RAA199" s="428"/>
      <c r="RAB199" s="428"/>
      <c r="RAC199" s="428"/>
      <c r="RAD199" s="428"/>
      <c r="RAE199" s="428"/>
      <c r="RAF199" s="428"/>
      <c r="RAG199" s="428"/>
      <c r="RAH199" s="428"/>
      <c r="RAI199" s="428"/>
      <c r="RAJ199" s="428"/>
      <c r="RAK199" s="428"/>
      <c r="RAL199" s="428"/>
      <c r="RAM199" s="428"/>
      <c r="RAN199" s="428"/>
      <c r="RAO199" s="428"/>
      <c r="RAP199" s="428"/>
      <c r="RAQ199" s="428"/>
      <c r="RAR199" s="428"/>
      <c r="RAS199" s="428"/>
      <c r="RAT199" s="428"/>
      <c r="RAU199" s="428"/>
      <c r="RAV199" s="428"/>
      <c r="RAW199" s="428"/>
      <c r="RAX199" s="428"/>
      <c r="RAY199" s="428"/>
      <c r="RAZ199" s="428"/>
      <c r="RBA199" s="428"/>
      <c r="RBB199" s="428"/>
      <c r="RBC199" s="428"/>
      <c r="RBD199" s="428"/>
      <c r="RBE199" s="428"/>
      <c r="RBF199" s="428"/>
      <c r="RBG199" s="428"/>
      <c r="RBH199" s="428"/>
      <c r="RBI199" s="428"/>
      <c r="RBJ199" s="428"/>
      <c r="RBK199" s="428"/>
      <c r="RBL199" s="428"/>
      <c r="RBM199" s="428"/>
      <c r="RBN199" s="428"/>
      <c r="RBO199" s="428"/>
      <c r="RBP199" s="428"/>
      <c r="RBQ199" s="428"/>
      <c r="RBR199" s="428"/>
      <c r="RBS199" s="428"/>
      <c r="RBT199" s="428"/>
      <c r="RBU199" s="428"/>
      <c r="RBV199" s="428"/>
      <c r="RBW199" s="428"/>
      <c r="RBX199" s="428"/>
      <c r="RBY199" s="428"/>
      <c r="RBZ199" s="428"/>
      <c r="RCA199" s="428"/>
      <c r="RCB199" s="428"/>
      <c r="RCC199" s="428"/>
      <c r="RCD199" s="428"/>
      <c r="RCE199" s="428"/>
      <c r="RCF199" s="428"/>
      <c r="RCG199" s="428"/>
      <c r="RCH199" s="428"/>
      <c r="RCI199" s="428"/>
      <c r="RCJ199" s="428"/>
      <c r="RCK199" s="428"/>
      <c r="RCL199" s="428"/>
      <c r="RCM199" s="428"/>
      <c r="RCN199" s="428"/>
      <c r="RCO199" s="428"/>
      <c r="RCP199" s="428"/>
      <c r="RCQ199" s="428"/>
      <c r="RCR199" s="428"/>
      <c r="RCS199" s="428"/>
      <c r="RCT199" s="428"/>
      <c r="RCU199" s="428"/>
      <c r="RCV199" s="428"/>
      <c r="RCW199" s="428"/>
      <c r="RCX199" s="428"/>
      <c r="RCY199" s="428"/>
      <c r="RCZ199" s="428"/>
      <c r="RDA199" s="428"/>
      <c r="RDB199" s="428"/>
      <c r="RDC199" s="428"/>
      <c r="RDD199" s="428"/>
      <c r="RDE199" s="428"/>
      <c r="RDF199" s="428"/>
      <c r="RDG199" s="428"/>
      <c r="RDH199" s="428"/>
      <c r="RDI199" s="428"/>
      <c r="RDJ199" s="428"/>
      <c r="RDK199" s="428"/>
      <c r="RDL199" s="428"/>
      <c r="RDM199" s="428"/>
      <c r="RDN199" s="428"/>
      <c r="RDO199" s="428"/>
      <c r="RDP199" s="428"/>
      <c r="RDQ199" s="428"/>
      <c r="RDR199" s="428"/>
      <c r="RDS199" s="428"/>
      <c r="RDT199" s="428"/>
      <c r="RDU199" s="428"/>
      <c r="RDV199" s="428"/>
      <c r="RDW199" s="428"/>
      <c r="RDX199" s="428"/>
      <c r="RDY199" s="428"/>
      <c r="RDZ199" s="428"/>
      <c r="REA199" s="428"/>
      <c r="REB199" s="428"/>
      <c r="REC199" s="428"/>
      <c r="RED199" s="428"/>
      <c r="REE199" s="428"/>
      <c r="REF199" s="428"/>
      <c r="REG199" s="428"/>
      <c r="REH199" s="428"/>
      <c r="REI199" s="428"/>
      <c r="REJ199" s="428"/>
      <c r="REK199" s="428"/>
      <c r="REL199" s="428"/>
      <c r="REM199" s="428"/>
      <c r="REN199" s="428"/>
      <c r="REO199" s="428"/>
      <c r="REP199" s="428"/>
      <c r="REQ199" s="428"/>
      <c r="RER199" s="428"/>
      <c r="RES199" s="428"/>
      <c r="RET199" s="428"/>
      <c r="REU199" s="428"/>
      <c r="REV199" s="428"/>
      <c r="REW199" s="428"/>
      <c r="REX199" s="428"/>
      <c r="REY199" s="428"/>
      <c r="REZ199" s="428"/>
      <c r="RFA199" s="428"/>
      <c r="RFB199" s="428"/>
      <c r="RFC199" s="428"/>
      <c r="RFD199" s="428"/>
      <c r="RFE199" s="428"/>
      <c r="RFF199" s="428"/>
      <c r="RFG199" s="428"/>
      <c r="RFH199" s="428"/>
      <c r="RFI199" s="428"/>
      <c r="RFJ199" s="428"/>
      <c r="RFK199" s="428"/>
      <c r="RFL199" s="428"/>
      <c r="RFM199" s="428"/>
      <c r="RFN199" s="428"/>
      <c r="RFO199" s="428"/>
      <c r="RFP199" s="428"/>
      <c r="RFQ199" s="428"/>
      <c r="RFR199" s="428"/>
      <c r="RFS199" s="428"/>
      <c r="RFT199" s="428"/>
      <c r="RFU199" s="428"/>
      <c r="RFV199" s="428"/>
      <c r="RFW199" s="428"/>
      <c r="RFX199" s="428"/>
      <c r="RFY199" s="428"/>
      <c r="RFZ199" s="428"/>
      <c r="RGA199" s="428"/>
      <c r="RGB199" s="428"/>
      <c r="RGC199" s="428"/>
      <c r="RGD199" s="428"/>
      <c r="RGE199" s="428"/>
      <c r="RGF199" s="428"/>
      <c r="RGG199" s="428"/>
      <c r="RGH199" s="428"/>
      <c r="RGI199" s="428"/>
      <c r="RGJ199" s="428"/>
      <c r="RGK199" s="428"/>
      <c r="RGL199" s="428"/>
      <c r="RGM199" s="428"/>
      <c r="RGN199" s="428"/>
      <c r="RGO199" s="428"/>
      <c r="RGP199" s="428"/>
      <c r="RGQ199" s="428"/>
      <c r="RGR199" s="428"/>
      <c r="RGS199" s="428"/>
      <c r="RGT199" s="428"/>
      <c r="RGU199" s="428"/>
      <c r="RGV199" s="428"/>
      <c r="RGW199" s="428"/>
      <c r="RGX199" s="428"/>
      <c r="RGY199" s="428"/>
      <c r="RGZ199" s="428"/>
      <c r="RHA199" s="428"/>
      <c r="RHB199" s="428"/>
      <c r="RHC199" s="428"/>
      <c r="RHD199" s="428"/>
      <c r="RHE199" s="428"/>
      <c r="RHF199" s="428"/>
      <c r="RHG199" s="428"/>
      <c r="RHH199" s="428"/>
      <c r="RHI199" s="428"/>
      <c r="RHJ199" s="428"/>
      <c r="RHK199" s="428"/>
      <c r="RHL199" s="428"/>
      <c r="RHM199" s="428"/>
      <c r="RHN199" s="428"/>
      <c r="RHO199" s="428"/>
      <c r="RHP199" s="428"/>
      <c r="RHQ199" s="428"/>
      <c r="RHR199" s="428"/>
      <c r="RHS199" s="428"/>
      <c r="RHT199" s="428"/>
      <c r="RHU199" s="428"/>
      <c r="RHV199" s="428"/>
      <c r="RHW199" s="428"/>
      <c r="RHX199" s="428"/>
      <c r="RHY199" s="428"/>
      <c r="RHZ199" s="428"/>
      <c r="RIA199" s="428"/>
      <c r="RIB199" s="428"/>
      <c r="RIC199" s="428"/>
      <c r="RID199" s="428"/>
      <c r="RIE199" s="428"/>
      <c r="RIF199" s="428"/>
      <c r="RIG199" s="428"/>
      <c r="RIH199" s="428"/>
      <c r="RII199" s="428"/>
      <c r="RIJ199" s="428"/>
      <c r="RIK199" s="428"/>
      <c r="RIL199" s="428"/>
      <c r="RIM199" s="428"/>
      <c r="RIN199" s="428"/>
      <c r="RIO199" s="428"/>
      <c r="RIP199" s="428"/>
      <c r="RIQ199" s="428"/>
      <c r="RIR199" s="428"/>
      <c r="RIS199" s="428"/>
      <c r="RIT199" s="428"/>
      <c r="RIU199" s="428"/>
      <c r="RIV199" s="428"/>
      <c r="RIW199" s="428"/>
      <c r="RIX199" s="428"/>
      <c r="RIY199" s="428"/>
      <c r="RIZ199" s="428"/>
      <c r="RJA199" s="428"/>
      <c r="RJB199" s="428"/>
      <c r="RJC199" s="428"/>
      <c r="RJD199" s="428"/>
      <c r="RJE199" s="428"/>
      <c r="RJF199" s="428"/>
      <c r="RJG199" s="428"/>
      <c r="RJH199" s="428"/>
      <c r="RJI199" s="428"/>
      <c r="RJJ199" s="428"/>
      <c r="RJK199" s="428"/>
      <c r="RJL199" s="428"/>
      <c r="RJM199" s="428"/>
      <c r="RJN199" s="428"/>
      <c r="RJO199" s="428"/>
      <c r="RJP199" s="428"/>
      <c r="RJQ199" s="428"/>
      <c r="RJR199" s="428"/>
      <c r="RJS199" s="428"/>
      <c r="RJT199" s="428"/>
      <c r="RJU199" s="428"/>
      <c r="RJV199" s="428"/>
      <c r="RJW199" s="428"/>
      <c r="RJX199" s="428"/>
      <c r="RJY199" s="428"/>
      <c r="RJZ199" s="428"/>
      <c r="RKA199" s="428"/>
      <c r="RKB199" s="428"/>
      <c r="RKC199" s="428"/>
      <c r="RKD199" s="428"/>
      <c r="RKE199" s="428"/>
      <c r="RKF199" s="428"/>
      <c r="RKG199" s="428"/>
      <c r="RKH199" s="428"/>
      <c r="RKI199" s="428"/>
      <c r="RKJ199" s="428"/>
      <c r="RKK199" s="428"/>
      <c r="RKL199" s="428"/>
      <c r="RKM199" s="428"/>
      <c r="RKN199" s="428"/>
      <c r="RKO199" s="428"/>
      <c r="RKP199" s="428"/>
      <c r="RKQ199" s="428"/>
      <c r="RKR199" s="428"/>
      <c r="RKS199" s="428"/>
      <c r="RKT199" s="428"/>
      <c r="RKU199" s="428"/>
      <c r="RKV199" s="428"/>
      <c r="RKW199" s="428"/>
      <c r="RKX199" s="428"/>
      <c r="RKY199" s="428"/>
      <c r="RKZ199" s="428"/>
      <c r="RLA199" s="428"/>
      <c r="RLB199" s="428"/>
      <c r="RLC199" s="428"/>
      <c r="RLD199" s="428"/>
      <c r="RLE199" s="428"/>
      <c r="RLF199" s="428"/>
      <c r="RLG199" s="428"/>
      <c r="RLH199" s="428"/>
      <c r="RLI199" s="428"/>
      <c r="RLJ199" s="428"/>
      <c r="RLK199" s="428"/>
      <c r="RLL199" s="428"/>
      <c r="RLM199" s="428"/>
      <c r="RLN199" s="428"/>
      <c r="RLO199" s="428"/>
      <c r="RLP199" s="428"/>
      <c r="RLQ199" s="428"/>
      <c r="RLR199" s="428"/>
      <c r="RLS199" s="428"/>
      <c r="RLT199" s="428"/>
      <c r="RLU199" s="428"/>
      <c r="RLV199" s="428"/>
      <c r="RLW199" s="428"/>
      <c r="RLX199" s="428"/>
      <c r="RLY199" s="428"/>
      <c r="RLZ199" s="428"/>
      <c r="RMA199" s="428"/>
      <c r="RMB199" s="428"/>
      <c r="RMC199" s="428"/>
      <c r="RMD199" s="428"/>
      <c r="RME199" s="428"/>
      <c r="RMF199" s="428"/>
      <c r="RMG199" s="428"/>
      <c r="RMH199" s="428"/>
      <c r="RMI199" s="428"/>
      <c r="RMJ199" s="428"/>
      <c r="RMK199" s="428"/>
      <c r="RML199" s="428"/>
      <c r="RMM199" s="428"/>
      <c r="RMN199" s="428"/>
      <c r="RMO199" s="428"/>
      <c r="RMP199" s="428"/>
      <c r="RMQ199" s="428"/>
      <c r="RMR199" s="428"/>
      <c r="RMS199" s="428"/>
      <c r="RMT199" s="428"/>
      <c r="RMU199" s="428"/>
      <c r="RMV199" s="428"/>
      <c r="RMW199" s="428"/>
      <c r="RMX199" s="428"/>
      <c r="RMY199" s="428"/>
      <c r="RMZ199" s="428"/>
      <c r="RNA199" s="428"/>
      <c r="RNB199" s="428"/>
      <c r="RNC199" s="428"/>
      <c r="RND199" s="428"/>
      <c r="RNE199" s="428"/>
      <c r="RNF199" s="428"/>
      <c r="RNG199" s="428"/>
      <c r="RNH199" s="428"/>
      <c r="RNI199" s="428"/>
      <c r="RNJ199" s="428"/>
      <c r="RNK199" s="428"/>
      <c r="RNL199" s="428"/>
      <c r="RNM199" s="428"/>
      <c r="RNN199" s="428"/>
      <c r="RNO199" s="428"/>
      <c r="RNP199" s="428"/>
      <c r="RNQ199" s="428"/>
      <c r="RNR199" s="428"/>
      <c r="RNS199" s="428"/>
      <c r="RNT199" s="428"/>
      <c r="RNU199" s="428"/>
      <c r="RNV199" s="428"/>
      <c r="RNW199" s="428"/>
      <c r="RNX199" s="428"/>
      <c r="RNY199" s="428"/>
      <c r="RNZ199" s="428"/>
      <c r="ROA199" s="428"/>
      <c r="ROB199" s="428"/>
      <c r="ROC199" s="428"/>
      <c r="ROD199" s="428"/>
      <c r="ROE199" s="428"/>
      <c r="ROF199" s="428"/>
      <c r="ROG199" s="428"/>
      <c r="ROH199" s="428"/>
      <c r="ROI199" s="428"/>
      <c r="ROJ199" s="428"/>
      <c r="ROK199" s="428"/>
      <c r="ROL199" s="428"/>
      <c r="ROM199" s="428"/>
      <c r="RON199" s="428"/>
      <c r="ROO199" s="428"/>
      <c r="ROP199" s="428"/>
      <c r="ROQ199" s="428"/>
      <c r="ROR199" s="428"/>
      <c r="ROS199" s="428"/>
      <c r="ROT199" s="428"/>
      <c r="ROU199" s="428"/>
      <c r="ROV199" s="428"/>
      <c r="ROW199" s="428"/>
      <c r="ROX199" s="428"/>
      <c r="ROY199" s="428"/>
      <c r="ROZ199" s="428"/>
      <c r="RPA199" s="428"/>
      <c r="RPB199" s="428"/>
      <c r="RPC199" s="428"/>
      <c r="RPD199" s="428"/>
      <c r="RPE199" s="428"/>
      <c r="RPF199" s="428"/>
      <c r="RPG199" s="428"/>
      <c r="RPH199" s="428"/>
      <c r="RPI199" s="428"/>
      <c r="RPJ199" s="428"/>
      <c r="RPK199" s="428"/>
      <c r="RPL199" s="428"/>
      <c r="RPM199" s="428"/>
      <c r="RPN199" s="428"/>
      <c r="RPO199" s="428"/>
      <c r="RPP199" s="428"/>
      <c r="RPQ199" s="428"/>
      <c r="RPR199" s="428"/>
      <c r="RPS199" s="428"/>
      <c r="RPT199" s="428"/>
      <c r="RPU199" s="428"/>
      <c r="RPV199" s="428"/>
      <c r="RPW199" s="428"/>
      <c r="RPX199" s="428"/>
      <c r="RPY199" s="428"/>
      <c r="RPZ199" s="428"/>
      <c r="RQA199" s="428"/>
      <c r="RQB199" s="428"/>
      <c r="RQC199" s="428"/>
      <c r="RQD199" s="428"/>
      <c r="RQE199" s="428"/>
      <c r="RQF199" s="428"/>
      <c r="RQG199" s="428"/>
      <c r="RQH199" s="428"/>
      <c r="RQI199" s="428"/>
      <c r="RQJ199" s="428"/>
      <c r="RQK199" s="428"/>
      <c r="RQL199" s="428"/>
      <c r="RQM199" s="428"/>
      <c r="RQN199" s="428"/>
      <c r="RQO199" s="428"/>
      <c r="RQP199" s="428"/>
      <c r="RQQ199" s="428"/>
      <c r="RQR199" s="428"/>
      <c r="RQS199" s="428"/>
      <c r="RQT199" s="428"/>
      <c r="RQU199" s="428"/>
      <c r="RQV199" s="428"/>
      <c r="RQW199" s="428"/>
      <c r="RQX199" s="428"/>
      <c r="RQY199" s="428"/>
      <c r="RQZ199" s="428"/>
      <c r="RRA199" s="428"/>
      <c r="RRB199" s="428"/>
      <c r="RRC199" s="428"/>
      <c r="RRD199" s="428"/>
      <c r="RRE199" s="428"/>
      <c r="RRF199" s="428"/>
      <c r="RRG199" s="428"/>
      <c r="RRH199" s="428"/>
      <c r="RRI199" s="428"/>
      <c r="RRJ199" s="428"/>
      <c r="RRK199" s="428"/>
      <c r="RRL199" s="428"/>
      <c r="RRM199" s="428"/>
      <c r="RRN199" s="428"/>
      <c r="RRO199" s="428"/>
      <c r="RRP199" s="428"/>
      <c r="RRQ199" s="428"/>
      <c r="RRR199" s="428"/>
      <c r="RRS199" s="428"/>
      <c r="RRT199" s="428"/>
      <c r="RRU199" s="428"/>
      <c r="RRV199" s="428"/>
      <c r="RRW199" s="428"/>
      <c r="RRX199" s="428"/>
      <c r="RRY199" s="428"/>
      <c r="RRZ199" s="428"/>
      <c r="RSA199" s="428"/>
      <c r="RSB199" s="428"/>
      <c r="RSC199" s="428"/>
      <c r="RSD199" s="428"/>
      <c r="RSE199" s="428"/>
      <c r="RSF199" s="428"/>
      <c r="RSG199" s="428"/>
      <c r="RSH199" s="428"/>
      <c r="RSI199" s="428"/>
      <c r="RSJ199" s="428"/>
      <c r="RSK199" s="428"/>
      <c r="RSL199" s="428"/>
      <c r="RSM199" s="428"/>
      <c r="RSN199" s="428"/>
      <c r="RSO199" s="428"/>
      <c r="RSP199" s="428"/>
      <c r="RSQ199" s="428"/>
      <c r="RSR199" s="428"/>
      <c r="RSS199" s="428"/>
      <c r="RST199" s="428"/>
      <c r="RSU199" s="428"/>
      <c r="RSV199" s="428"/>
      <c r="RSW199" s="428"/>
      <c r="RSX199" s="428"/>
      <c r="RSY199" s="428"/>
      <c r="RSZ199" s="428"/>
      <c r="RTA199" s="428"/>
      <c r="RTB199" s="428"/>
      <c r="RTC199" s="428"/>
      <c r="RTD199" s="428"/>
      <c r="RTE199" s="428"/>
      <c r="RTF199" s="428"/>
      <c r="RTG199" s="428"/>
      <c r="RTH199" s="428"/>
      <c r="RTI199" s="428"/>
      <c r="RTJ199" s="428"/>
      <c r="RTK199" s="428"/>
      <c r="RTL199" s="428"/>
      <c r="RTM199" s="428"/>
      <c r="RTN199" s="428"/>
      <c r="RTO199" s="428"/>
      <c r="RTP199" s="428"/>
      <c r="RTQ199" s="428"/>
      <c r="RTR199" s="428"/>
      <c r="RTS199" s="428"/>
      <c r="RTT199" s="428"/>
      <c r="RTU199" s="428"/>
      <c r="RTV199" s="428"/>
      <c r="RTW199" s="428"/>
      <c r="RTX199" s="428"/>
      <c r="RTY199" s="428"/>
      <c r="RTZ199" s="428"/>
      <c r="RUA199" s="428"/>
      <c r="RUB199" s="428"/>
      <c r="RUC199" s="428"/>
      <c r="RUD199" s="428"/>
      <c r="RUE199" s="428"/>
      <c r="RUF199" s="428"/>
      <c r="RUG199" s="428"/>
      <c r="RUH199" s="428"/>
      <c r="RUI199" s="428"/>
      <c r="RUJ199" s="428"/>
      <c r="RUK199" s="428"/>
      <c r="RUL199" s="428"/>
      <c r="RUM199" s="428"/>
      <c r="RUN199" s="428"/>
      <c r="RUO199" s="428"/>
      <c r="RUP199" s="428"/>
      <c r="RUQ199" s="428"/>
      <c r="RUR199" s="428"/>
      <c r="RUS199" s="428"/>
      <c r="RUT199" s="428"/>
      <c r="RUU199" s="428"/>
      <c r="RUV199" s="428"/>
      <c r="RUW199" s="428"/>
      <c r="RUX199" s="428"/>
      <c r="RUY199" s="428"/>
      <c r="RUZ199" s="428"/>
      <c r="RVA199" s="428"/>
      <c r="RVB199" s="428"/>
      <c r="RVC199" s="428"/>
      <c r="RVD199" s="428"/>
      <c r="RVE199" s="428"/>
      <c r="RVF199" s="428"/>
      <c r="RVG199" s="428"/>
      <c r="RVH199" s="428"/>
      <c r="RVI199" s="428"/>
      <c r="RVJ199" s="428"/>
      <c r="RVK199" s="428"/>
      <c r="RVL199" s="428"/>
      <c r="RVM199" s="428"/>
      <c r="RVN199" s="428"/>
      <c r="RVO199" s="428"/>
      <c r="RVP199" s="428"/>
      <c r="RVQ199" s="428"/>
      <c r="RVR199" s="428"/>
      <c r="RVS199" s="428"/>
      <c r="RVT199" s="428"/>
      <c r="RVU199" s="428"/>
      <c r="RVV199" s="428"/>
      <c r="RVW199" s="428"/>
      <c r="RVX199" s="428"/>
      <c r="RVY199" s="428"/>
      <c r="RVZ199" s="428"/>
      <c r="RWA199" s="428"/>
      <c r="RWB199" s="428"/>
      <c r="RWC199" s="428"/>
      <c r="RWD199" s="428"/>
      <c r="RWE199" s="428"/>
      <c r="RWF199" s="428"/>
      <c r="RWG199" s="428"/>
      <c r="RWH199" s="428"/>
      <c r="RWI199" s="428"/>
      <c r="RWJ199" s="428"/>
      <c r="RWK199" s="428"/>
      <c r="RWL199" s="428"/>
      <c r="RWM199" s="428"/>
      <c r="RWN199" s="428"/>
      <c r="RWO199" s="428"/>
      <c r="RWP199" s="428"/>
      <c r="RWQ199" s="428"/>
      <c r="RWR199" s="428"/>
      <c r="RWS199" s="428"/>
      <c r="RWT199" s="428"/>
      <c r="RWU199" s="428"/>
      <c r="RWV199" s="428"/>
      <c r="RWW199" s="428"/>
      <c r="RWX199" s="428"/>
      <c r="RWY199" s="428"/>
      <c r="RWZ199" s="428"/>
      <c r="RXA199" s="428"/>
      <c r="RXB199" s="428"/>
      <c r="RXC199" s="428"/>
      <c r="RXD199" s="428"/>
      <c r="RXE199" s="428"/>
      <c r="RXF199" s="428"/>
      <c r="RXG199" s="428"/>
      <c r="RXH199" s="428"/>
      <c r="RXI199" s="428"/>
      <c r="RXJ199" s="428"/>
      <c r="RXK199" s="428"/>
      <c r="RXL199" s="428"/>
      <c r="RXM199" s="428"/>
      <c r="RXN199" s="428"/>
      <c r="RXO199" s="428"/>
      <c r="RXP199" s="428"/>
      <c r="RXQ199" s="428"/>
      <c r="RXR199" s="428"/>
      <c r="RXS199" s="428"/>
      <c r="RXT199" s="428"/>
      <c r="RXU199" s="428"/>
      <c r="RXV199" s="428"/>
      <c r="RXW199" s="428"/>
      <c r="RXX199" s="428"/>
      <c r="RXY199" s="428"/>
      <c r="RXZ199" s="428"/>
      <c r="RYA199" s="428"/>
      <c r="RYB199" s="428"/>
      <c r="RYC199" s="428"/>
      <c r="RYD199" s="428"/>
      <c r="RYE199" s="428"/>
      <c r="RYF199" s="428"/>
      <c r="RYG199" s="428"/>
      <c r="RYH199" s="428"/>
      <c r="RYI199" s="428"/>
      <c r="RYJ199" s="428"/>
      <c r="RYK199" s="428"/>
      <c r="RYL199" s="428"/>
      <c r="RYM199" s="428"/>
      <c r="RYN199" s="428"/>
      <c r="RYO199" s="428"/>
      <c r="RYP199" s="428"/>
      <c r="RYQ199" s="428"/>
      <c r="RYR199" s="428"/>
      <c r="RYS199" s="428"/>
      <c r="RYT199" s="428"/>
      <c r="RYU199" s="428"/>
      <c r="RYV199" s="428"/>
      <c r="RYW199" s="428"/>
      <c r="RYX199" s="428"/>
      <c r="RYY199" s="428"/>
      <c r="RYZ199" s="428"/>
      <c r="RZA199" s="428"/>
      <c r="RZB199" s="428"/>
      <c r="RZC199" s="428"/>
      <c r="RZD199" s="428"/>
      <c r="RZE199" s="428"/>
      <c r="RZF199" s="428"/>
      <c r="RZG199" s="428"/>
      <c r="RZH199" s="428"/>
      <c r="RZI199" s="428"/>
      <c r="RZJ199" s="428"/>
      <c r="RZK199" s="428"/>
      <c r="RZL199" s="428"/>
      <c r="RZM199" s="428"/>
      <c r="RZN199" s="428"/>
      <c r="RZO199" s="428"/>
      <c r="RZP199" s="428"/>
      <c r="RZQ199" s="428"/>
      <c r="RZR199" s="428"/>
      <c r="RZS199" s="428"/>
      <c r="RZT199" s="428"/>
      <c r="RZU199" s="428"/>
      <c r="RZV199" s="428"/>
      <c r="RZW199" s="428"/>
      <c r="RZX199" s="428"/>
      <c r="RZY199" s="428"/>
      <c r="RZZ199" s="428"/>
      <c r="SAA199" s="428"/>
      <c r="SAB199" s="428"/>
      <c r="SAC199" s="428"/>
      <c r="SAD199" s="428"/>
      <c r="SAE199" s="428"/>
      <c r="SAF199" s="428"/>
      <c r="SAG199" s="428"/>
      <c r="SAH199" s="428"/>
      <c r="SAI199" s="428"/>
      <c r="SAJ199" s="428"/>
      <c r="SAK199" s="428"/>
      <c r="SAL199" s="428"/>
      <c r="SAM199" s="428"/>
      <c r="SAN199" s="428"/>
      <c r="SAO199" s="428"/>
      <c r="SAP199" s="428"/>
      <c r="SAQ199" s="428"/>
      <c r="SAR199" s="428"/>
      <c r="SAS199" s="428"/>
      <c r="SAT199" s="428"/>
      <c r="SAU199" s="428"/>
      <c r="SAV199" s="428"/>
      <c r="SAW199" s="428"/>
      <c r="SAX199" s="428"/>
      <c r="SAY199" s="428"/>
      <c r="SAZ199" s="428"/>
      <c r="SBA199" s="428"/>
      <c r="SBB199" s="428"/>
      <c r="SBC199" s="428"/>
      <c r="SBD199" s="428"/>
      <c r="SBE199" s="428"/>
      <c r="SBF199" s="428"/>
      <c r="SBG199" s="428"/>
      <c r="SBH199" s="428"/>
      <c r="SBI199" s="428"/>
      <c r="SBJ199" s="428"/>
      <c r="SBK199" s="428"/>
      <c r="SBL199" s="428"/>
      <c r="SBM199" s="428"/>
      <c r="SBN199" s="428"/>
      <c r="SBO199" s="428"/>
      <c r="SBP199" s="428"/>
      <c r="SBQ199" s="428"/>
      <c r="SBR199" s="428"/>
      <c r="SBS199" s="428"/>
      <c r="SBT199" s="428"/>
      <c r="SBU199" s="428"/>
      <c r="SBV199" s="428"/>
      <c r="SBW199" s="428"/>
      <c r="SBX199" s="428"/>
      <c r="SBY199" s="428"/>
      <c r="SBZ199" s="428"/>
      <c r="SCA199" s="428"/>
      <c r="SCB199" s="428"/>
      <c r="SCC199" s="428"/>
      <c r="SCD199" s="428"/>
      <c r="SCE199" s="428"/>
      <c r="SCF199" s="428"/>
      <c r="SCG199" s="428"/>
      <c r="SCH199" s="428"/>
      <c r="SCI199" s="428"/>
      <c r="SCJ199" s="428"/>
      <c r="SCK199" s="428"/>
      <c r="SCL199" s="428"/>
      <c r="SCM199" s="428"/>
      <c r="SCN199" s="428"/>
      <c r="SCO199" s="428"/>
      <c r="SCP199" s="428"/>
      <c r="SCQ199" s="428"/>
      <c r="SCR199" s="428"/>
      <c r="SCS199" s="428"/>
      <c r="SCT199" s="428"/>
      <c r="SCU199" s="428"/>
      <c r="SCV199" s="428"/>
      <c r="SCW199" s="428"/>
      <c r="SCX199" s="428"/>
      <c r="SCY199" s="428"/>
      <c r="SCZ199" s="428"/>
      <c r="SDA199" s="428"/>
      <c r="SDB199" s="428"/>
      <c r="SDC199" s="428"/>
      <c r="SDD199" s="428"/>
      <c r="SDE199" s="428"/>
      <c r="SDF199" s="428"/>
      <c r="SDG199" s="428"/>
      <c r="SDH199" s="428"/>
      <c r="SDI199" s="428"/>
      <c r="SDJ199" s="428"/>
      <c r="SDK199" s="428"/>
      <c r="SDL199" s="428"/>
      <c r="SDM199" s="428"/>
      <c r="SDN199" s="428"/>
      <c r="SDO199" s="428"/>
      <c r="SDP199" s="428"/>
      <c r="SDQ199" s="428"/>
      <c r="SDR199" s="428"/>
      <c r="SDS199" s="428"/>
      <c r="SDT199" s="428"/>
      <c r="SDU199" s="428"/>
      <c r="SDV199" s="428"/>
      <c r="SDW199" s="428"/>
      <c r="SDX199" s="428"/>
      <c r="SDY199" s="428"/>
      <c r="SDZ199" s="428"/>
      <c r="SEA199" s="428"/>
      <c r="SEB199" s="428"/>
      <c r="SEC199" s="428"/>
      <c r="SED199" s="428"/>
      <c r="SEE199" s="428"/>
      <c r="SEF199" s="428"/>
      <c r="SEG199" s="428"/>
      <c r="SEH199" s="428"/>
      <c r="SEI199" s="428"/>
      <c r="SEJ199" s="428"/>
      <c r="SEK199" s="428"/>
      <c r="SEL199" s="428"/>
      <c r="SEM199" s="428"/>
      <c r="SEN199" s="428"/>
      <c r="SEO199" s="428"/>
      <c r="SEP199" s="428"/>
      <c r="SEQ199" s="428"/>
      <c r="SER199" s="428"/>
      <c r="SES199" s="428"/>
      <c r="SET199" s="428"/>
      <c r="SEU199" s="428"/>
      <c r="SEV199" s="428"/>
      <c r="SEW199" s="428"/>
      <c r="SEX199" s="428"/>
      <c r="SEY199" s="428"/>
      <c r="SEZ199" s="428"/>
      <c r="SFA199" s="428"/>
      <c r="SFB199" s="428"/>
      <c r="SFC199" s="428"/>
      <c r="SFD199" s="428"/>
      <c r="SFE199" s="428"/>
      <c r="SFF199" s="428"/>
      <c r="SFG199" s="428"/>
      <c r="SFH199" s="428"/>
      <c r="SFI199" s="428"/>
      <c r="SFJ199" s="428"/>
      <c r="SFK199" s="428"/>
      <c r="SFL199" s="428"/>
      <c r="SFM199" s="428"/>
      <c r="SFN199" s="428"/>
      <c r="SFO199" s="428"/>
      <c r="SFP199" s="428"/>
      <c r="SFQ199" s="428"/>
      <c r="SFR199" s="428"/>
      <c r="SFS199" s="428"/>
      <c r="SFT199" s="428"/>
      <c r="SFU199" s="428"/>
      <c r="SFV199" s="428"/>
      <c r="SFW199" s="428"/>
      <c r="SFX199" s="428"/>
      <c r="SFY199" s="428"/>
      <c r="SFZ199" s="428"/>
      <c r="SGA199" s="428"/>
      <c r="SGB199" s="428"/>
      <c r="SGC199" s="428"/>
      <c r="SGD199" s="428"/>
      <c r="SGE199" s="428"/>
      <c r="SGF199" s="428"/>
      <c r="SGG199" s="428"/>
      <c r="SGH199" s="428"/>
      <c r="SGI199" s="428"/>
      <c r="SGJ199" s="428"/>
      <c r="SGK199" s="428"/>
      <c r="SGL199" s="428"/>
      <c r="SGM199" s="428"/>
      <c r="SGN199" s="428"/>
      <c r="SGO199" s="428"/>
      <c r="SGP199" s="428"/>
      <c r="SGQ199" s="428"/>
      <c r="SGR199" s="428"/>
      <c r="SGS199" s="428"/>
      <c r="SGT199" s="428"/>
      <c r="SGU199" s="428"/>
      <c r="SGV199" s="428"/>
      <c r="SGW199" s="428"/>
      <c r="SGX199" s="428"/>
      <c r="SGY199" s="428"/>
      <c r="SGZ199" s="428"/>
      <c r="SHA199" s="428"/>
      <c r="SHB199" s="428"/>
      <c r="SHC199" s="428"/>
      <c r="SHD199" s="428"/>
      <c r="SHE199" s="428"/>
      <c r="SHF199" s="428"/>
      <c r="SHG199" s="428"/>
      <c r="SHH199" s="428"/>
      <c r="SHI199" s="428"/>
      <c r="SHJ199" s="428"/>
      <c r="SHK199" s="428"/>
      <c r="SHL199" s="428"/>
      <c r="SHM199" s="428"/>
      <c r="SHN199" s="428"/>
      <c r="SHO199" s="428"/>
      <c r="SHP199" s="428"/>
      <c r="SHQ199" s="428"/>
      <c r="SHR199" s="428"/>
      <c r="SHS199" s="428"/>
      <c r="SHT199" s="428"/>
      <c r="SHU199" s="428"/>
      <c r="SHV199" s="428"/>
      <c r="SHW199" s="428"/>
      <c r="SHX199" s="428"/>
      <c r="SHY199" s="428"/>
      <c r="SHZ199" s="428"/>
      <c r="SIA199" s="428"/>
      <c r="SIB199" s="428"/>
      <c r="SIC199" s="428"/>
      <c r="SID199" s="428"/>
      <c r="SIE199" s="428"/>
      <c r="SIF199" s="428"/>
      <c r="SIG199" s="428"/>
      <c r="SIH199" s="428"/>
      <c r="SII199" s="428"/>
      <c r="SIJ199" s="428"/>
      <c r="SIK199" s="428"/>
      <c r="SIL199" s="428"/>
      <c r="SIM199" s="428"/>
      <c r="SIN199" s="428"/>
      <c r="SIO199" s="428"/>
      <c r="SIP199" s="428"/>
      <c r="SIQ199" s="428"/>
      <c r="SIR199" s="428"/>
      <c r="SIS199" s="428"/>
      <c r="SIT199" s="428"/>
      <c r="SIU199" s="428"/>
      <c r="SIV199" s="428"/>
      <c r="SIW199" s="428"/>
      <c r="SIX199" s="428"/>
      <c r="SIY199" s="428"/>
      <c r="SIZ199" s="428"/>
      <c r="SJA199" s="428"/>
      <c r="SJB199" s="428"/>
      <c r="SJC199" s="428"/>
      <c r="SJD199" s="428"/>
      <c r="SJE199" s="428"/>
      <c r="SJF199" s="428"/>
      <c r="SJG199" s="428"/>
      <c r="SJH199" s="428"/>
      <c r="SJI199" s="428"/>
      <c r="SJJ199" s="428"/>
      <c r="SJK199" s="428"/>
      <c r="SJL199" s="428"/>
      <c r="SJM199" s="428"/>
      <c r="SJN199" s="428"/>
      <c r="SJO199" s="428"/>
      <c r="SJP199" s="428"/>
      <c r="SJQ199" s="428"/>
      <c r="SJR199" s="428"/>
      <c r="SJS199" s="428"/>
      <c r="SJT199" s="428"/>
      <c r="SJU199" s="428"/>
      <c r="SJV199" s="428"/>
      <c r="SJW199" s="428"/>
      <c r="SJX199" s="428"/>
      <c r="SJY199" s="428"/>
      <c r="SJZ199" s="428"/>
      <c r="SKA199" s="428"/>
      <c r="SKB199" s="428"/>
      <c r="SKC199" s="428"/>
      <c r="SKD199" s="428"/>
      <c r="SKE199" s="428"/>
      <c r="SKF199" s="428"/>
      <c r="SKG199" s="428"/>
      <c r="SKH199" s="428"/>
      <c r="SKI199" s="428"/>
      <c r="SKJ199" s="428"/>
      <c r="SKK199" s="428"/>
      <c r="SKL199" s="428"/>
      <c r="SKM199" s="428"/>
      <c r="SKN199" s="428"/>
      <c r="SKO199" s="428"/>
      <c r="SKP199" s="428"/>
      <c r="SKQ199" s="428"/>
      <c r="SKR199" s="428"/>
      <c r="SKS199" s="428"/>
      <c r="SKT199" s="428"/>
      <c r="SKU199" s="428"/>
      <c r="SKV199" s="428"/>
      <c r="SKW199" s="428"/>
      <c r="SKX199" s="428"/>
      <c r="SKY199" s="428"/>
      <c r="SKZ199" s="428"/>
      <c r="SLA199" s="428"/>
      <c r="SLB199" s="428"/>
      <c r="SLC199" s="428"/>
      <c r="SLD199" s="428"/>
      <c r="SLE199" s="428"/>
      <c r="SLF199" s="428"/>
      <c r="SLG199" s="428"/>
      <c r="SLH199" s="428"/>
      <c r="SLI199" s="428"/>
      <c r="SLJ199" s="428"/>
      <c r="SLK199" s="428"/>
      <c r="SLL199" s="428"/>
      <c r="SLM199" s="428"/>
      <c r="SLN199" s="428"/>
      <c r="SLO199" s="428"/>
      <c r="SLP199" s="428"/>
      <c r="SLQ199" s="428"/>
      <c r="SLR199" s="428"/>
      <c r="SLS199" s="428"/>
      <c r="SLT199" s="428"/>
      <c r="SLU199" s="428"/>
      <c r="SLV199" s="428"/>
      <c r="SLW199" s="428"/>
      <c r="SLX199" s="428"/>
      <c r="SLY199" s="428"/>
      <c r="SLZ199" s="428"/>
      <c r="SMA199" s="428"/>
      <c r="SMB199" s="428"/>
      <c r="SMC199" s="428"/>
      <c r="SMD199" s="428"/>
      <c r="SME199" s="428"/>
      <c r="SMF199" s="428"/>
      <c r="SMG199" s="428"/>
      <c r="SMH199" s="428"/>
      <c r="SMI199" s="428"/>
      <c r="SMJ199" s="428"/>
      <c r="SMK199" s="428"/>
      <c r="SML199" s="428"/>
      <c r="SMM199" s="428"/>
      <c r="SMN199" s="428"/>
      <c r="SMO199" s="428"/>
      <c r="SMP199" s="428"/>
      <c r="SMQ199" s="428"/>
      <c r="SMR199" s="428"/>
      <c r="SMS199" s="428"/>
      <c r="SMT199" s="428"/>
      <c r="SMU199" s="428"/>
      <c r="SMV199" s="428"/>
      <c r="SMW199" s="428"/>
      <c r="SMX199" s="428"/>
      <c r="SMY199" s="428"/>
      <c r="SMZ199" s="428"/>
      <c r="SNA199" s="428"/>
      <c r="SNB199" s="428"/>
      <c r="SNC199" s="428"/>
      <c r="SND199" s="428"/>
      <c r="SNE199" s="428"/>
      <c r="SNF199" s="428"/>
      <c r="SNG199" s="428"/>
      <c r="SNH199" s="428"/>
      <c r="SNI199" s="428"/>
      <c r="SNJ199" s="428"/>
      <c r="SNK199" s="428"/>
      <c r="SNL199" s="428"/>
      <c r="SNM199" s="428"/>
      <c r="SNN199" s="428"/>
      <c r="SNO199" s="428"/>
      <c r="SNP199" s="428"/>
      <c r="SNQ199" s="428"/>
      <c r="SNR199" s="428"/>
      <c r="SNS199" s="428"/>
      <c r="SNT199" s="428"/>
      <c r="SNU199" s="428"/>
      <c r="SNV199" s="428"/>
      <c r="SNW199" s="428"/>
      <c r="SNX199" s="428"/>
      <c r="SNY199" s="428"/>
      <c r="SNZ199" s="428"/>
      <c r="SOA199" s="428"/>
      <c r="SOB199" s="428"/>
      <c r="SOC199" s="428"/>
      <c r="SOD199" s="428"/>
      <c r="SOE199" s="428"/>
      <c r="SOF199" s="428"/>
      <c r="SOG199" s="428"/>
      <c r="SOH199" s="428"/>
      <c r="SOI199" s="428"/>
      <c r="SOJ199" s="428"/>
      <c r="SOK199" s="428"/>
      <c r="SOL199" s="428"/>
      <c r="SOM199" s="428"/>
      <c r="SON199" s="428"/>
      <c r="SOO199" s="428"/>
      <c r="SOP199" s="428"/>
      <c r="SOQ199" s="428"/>
      <c r="SOR199" s="428"/>
      <c r="SOS199" s="428"/>
      <c r="SOT199" s="428"/>
      <c r="SOU199" s="428"/>
      <c r="SOV199" s="428"/>
      <c r="SOW199" s="428"/>
      <c r="SOX199" s="428"/>
      <c r="SOY199" s="428"/>
      <c r="SOZ199" s="428"/>
      <c r="SPA199" s="428"/>
      <c r="SPB199" s="428"/>
      <c r="SPC199" s="428"/>
      <c r="SPD199" s="428"/>
      <c r="SPE199" s="428"/>
      <c r="SPF199" s="428"/>
      <c r="SPG199" s="428"/>
      <c r="SPH199" s="428"/>
      <c r="SPI199" s="428"/>
      <c r="SPJ199" s="428"/>
      <c r="SPK199" s="428"/>
      <c r="SPL199" s="428"/>
      <c r="SPM199" s="428"/>
      <c r="SPN199" s="428"/>
      <c r="SPO199" s="428"/>
      <c r="SPP199" s="428"/>
      <c r="SPQ199" s="428"/>
      <c r="SPR199" s="428"/>
      <c r="SPS199" s="428"/>
      <c r="SPT199" s="428"/>
      <c r="SPU199" s="428"/>
      <c r="SPV199" s="428"/>
      <c r="SPW199" s="428"/>
      <c r="SPX199" s="428"/>
      <c r="SPY199" s="428"/>
      <c r="SPZ199" s="428"/>
      <c r="SQA199" s="428"/>
      <c r="SQB199" s="428"/>
      <c r="SQC199" s="428"/>
      <c r="SQD199" s="428"/>
      <c r="SQE199" s="428"/>
      <c r="SQF199" s="428"/>
      <c r="SQG199" s="428"/>
      <c r="SQH199" s="428"/>
      <c r="SQI199" s="428"/>
      <c r="SQJ199" s="428"/>
      <c r="SQK199" s="428"/>
      <c r="SQL199" s="428"/>
      <c r="SQM199" s="428"/>
      <c r="SQN199" s="428"/>
      <c r="SQO199" s="428"/>
      <c r="SQP199" s="428"/>
      <c r="SQQ199" s="428"/>
      <c r="SQR199" s="428"/>
      <c r="SQS199" s="428"/>
      <c r="SQT199" s="428"/>
      <c r="SQU199" s="428"/>
      <c r="SQV199" s="428"/>
      <c r="SQW199" s="428"/>
      <c r="SQX199" s="428"/>
      <c r="SQY199" s="428"/>
      <c r="SQZ199" s="428"/>
      <c r="SRA199" s="428"/>
      <c r="SRB199" s="428"/>
      <c r="SRC199" s="428"/>
      <c r="SRD199" s="428"/>
      <c r="SRE199" s="428"/>
      <c r="SRF199" s="428"/>
      <c r="SRG199" s="428"/>
      <c r="SRH199" s="428"/>
      <c r="SRI199" s="428"/>
      <c r="SRJ199" s="428"/>
      <c r="SRK199" s="428"/>
      <c r="SRL199" s="428"/>
      <c r="SRM199" s="428"/>
      <c r="SRN199" s="428"/>
      <c r="SRO199" s="428"/>
      <c r="SRP199" s="428"/>
      <c r="SRQ199" s="428"/>
      <c r="SRR199" s="428"/>
      <c r="SRS199" s="428"/>
      <c r="SRT199" s="428"/>
      <c r="SRU199" s="428"/>
      <c r="SRV199" s="428"/>
      <c r="SRW199" s="428"/>
      <c r="SRX199" s="428"/>
      <c r="SRY199" s="428"/>
      <c r="SRZ199" s="428"/>
      <c r="SSA199" s="428"/>
      <c r="SSB199" s="428"/>
      <c r="SSC199" s="428"/>
      <c r="SSD199" s="428"/>
      <c r="SSE199" s="428"/>
      <c r="SSF199" s="428"/>
      <c r="SSG199" s="428"/>
      <c r="SSH199" s="428"/>
      <c r="SSI199" s="428"/>
      <c r="SSJ199" s="428"/>
      <c r="SSK199" s="428"/>
      <c r="SSL199" s="428"/>
      <c r="SSM199" s="428"/>
      <c r="SSN199" s="428"/>
      <c r="SSO199" s="428"/>
      <c r="SSP199" s="428"/>
      <c r="SSQ199" s="428"/>
      <c r="SSR199" s="428"/>
      <c r="SSS199" s="428"/>
      <c r="SST199" s="428"/>
      <c r="SSU199" s="428"/>
      <c r="SSV199" s="428"/>
      <c r="SSW199" s="428"/>
      <c r="SSX199" s="428"/>
      <c r="SSY199" s="428"/>
      <c r="SSZ199" s="428"/>
      <c r="STA199" s="428"/>
      <c r="STB199" s="428"/>
      <c r="STC199" s="428"/>
      <c r="STD199" s="428"/>
      <c r="STE199" s="428"/>
      <c r="STF199" s="428"/>
      <c r="STG199" s="428"/>
      <c r="STH199" s="428"/>
      <c r="STI199" s="428"/>
      <c r="STJ199" s="428"/>
      <c r="STK199" s="428"/>
      <c r="STL199" s="428"/>
      <c r="STM199" s="428"/>
      <c r="STN199" s="428"/>
      <c r="STO199" s="428"/>
      <c r="STP199" s="428"/>
      <c r="STQ199" s="428"/>
      <c r="STR199" s="428"/>
      <c r="STS199" s="428"/>
      <c r="STT199" s="428"/>
      <c r="STU199" s="428"/>
      <c r="STV199" s="428"/>
      <c r="STW199" s="428"/>
      <c r="STX199" s="428"/>
      <c r="STY199" s="428"/>
      <c r="STZ199" s="428"/>
      <c r="SUA199" s="428"/>
      <c r="SUB199" s="428"/>
      <c r="SUC199" s="428"/>
      <c r="SUD199" s="428"/>
      <c r="SUE199" s="428"/>
      <c r="SUF199" s="428"/>
      <c r="SUG199" s="428"/>
      <c r="SUH199" s="428"/>
      <c r="SUI199" s="428"/>
      <c r="SUJ199" s="428"/>
      <c r="SUK199" s="428"/>
      <c r="SUL199" s="428"/>
      <c r="SUM199" s="428"/>
      <c r="SUN199" s="428"/>
      <c r="SUO199" s="428"/>
      <c r="SUP199" s="428"/>
      <c r="SUQ199" s="428"/>
      <c r="SUR199" s="428"/>
      <c r="SUS199" s="428"/>
      <c r="SUT199" s="428"/>
      <c r="SUU199" s="428"/>
      <c r="SUV199" s="428"/>
      <c r="SUW199" s="428"/>
      <c r="SUX199" s="428"/>
      <c r="SUY199" s="428"/>
      <c r="SUZ199" s="428"/>
      <c r="SVA199" s="428"/>
      <c r="SVB199" s="428"/>
      <c r="SVC199" s="428"/>
      <c r="SVD199" s="428"/>
      <c r="SVE199" s="428"/>
      <c r="SVF199" s="428"/>
      <c r="SVG199" s="428"/>
      <c r="SVH199" s="428"/>
      <c r="SVI199" s="428"/>
      <c r="SVJ199" s="428"/>
      <c r="SVK199" s="428"/>
      <c r="SVL199" s="428"/>
      <c r="SVM199" s="428"/>
      <c r="SVN199" s="428"/>
      <c r="SVO199" s="428"/>
      <c r="SVP199" s="428"/>
      <c r="SVQ199" s="428"/>
      <c r="SVR199" s="428"/>
      <c r="SVS199" s="428"/>
      <c r="SVT199" s="428"/>
      <c r="SVU199" s="428"/>
      <c r="SVV199" s="428"/>
      <c r="SVW199" s="428"/>
      <c r="SVX199" s="428"/>
      <c r="SVY199" s="428"/>
      <c r="SVZ199" s="428"/>
      <c r="SWA199" s="428"/>
      <c r="SWB199" s="428"/>
      <c r="SWC199" s="428"/>
      <c r="SWD199" s="428"/>
      <c r="SWE199" s="428"/>
      <c r="SWF199" s="428"/>
      <c r="SWG199" s="428"/>
      <c r="SWH199" s="428"/>
      <c r="SWI199" s="428"/>
      <c r="SWJ199" s="428"/>
      <c r="SWK199" s="428"/>
      <c r="SWL199" s="428"/>
      <c r="SWM199" s="428"/>
      <c r="SWN199" s="428"/>
      <c r="SWO199" s="428"/>
      <c r="SWP199" s="428"/>
      <c r="SWQ199" s="428"/>
      <c r="SWR199" s="428"/>
      <c r="SWS199" s="428"/>
      <c r="SWT199" s="428"/>
      <c r="SWU199" s="428"/>
      <c r="SWV199" s="428"/>
      <c r="SWW199" s="428"/>
      <c r="SWX199" s="428"/>
      <c r="SWY199" s="428"/>
      <c r="SWZ199" s="428"/>
      <c r="SXA199" s="428"/>
      <c r="SXB199" s="428"/>
      <c r="SXC199" s="428"/>
      <c r="SXD199" s="428"/>
      <c r="SXE199" s="428"/>
      <c r="SXF199" s="428"/>
      <c r="SXG199" s="428"/>
      <c r="SXH199" s="428"/>
      <c r="SXI199" s="428"/>
      <c r="SXJ199" s="428"/>
      <c r="SXK199" s="428"/>
      <c r="SXL199" s="428"/>
      <c r="SXM199" s="428"/>
      <c r="SXN199" s="428"/>
      <c r="SXO199" s="428"/>
      <c r="SXP199" s="428"/>
      <c r="SXQ199" s="428"/>
      <c r="SXR199" s="428"/>
      <c r="SXS199" s="428"/>
      <c r="SXT199" s="428"/>
      <c r="SXU199" s="428"/>
      <c r="SXV199" s="428"/>
      <c r="SXW199" s="428"/>
      <c r="SXX199" s="428"/>
      <c r="SXY199" s="428"/>
      <c r="SXZ199" s="428"/>
      <c r="SYA199" s="428"/>
      <c r="SYB199" s="428"/>
      <c r="SYC199" s="428"/>
      <c r="SYD199" s="428"/>
      <c r="SYE199" s="428"/>
      <c r="SYF199" s="428"/>
      <c r="SYG199" s="428"/>
      <c r="SYH199" s="428"/>
      <c r="SYI199" s="428"/>
      <c r="SYJ199" s="428"/>
      <c r="SYK199" s="428"/>
      <c r="SYL199" s="428"/>
      <c r="SYM199" s="428"/>
      <c r="SYN199" s="428"/>
      <c r="SYO199" s="428"/>
      <c r="SYP199" s="428"/>
      <c r="SYQ199" s="428"/>
      <c r="SYR199" s="428"/>
      <c r="SYS199" s="428"/>
      <c r="SYT199" s="428"/>
      <c r="SYU199" s="428"/>
      <c r="SYV199" s="428"/>
      <c r="SYW199" s="428"/>
      <c r="SYX199" s="428"/>
      <c r="SYY199" s="428"/>
      <c r="SYZ199" s="428"/>
      <c r="SZA199" s="428"/>
      <c r="SZB199" s="428"/>
      <c r="SZC199" s="428"/>
      <c r="SZD199" s="428"/>
      <c r="SZE199" s="428"/>
      <c r="SZF199" s="428"/>
      <c r="SZG199" s="428"/>
      <c r="SZH199" s="428"/>
      <c r="SZI199" s="428"/>
      <c r="SZJ199" s="428"/>
      <c r="SZK199" s="428"/>
      <c r="SZL199" s="428"/>
      <c r="SZM199" s="428"/>
      <c r="SZN199" s="428"/>
      <c r="SZO199" s="428"/>
      <c r="SZP199" s="428"/>
      <c r="SZQ199" s="428"/>
      <c r="SZR199" s="428"/>
      <c r="SZS199" s="428"/>
      <c r="SZT199" s="428"/>
      <c r="SZU199" s="428"/>
      <c r="SZV199" s="428"/>
      <c r="SZW199" s="428"/>
      <c r="SZX199" s="428"/>
      <c r="SZY199" s="428"/>
      <c r="SZZ199" s="428"/>
      <c r="TAA199" s="428"/>
      <c r="TAB199" s="428"/>
      <c r="TAC199" s="428"/>
      <c r="TAD199" s="428"/>
      <c r="TAE199" s="428"/>
      <c r="TAF199" s="428"/>
      <c r="TAG199" s="428"/>
      <c r="TAH199" s="428"/>
      <c r="TAI199" s="428"/>
      <c r="TAJ199" s="428"/>
      <c r="TAK199" s="428"/>
      <c r="TAL199" s="428"/>
      <c r="TAM199" s="428"/>
      <c r="TAN199" s="428"/>
      <c r="TAO199" s="428"/>
      <c r="TAP199" s="428"/>
      <c r="TAQ199" s="428"/>
      <c r="TAR199" s="428"/>
      <c r="TAS199" s="428"/>
      <c r="TAT199" s="428"/>
      <c r="TAU199" s="428"/>
      <c r="TAV199" s="428"/>
      <c r="TAW199" s="428"/>
      <c r="TAX199" s="428"/>
      <c r="TAY199" s="428"/>
      <c r="TAZ199" s="428"/>
      <c r="TBA199" s="428"/>
      <c r="TBB199" s="428"/>
      <c r="TBC199" s="428"/>
      <c r="TBD199" s="428"/>
      <c r="TBE199" s="428"/>
      <c r="TBF199" s="428"/>
      <c r="TBG199" s="428"/>
      <c r="TBH199" s="428"/>
      <c r="TBI199" s="428"/>
      <c r="TBJ199" s="428"/>
      <c r="TBK199" s="428"/>
      <c r="TBL199" s="428"/>
      <c r="TBM199" s="428"/>
      <c r="TBN199" s="428"/>
      <c r="TBO199" s="428"/>
      <c r="TBP199" s="428"/>
      <c r="TBQ199" s="428"/>
      <c r="TBR199" s="428"/>
      <c r="TBS199" s="428"/>
      <c r="TBT199" s="428"/>
      <c r="TBU199" s="428"/>
      <c r="TBV199" s="428"/>
      <c r="TBW199" s="428"/>
      <c r="TBX199" s="428"/>
      <c r="TBY199" s="428"/>
      <c r="TBZ199" s="428"/>
      <c r="TCA199" s="428"/>
      <c r="TCB199" s="428"/>
      <c r="TCC199" s="428"/>
      <c r="TCD199" s="428"/>
      <c r="TCE199" s="428"/>
      <c r="TCF199" s="428"/>
      <c r="TCG199" s="428"/>
      <c r="TCH199" s="428"/>
      <c r="TCI199" s="428"/>
      <c r="TCJ199" s="428"/>
      <c r="TCK199" s="428"/>
      <c r="TCL199" s="428"/>
      <c r="TCM199" s="428"/>
      <c r="TCN199" s="428"/>
      <c r="TCO199" s="428"/>
      <c r="TCP199" s="428"/>
      <c r="TCQ199" s="428"/>
      <c r="TCR199" s="428"/>
      <c r="TCS199" s="428"/>
      <c r="TCT199" s="428"/>
      <c r="TCU199" s="428"/>
      <c r="TCV199" s="428"/>
      <c r="TCW199" s="428"/>
      <c r="TCX199" s="428"/>
      <c r="TCY199" s="428"/>
      <c r="TCZ199" s="428"/>
      <c r="TDA199" s="428"/>
      <c r="TDB199" s="428"/>
      <c r="TDC199" s="428"/>
      <c r="TDD199" s="428"/>
      <c r="TDE199" s="428"/>
      <c r="TDF199" s="428"/>
      <c r="TDG199" s="428"/>
      <c r="TDH199" s="428"/>
      <c r="TDI199" s="428"/>
      <c r="TDJ199" s="428"/>
      <c r="TDK199" s="428"/>
      <c r="TDL199" s="428"/>
      <c r="TDM199" s="428"/>
      <c r="TDN199" s="428"/>
      <c r="TDO199" s="428"/>
      <c r="TDP199" s="428"/>
      <c r="TDQ199" s="428"/>
      <c r="TDR199" s="428"/>
      <c r="TDS199" s="428"/>
      <c r="TDT199" s="428"/>
      <c r="TDU199" s="428"/>
      <c r="TDV199" s="428"/>
      <c r="TDW199" s="428"/>
      <c r="TDX199" s="428"/>
      <c r="TDY199" s="428"/>
      <c r="TDZ199" s="428"/>
      <c r="TEA199" s="428"/>
      <c r="TEB199" s="428"/>
      <c r="TEC199" s="428"/>
      <c r="TED199" s="428"/>
      <c r="TEE199" s="428"/>
      <c r="TEF199" s="428"/>
      <c r="TEG199" s="428"/>
      <c r="TEH199" s="428"/>
      <c r="TEI199" s="428"/>
      <c r="TEJ199" s="428"/>
      <c r="TEK199" s="428"/>
      <c r="TEL199" s="428"/>
      <c r="TEM199" s="428"/>
      <c r="TEN199" s="428"/>
      <c r="TEO199" s="428"/>
      <c r="TEP199" s="428"/>
      <c r="TEQ199" s="428"/>
      <c r="TER199" s="428"/>
      <c r="TES199" s="428"/>
      <c r="TET199" s="428"/>
      <c r="TEU199" s="428"/>
      <c r="TEV199" s="428"/>
      <c r="TEW199" s="428"/>
      <c r="TEX199" s="428"/>
      <c r="TEY199" s="428"/>
      <c r="TEZ199" s="428"/>
      <c r="TFA199" s="428"/>
      <c r="TFB199" s="428"/>
      <c r="TFC199" s="428"/>
      <c r="TFD199" s="428"/>
      <c r="TFE199" s="428"/>
      <c r="TFF199" s="428"/>
      <c r="TFG199" s="428"/>
      <c r="TFH199" s="428"/>
      <c r="TFI199" s="428"/>
      <c r="TFJ199" s="428"/>
      <c r="TFK199" s="428"/>
      <c r="TFL199" s="428"/>
      <c r="TFM199" s="428"/>
      <c r="TFN199" s="428"/>
      <c r="TFO199" s="428"/>
      <c r="TFP199" s="428"/>
      <c r="TFQ199" s="428"/>
      <c r="TFR199" s="428"/>
      <c r="TFS199" s="428"/>
      <c r="TFT199" s="428"/>
      <c r="TFU199" s="428"/>
      <c r="TFV199" s="428"/>
      <c r="TFW199" s="428"/>
      <c r="TFX199" s="428"/>
      <c r="TFY199" s="428"/>
      <c r="TFZ199" s="428"/>
      <c r="TGA199" s="428"/>
      <c r="TGB199" s="428"/>
      <c r="TGC199" s="428"/>
      <c r="TGD199" s="428"/>
      <c r="TGE199" s="428"/>
      <c r="TGF199" s="428"/>
      <c r="TGG199" s="428"/>
      <c r="TGH199" s="428"/>
      <c r="TGI199" s="428"/>
      <c r="TGJ199" s="428"/>
      <c r="TGK199" s="428"/>
      <c r="TGL199" s="428"/>
      <c r="TGM199" s="428"/>
      <c r="TGN199" s="428"/>
      <c r="TGO199" s="428"/>
      <c r="TGP199" s="428"/>
      <c r="TGQ199" s="428"/>
      <c r="TGR199" s="428"/>
      <c r="TGS199" s="428"/>
      <c r="TGT199" s="428"/>
      <c r="TGU199" s="428"/>
      <c r="TGV199" s="428"/>
      <c r="TGW199" s="428"/>
      <c r="TGX199" s="428"/>
      <c r="TGY199" s="428"/>
      <c r="TGZ199" s="428"/>
      <c r="THA199" s="428"/>
      <c r="THB199" s="428"/>
      <c r="THC199" s="428"/>
      <c r="THD199" s="428"/>
      <c r="THE199" s="428"/>
      <c r="THF199" s="428"/>
      <c r="THG199" s="428"/>
      <c r="THH199" s="428"/>
      <c r="THI199" s="428"/>
      <c r="THJ199" s="428"/>
      <c r="THK199" s="428"/>
      <c r="THL199" s="428"/>
      <c r="THM199" s="428"/>
      <c r="THN199" s="428"/>
      <c r="THO199" s="428"/>
      <c r="THP199" s="428"/>
      <c r="THQ199" s="428"/>
      <c r="THR199" s="428"/>
      <c r="THS199" s="428"/>
      <c r="THT199" s="428"/>
      <c r="THU199" s="428"/>
      <c r="THV199" s="428"/>
      <c r="THW199" s="428"/>
      <c r="THX199" s="428"/>
      <c r="THY199" s="428"/>
      <c r="THZ199" s="428"/>
      <c r="TIA199" s="428"/>
      <c r="TIB199" s="428"/>
      <c r="TIC199" s="428"/>
      <c r="TID199" s="428"/>
      <c r="TIE199" s="428"/>
      <c r="TIF199" s="428"/>
      <c r="TIG199" s="428"/>
      <c r="TIH199" s="428"/>
      <c r="TII199" s="428"/>
      <c r="TIJ199" s="428"/>
      <c r="TIK199" s="428"/>
      <c r="TIL199" s="428"/>
      <c r="TIM199" s="428"/>
      <c r="TIN199" s="428"/>
      <c r="TIO199" s="428"/>
      <c r="TIP199" s="428"/>
      <c r="TIQ199" s="428"/>
      <c r="TIR199" s="428"/>
      <c r="TIS199" s="428"/>
      <c r="TIT199" s="428"/>
      <c r="TIU199" s="428"/>
      <c r="TIV199" s="428"/>
      <c r="TIW199" s="428"/>
      <c r="TIX199" s="428"/>
      <c r="TIY199" s="428"/>
      <c r="TIZ199" s="428"/>
      <c r="TJA199" s="428"/>
      <c r="TJB199" s="428"/>
      <c r="TJC199" s="428"/>
      <c r="TJD199" s="428"/>
      <c r="TJE199" s="428"/>
      <c r="TJF199" s="428"/>
      <c r="TJG199" s="428"/>
      <c r="TJH199" s="428"/>
      <c r="TJI199" s="428"/>
      <c r="TJJ199" s="428"/>
      <c r="TJK199" s="428"/>
      <c r="TJL199" s="428"/>
      <c r="TJM199" s="428"/>
      <c r="TJN199" s="428"/>
      <c r="TJO199" s="428"/>
      <c r="TJP199" s="428"/>
      <c r="TJQ199" s="428"/>
      <c r="TJR199" s="428"/>
      <c r="TJS199" s="428"/>
      <c r="TJT199" s="428"/>
      <c r="TJU199" s="428"/>
      <c r="TJV199" s="428"/>
      <c r="TJW199" s="428"/>
      <c r="TJX199" s="428"/>
      <c r="TJY199" s="428"/>
      <c r="TJZ199" s="428"/>
      <c r="TKA199" s="428"/>
      <c r="TKB199" s="428"/>
      <c r="TKC199" s="428"/>
      <c r="TKD199" s="428"/>
      <c r="TKE199" s="428"/>
      <c r="TKF199" s="428"/>
      <c r="TKG199" s="428"/>
      <c r="TKH199" s="428"/>
      <c r="TKI199" s="428"/>
      <c r="TKJ199" s="428"/>
      <c r="TKK199" s="428"/>
      <c r="TKL199" s="428"/>
      <c r="TKM199" s="428"/>
      <c r="TKN199" s="428"/>
      <c r="TKO199" s="428"/>
      <c r="TKP199" s="428"/>
      <c r="TKQ199" s="428"/>
      <c r="TKR199" s="428"/>
      <c r="TKS199" s="428"/>
      <c r="TKT199" s="428"/>
      <c r="TKU199" s="428"/>
      <c r="TKV199" s="428"/>
      <c r="TKW199" s="428"/>
      <c r="TKX199" s="428"/>
      <c r="TKY199" s="428"/>
      <c r="TKZ199" s="428"/>
      <c r="TLA199" s="428"/>
      <c r="TLB199" s="428"/>
      <c r="TLC199" s="428"/>
      <c r="TLD199" s="428"/>
      <c r="TLE199" s="428"/>
      <c r="TLF199" s="428"/>
      <c r="TLG199" s="428"/>
      <c r="TLH199" s="428"/>
      <c r="TLI199" s="428"/>
      <c r="TLJ199" s="428"/>
      <c r="TLK199" s="428"/>
      <c r="TLL199" s="428"/>
      <c r="TLM199" s="428"/>
      <c r="TLN199" s="428"/>
      <c r="TLO199" s="428"/>
      <c r="TLP199" s="428"/>
      <c r="TLQ199" s="428"/>
      <c r="TLR199" s="428"/>
      <c r="TLS199" s="428"/>
      <c r="TLT199" s="428"/>
      <c r="TLU199" s="428"/>
      <c r="TLV199" s="428"/>
      <c r="TLW199" s="428"/>
      <c r="TLX199" s="428"/>
      <c r="TLY199" s="428"/>
      <c r="TLZ199" s="428"/>
      <c r="TMA199" s="428"/>
      <c r="TMB199" s="428"/>
      <c r="TMC199" s="428"/>
      <c r="TMD199" s="428"/>
      <c r="TME199" s="428"/>
      <c r="TMF199" s="428"/>
      <c r="TMG199" s="428"/>
      <c r="TMH199" s="428"/>
      <c r="TMI199" s="428"/>
      <c r="TMJ199" s="428"/>
      <c r="TMK199" s="428"/>
      <c r="TML199" s="428"/>
      <c r="TMM199" s="428"/>
      <c r="TMN199" s="428"/>
      <c r="TMO199" s="428"/>
      <c r="TMP199" s="428"/>
      <c r="TMQ199" s="428"/>
      <c r="TMR199" s="428"/>
      <c r="TMS199" s="428"/>
      <c r="TMT199" s="428"/>
      <c r="TMU199" s="428"/>
      <c r="TMV199" s="428"/>
      <c r="TMW199" s="428"/>
      <c r="TMX199" s="428"/>
      <c r="TMY199" s="428"/>
      <c r="TMZ199" s="428"/>
      <c r="TNA199" s="428"/>
      <c r="TNB199" s="428"/>
      <c r="TNC199" s="428"/>
      <c r="TND199" s="428"/>
      <c r="TNE199" s="428"/>
      <c r="TNF199" s="428"/>
      <c r="TNG199" s="428"/>
      <c r="TNH199" s="428"/>
      <c r="TNI199" s="428"/>
      <c r="TNJ199" s="428"/>
      <c r="TNK199" s="428"/>
      <c r="TNL199" s="428"/>
      <c r="TNM199" s="428"/>
      <c r="TNN199" s="428"/>
      <c r="TNO199" s="428"/>
      <c r="TNP199" s="428"/>
      <c r="TNQ199" s="428"/>
      <c r="TNR199" s="428"/>
      <c r="TNS199" s="428"/>
      <c r="TNT199" s="428"/>
      <c r="TNU199" s="428"/>
      <c r="TNV199" s="428"/>
      <c r="TNW199" s="428"/>
      <c r="TNX199" s="428"/>
      <c r="TNY199" s="428"/>
      <c r="TNZ199" s="428"/>
      <c r="TOA199" s="428"/>
      <c r="TOB199" s="428"/>
      <c r="TOC199" s="428"/>
      <c r="TOD199" s="428"/>
      <c r="TOE199" s="428"/>
      <c r="TOF199" s="428"/>
      <c r="TOG199" s="428"/>
      <c r="TOH199" s="428"/>
      <c r="TOI199" s="428"/>
      <c r="TOJ199" s="428"/>
      <c r="TOK199" s="428"/>
      <c r="TOL199" s="428"/>
      <c r="TOM199" s="428"/>
      <c r="TON199" s="428"/>
      <c r="TOO199" s="428"/>
      <c r="TOP199" s="428"/>
      <c r="TOQ199" s="428"/>
      <c r="TOR199" s="428"/>
      <c r="TOS199" s="428"/>
      <c r="TOT199" s="428"/>
      <c r="TOU199" s="428"/>
      <c r="TOV199" s="428"/>
      <c r="TOW199" s="428"/>
      <c r="TOX199" s="428"/>
      <c r="TOY199" s="428"/>
      <c r="TOZ199" s="428"/>
      <c r="TPA199" s="428"/>
      <c r="TPB199" s="428"/>
      <c r="TPC199" s="428"/>
      <c r="TPD199" s="428"/>
      <c r="TPE199" s="428"/>
      <c r="TPF199" s="428"/>
      <c r="TPG199" s="428"/>
      <c r="TPH199" s="428"/>
      <c r="TPI199" s="428"/>
      <c r="TPJ199" s="428"/>
      <c r="TPK199" s="428"/>
      <c r="TPL199" s="428"/>
      <c r="TPM199" s="428"/>
      <c r="TPN199" s="428"/>
      <c r="TPO199" s="428"/>
      <c r="TPP199" s="428"/>
      <c r="TPQ199" s="428"/>
      <c r="TPR199" s="428"/>
      <c r="TPS199" s="428"/>
      <c r="TPT199" s="428"/>
      <c r="TPU199" s="428"/>
      <c r="TPV199" s="428"/>
      <c r="TPW199" s="428"/>
      <c r="TPX199" s="428"/>
      <c r="TPY199" s="428"/>
      <c r="TPZ199" s="428"/>
      <c r="TQA199" s="428"/>
      <c r="TQB199" s="428"/>
      <c r="TQC199" s="428"/>
      <c r="TQD199" s="428"/>
      <c r="TQE199" s="428"/>
      <c r="TQF199" s="428"/>
      <c r="TQG199" s="428"/>
      <c r="TQH199" s="428"/>
      <c r="TQI199" s="428"/>
      <c r="TQJ199" s="428"/>
      <c r="TQK199" s="428"/>
      <c r="TQL199" s="428"/>
      <c r="TQM199" s="428"/>
      <c r="TQN199" s="428"/>
      <c r="TQO199" s="428"/>
      <c r="TQP199" s="428"/>
      <c r="TQQ199" s="428"/>
      <c r="TQR199" s="428"/>
      <c r="TQS199" s="428"/>
      <c r="TQT199" s="428"/>
      <c r="TQU199" s="428"/>
      <c r="TQV199" s="428"/>
      <c r="TQW199" s="428"/>
      <c r="TQX199" s="428"/>
      <c r="TQY199" s="428"/>
      <c r="TQZ199" s="428"/>
      <c r="TRA199" s="428"/>
      <c r="TRB199" s="428"/>
      <c r="TRC199" s="428"/>
      <c r="TRD199" s="428"/>
      <c r="TRE199" s="428"/>
      <c r="TRF199" s="428"/>
      <c r="TRG199" s="428"/>
      <c r="TRH199" s="428"/>
      <c r="TRI199" s="428"/>
      <c r="TRJ199" s="428"/>
      <c r="TRK199" s="428"/>
      <c r="TRL199" s="428"/>
      <c r="TRM199" s="428"/>
      <c r="TRN199" s="428"/>
      <c r="TRO199" s="428"/>
      <c r="TRP199" s="428"/>
      <c r="TRQ199" s="428"/>
      <c r="TRR199" s="428"/>
      <c r="TRS199" s="428"/>
      <c r="TRT199" s="428"/>
      <c r="TRU199" s="428"/>
      <c r="TRV199" s="428"/>
      <c r="TRW199" s="428"/>
      <c r="TRX199" s="428"/>
      <c r="TRY199" s="428"/>
      <c r="TRZ199" s="428"/>
      <c r="TSA199" s="428"/>
      <c r="TSB199" s="428"/>
      <c r="TSC199" s="428"/>
      <c r="TSD199" s="428"/>
      <c r="TSE199" s="428"/>
      <c r="TSF199" s="428"/>
      <c r="TSG199" s="428"/>
      <c r="TSH199" s="428"/>
      <c r="TSI199" s="428"/>
      <c r="TSJ199" s="428"/>
      <c r="TSK199" s="428"/>
      <c r="TSL199" s="428"/>
      <c r="TSM199" s="428"/>
      <c r="TSN199" s="428"/>
      <c r="TSO199" s="428"/>
      <c r="TSP199" s="428"/>
      <c r="TSQ199" s="428"/>
      <c r="TSR199" s="428"/>
      <c r="TSS199" s="428"/>
      <c r="TST199" s="428"/>
      <c r="TSU199" s="428"/>
      <c r="TSV199" s="428"/>
      <c r="TSW199" s="428"/>
      <c r="TSX199" s="428"/>
      <c r="TSY199" s="428"/>
      <c r="TSZ199" s="428"/>
      <c r="TTA199" s="428"/>
      <c r="TTB199" s="428"/>
      <c r="TTC199" s="428"/>
      <c r="TTD199" s="428"/>
      <c r="TTE199" s="428"/>
      <c r="TTF199" s="428"/>
      <c r="TTG199" s="428"/>
      <c r="TTH199" s="428"/>
      <c r="TTI199" s="428"/>
      <c r="TTJ199" s="428"/>
      <c r="TTK199" s="428"/>
      <c r="TTL199" s="428"/>
      <c r="TTM199" s="428"/>
      <c r="TTN199" s="428"/>
      <c r="TTO199" s="428"/>
      <c r="TTP199" s="428"/>
      <c r="TTQ199" s="428"/>
      <c r="TTR199" s="428"/>
      <c r="TTS199" s="428"/>
      <c r="TTT199" s="428"/>
      <c r="TTU199" s="428"/>
      <c r="TTV199" s="428"/>
      <c r="TTW199" s="428"/>
      <c r="TTX199" s="428"/>
      <c r="TTY199" s="428"/>
      <c r="TTZ199" s="428"/>
      <c r="TUA199" s="428"/>
      <c r="TUB199" s="428"/>
      <c r="TUC199" s="428"/>
      <c r="TUD199" s="428"/>
      <c r="TUE199" s="428"/>
      <c r="TUF199" s="428"/>
      <c r="TUG199" s="428"/>
      <c r="TUH199" s="428"/>
      <c r="TUI199" s="428"/>
      <c r="TUJ199" s="428"/>
      <c r="TUK199" s="428"/>
      <c r="TUL199" s="428"/>
      <c r="TUM199" s="428"/>
      <c r="TUN199" s="428"/>
      <c r="TUO199" s="428"/>
      <c r="TUP199" s="428"/>
      <c r="TUQ199" s="428"/>
      <c r="TUR199" s="428"/>
      <c r="TUS199" s="428"/>
      <c r="TUT199" s="428"/>
      <c r="TUU199" s="428"/>
      <c r="TUV199" s="428"/>
      <c r="TUW199" s="428"/>
      <c r="TUX199" s="428"/>
      <c r="TUY199" s="428"/>
      <c r="TUZ199" s="428"/>
      <c r="TVA199" s="428"/>
      <c r="TVB199" s="428"/>
      <c r="TVC199" s="428"/>
      <c r="TVD199" s="428"/>
      <c r="TVE199" s="428"/>
      <c r="TVF199" s="428"/>
      <c r="TVG199" s="428"/>
      <c r="TVH199" s="428"/>
      <c r="TVI199" s="428"/>
      <c r="TVJ199" s="428"/>
      <c r="TVK199" s="428"/>
      <c r="TVL199" s="428"/>
      <c r="TVM199" s="428"/>
      <c r="TVN199" s="428"/>
      <c r="TVO199" s="428"/>
      <c r="TVP199" s="428"/>
      <c r="TVQ199" s="428"/>
      <c r="TVR199" s="428"/>
      <c r="TVS199" s="428"/>
      <c r="TVT199" s="428"/>
      <c r="TVU199" s="428"/>
      <c r="TVV199" s="428"/>
      <c r="TVW199" s="428"/>
      <c r="TVX199" s="428"/>
      <c r="TVY199" s="428"/>
      <c r="TVZ199" s="428"/>
      <c r="TWA199" s="428"/>
      <c r="TWB199" s="428"/>
      <c r="TWC199" s="428"/>
      <c r="TWD199" s="428"/>
      <c r="TWE199" s="428"/>
      <c r="TWF199" s="428"/>
      <c r="TWG199" s="428"/>
      <c r="TWH199" s="428"/>
      <c r="TWI199" s="428"/>
      <c r="TWJ199" s="428"/>
      <c r="TWK199" s="428"/>
      <c r="TWL199" s="428"/>
      <c r="TWM199" s="428"/>
      <c r="TWN199" s="428"/>
      <c r="TWO199" s="428"/>
      <c r="TWP199" s="428"/>
      <c r="TWQ199" s="428"/>
      <c r="TWR199" s="428"/>
      <c r="TWS199" s="428"/>
      <c r="TWT199" s="428"/>
      <c r="TWU199" s="428"/>
      <c r="TWV199" s="428"/>
      <c r="TWW199" s="428"/>
      <c r="TWX199" s="428"/>
      <c r="TWY199" s="428"/>
      <c r="TWZ199" s="428"/>
      <c r="TXA199" s="428"/>
      <c r="TXB199" s="428"/>
      <c r="TXC199" s="428"/>
      <c r="TXD199" s="428"/>
      <c r="TXE199" s="428"/>
      <c r="TXF199" s="428"/>
      <c r="TXG199" s="428"/>
      <c r="TXH199" s="428"/>
      <c r="TXI199" s="428"/>
      <c r="TXJ199" s="428"/>
      <c r="TXK199" s="428"/>
      <c r="TXL199" s="428"/>
      <c r="TXM199" s="428"/>
      <c r="TXN199" s="428"/>
      <c r="TXO199" s="428"/>
      <c r="TXP199" s="428"/>
      <c r="TXQ199" s="428"/>
      <c r="TXR199" s="428"/>
      <c r="TXS199" s="428"/>
      <c r="TXT199" s="428"/>
      <c r="TXU199" s="428"/>
      <c r="TXV199" s="428"/>
      <c r="TXW199" s="428"/>
      <c r="TXX199" s="428"/>
      <c r="TXY199" s="428"/>
      <c r="TXZ199" s="428"/>
      <c r="TYA199" s="428"/>
      <c r="TYB199" s="428"/>
      <c r="TYC199" s="428"/>
      <c r="TYD199" s="428"/>
      <c r="TYE199" s="428"/>
      <c r="TYF199" s="428"/>
      <c r="TYG199" s="428"/>
      <c r="TYH199" s="428"/>
      <c r="TYI199" s="428"/>
      <c r="TYJ199" s="428"/>
      <c r="TYK199" s="428"/>
      <c r="TYL199" s="428"/>
      <c r="TYM199" s="428"/>
      <c r="TYN199" s="428"/>
      <c r="TYO199" s="428"/>
      <c r="TYP199" s="428"/>
      <c r="TYQ199" s="428"/>
      <c r="TYR199" s="428"/>
      <c r="TYS199" s="428"/>
      <c r="TYT199" s="428"/>
      <c r="TYU199" s="428"/>
      <c r="TYV199" s="428"/>
      <c r="TYW199" s="428"/>
      <c r="TYX199" s="428"/>
      <c r="TYY199" s="428"/>
      <c r="TYZ199" s="428"/>
      <c r="TZA199" s="428"/>
      <c r="TZB199" s="428"/>
      <c r="TZC199" s="428"/>
      <c r="TZD199" s="428"/>
      <c r="TZE199" s="428"/>
      <c r="TZF199" s="428"/>
      <c r="TZG199" s="428"/>
      <c r="TZH199" s="428"/>
      <c r="TZI199" s="428"/>
      <c r="TZJ199" s="428"/>
      <c r="TZK199" s="428"/>
      <c r="TZL199" s="428"/>
      <c r="TZM199" s="428"/>
      <c r="TZN199" s="428"/>
      <c r="TZO199" s="428"/>
      <c r="TZP199" s="428"/>
      <c r="TZQ199" s="428"/>
      <c r="TZR199" s="428"/>
      <c r="TZS199" s="428"/>
      <c r="TZT199" s="428"/>
      <c r="TZU199" s="428"/>
      <c r="TZV199" s="428"/>
      <c r="TZW199" s="428"/>
      <c r="TZX199" s="428"/>
      <c r="TZY199" s="428"/>
      <c r="TZZ199" s="428"/>
      <c r="UAA199" s="428"/>
      <c r="UAB199" s="428"/>
      <c r="UAC199" s="428"/>
      <c r="UAD199" s="428"/>
      <c r="UAE199" s="428"/>
      <c r="UAF199" s="428"/>
      <c r="UAG199" s="428"/>
      <c r="UAH199" s="428"/>
      <c r="UAI199" s="428"/>
      <c r="UAJ199" s="428"/>
      <c r="UAK199" s="428"/>
      <c r="UAL199" s="428"/>
      <c r="UAM199" s="428"/>
      <c r="UAN199" s="428"/>
      <c r="UAO199" s="428"/>
      <c r="UAP199" s="428"/>
      <c r="UAQ199" s="428"/>
      <c r="UAR199" s="428"/>
      <c r="UAS199" s="428"/>
      <c r="UAT199" s="428"/>
      <c r="UAU199" s="428"/>
      <c r="UAV199" s="428"/>
      <c r="UAW199" s="428"/>
      <c r="UAX199" s="428"/>
      <c r="UAY199" s="428"/>
      <c r="UAZ199" s="428"/>
      <c r="UBA199" s="428"/>
      <c r="UBB199" s="428"/>
      <c r="UBC199" s="428"/>
      <c r="UBD199" s="428"/>
      <c r="UBE199" s="428"/>
      <c r="UBF199" s="428"/>
      <c r="UBG199" s="428"/>
      <c r="UBH199" s="428"/>
      <c r="UBI199" s="428"/>
      <c r="UBJ199" s="428"/>
      <c r="UBK199" s="428"/>
      <c r="UBL199" s="428"/>
      <c r="UBM199" s="428"/>
      <c r="UBN199" s="428"/>
      <c r="UBO199" s="428"/>
      <c r="UBP199" s="428"/>
      <c r="UBQ199" s="428"/>
      <c r="UBR199" s="428"/>
      <c r="UBS199" s="428"/>
      <c r="UBT199" s="428"/>
      <c r="UBU199" s="428"/>
      <c r="UBV199" s="428"/>
      <c r="UBW199" s="428"/>
      <c r="UBX199" s="428"/>
      <c r="UBY199" s="428"/>
      <c r="UBZ199" s="428"/>
      <c r="UCA199" s="428"/>
      <c r="UCB199" s="428"/>
      <c r="UCC199" s="428"/>
      <c r="UCD199" s="428"/>
      <c r="UCE199" s="428"/>
      <c r="UCF199" s="428"/>
      <c r="UCG199" s="428"/>
      <c r="UCH199" s="428"/>
      <c r="UCI199" s="428"/>
      <c r="UCJ199" s="428"/>
      <c r="UCK199" s="428"/>
      <c r="UCL199" s="428"/>
      <c r="UCM199" s="428"/>
      <c r="UCN199" s="428"/>
      <c r="UCO199" s="428"/>
      <c r="UCP199" s="428"/>
      <c r="UCQ199" s="428"/>
      <c r="UCR199" s="428"/>
      <c r="UCS199" s="428"/>
      <c r="UCT199" s="428"/>
      <c r="UCU199" s="428"/>
      <c r="UCV199" s="428"/>
      <c r="UCW199" s="428"/>
      <c r="UCX199" s="428"/>
      <c r="UCY199" s="428"/>
      <c r="UCZ199" s="428"/>
      <c r="UDA199" s="428"/>
      <c r="UDB199" s="428"/>
      <c r="UDC199" s="428"/>
      <c r="UDD199" s="428"/>
      <c r="UDE199" s="428"/>
      <c r="UDF199" s="428"/>
      <c r="UDG199" s="428"/>
      <c r="UDH199" s="428"/>
      <c r="UDI199" s="428"/>
      <c r="UDJ199" s="428"/>
      <c r="UDK199" s="428"/>
      <c r="UDL199" s="428"/>
      <c r="UDM199" s="428"/>
      <c r="UDN199" s="428"/>
      <c r="UDO199" s="428"/>
      <c r="UDP199" s="428"/>
      <c r="UDQ199" s="428"/>
      <c r="UDR199" s="428"/>
      <c r="UDS199" s="428"/>
      <c r="UDT199" s="428"/>
      <c r="UDU199" s="428"/>
      <c r="UDV199" s="428"/>
      <c r="UDW199" s="428"/>
      <c r="UDX199" s="428"/>
      <c r="UDY199" s="428"/>
      <c r="UDZ199" s="428"/>
      <c r="UEA199" s="428"/>
      <c r="UEB199" s="428"/>
      <c r="UEC199" s="428"/>
      <c r="UED199" s="428"/>
      <c r="UEE199" s="428"/>
      <c r="UEF199" s="428"/>
      <c r="UEG199" s="428"/>
      <c r="UEH199" s="428"/>
      <c r="UEI199" s="428"/>
      <c r="UEJ199" s="428"/>
      <c r="UEK199" s="428"/>
      <c r="UEL199" s="428"/>
      <c r="UEM199" s="428"/>
      <c r="UEN199" s="428"/>
      <c r="UEO199" s="428"/>
      <c r="UEP199" s="428"/>
      <c r="UEQ199" s="428"/>
      <c r="UER199" s="428"/>
      <c r="UES199" s="428"/>
      <c r="UET199" s="428"/>
      <c r="UEU199" s="428"/>
      <c r="UEV199" s="428"/>
      <c r="UEW199" s="428"/>
      <c r="UEX199" s="428"/>
      <c r="UEY199" s="428"/>
      <c r="UEZ199" s="428"/>
      <c r="UFA199" s="428"/>
      <c r="UFB199" s="428"/>
      <c r="UFC199" s="428"/>
      <c r="UFD199" s="428"/>
      <c r="UFE199" s="428"/>
      <c r="UFF199" s="428"/>
      <c r="UFG199" s="428"/>
      <c r="UFH199" s="428"/>
      <c r="UFI199" s="428"/>
      <c r="UFJ199" s="428"/>
      <c r="UFK199" s="428"/>
      <c r="UFL199" s="428"/>
      <c r="UFM199" s="428"/>
      <c r="UFN199" s="428"/>
      <c r="UFO199" s="428"/>
      <c r="UFP199" s="428"/>
      <c r="UFQ199" s="428"/>
      <c r="UFR199" s="428"/>
      <c r="UFS199" s="428"/>
      <c r="UFT199" s="428"/>
      <c r="UFU199" s="428"/>
      <c r="UFV199" s="428"/>
      <c r="UFW199" s="428"/>
      <c r="UFX199" s="428"/>
      <c r="UFY199" s="428"/>
      <c r="UFZ199" s="428"/>
      <c r="UGA199" s="428"/>
      <c r="UGB199" s="428"/>
      <c r="UGC199" s="428"/>
      <c r="UGD199" s="428"/>
      <c r="UGE199" s="428"/>
      <c r="UGF199" s="428"/>
      <c r="UGG199" s="428"/>
      <c r="UGH199" s="428"/>
      <c r="UGI199" s="428"/>
      <c r="UGJ199" s="428"/>
      <c r="UGK199" s="428"/>
      <c r="UGL199" s="428"/>
      <c r="UGM199" s="428"/>
      <c r="UGN199" s="428"/>
      <c r="UGO199" s="428"/>
      <c r="UGP199" s="428"/>
      <c r="UGQ199" s="428"/>
      <c r="UGR199" s="428"/>
      <c r="UGS199" s="428"/>
      <c r="UGT199" s="428"/>
      <c r="UGU199" s="428"/>
      <c r="UGV199" s="428"/>
      <c r="UGW199" s="428"/>
      <c r="UGX199" s="428"/>
      <c r="UGY199" s="428"/>
      <c r="UGZ199" s="428"/>
      <c r="UHA199" s="428"/>
      <c r="UHB199" s="428"/>
      <c r="UHC199" s="428"/>
      <c r="UHD199" s="428"/>
      <c r="UHE199" s="428"/>
      <c r="UHF199" s="428"/>
      <c r="UHG199" s="428"/>
      <c r="UHH199" s="428"/>
      <c r="UHI199" s="428"/>
      <c r="UHJ199" s="428"/>
      <c r="UHK199" s="428"/>
      <c r="UHL199" s="428"/>
      <c r="UHM199" s="428"/>
      <c r="UHN199" s="428"/>
      <c r="UHO199" s="428"/>
      <c r="UHP199" s="428"/>
      <c r="UHQ199" s="428"/>
      <c r="UHR199" s="428"/>
      <c r="UHS199" s="428"/>
      <c r="UHT199" s="428"/>
      <c r="UHU199" s="428"/>
      <c r="UHV199" s="428"/>
      <c r="UHW199" s="428"/>
      <c r="UHX199" s="428"/>
      <c r="UHY199" s="428"/>
      <c r="UHZ199" s="428"/>
      <c r="UIA199" s="428"/>
      <c r="UIB199" s="428"/>
      <c r="UIC199" s="428"/>
      <c r="UID199" s="428"/>
      <c r="UIE199" s="428"/>
      <c r="UIF199" s="428"/>
      <c r="UIG199" s="428"/>
      <c r="UIH199" s="428"/>
      <c r="UII199" s="428"/>
      <c r="UIJ199" s="428"/>
      <c r="UIK199" s="428"/>
      <c r="UIL199" s="428"/>
      <c r="UIM199" s="428"/>
      <c r="UIN199" s="428"/>
      <c r="UIO199" s="428"/>
      <c r="UIP199" s="428"/>
      <c r="UIQ199" s="428"/>
      <c r="UIR199" s="428"/>
      <c r="UIS199" s="428"/>
      <c r="UIT199" s="428"/>
      <c r="UIU199" s="428"/>
      <c r="UIV199" s="428"/>
      <c r="UIW199" s="428"/>
      <c r="UIX199" s="428"/>
      <c r="UIY199" s="428"/>
      <c r="UIZ199" s="428"/>
      <c r="UJA199" s="428"/>
      <c r="UJB199" s="428"/>
      <c r="UJC199" s="428"/>
      <c r="UJD199" s="428"/>
      <c r="UJE199" s="428"/>
      <c r="UJF199" s="428"/>
      <c r="UJG199" s="428"/>
      <c r="UJH199" s="428"/>
      <c r="UJI199" s="428"/>
      <c r="UJJ199" s="428"/>
      <c r="UJK199" s="428"/>
      <c r="UJL199" s="428"/>
      <c r="UJM199" s="428"/>
      <c r="UJN199" s="428"/>
      <c r="UJO199" s="428"/>
      <c r="UJP199" s="428"/>
      <c r="UJQ199" s="428"/>
      <c r="UJR199" s="428"/>
      <c r="UJS199" s="428"/>
      <c r="UJT199" s="428"/>
      <c r="UJU199" s="428"/>
      <c r="UJV199" s="428"/>
      <c r="UJW199" s="428"/>
      <c r="UJX199" s="428"/>
      <c r="UJY199" s="428"/>
      <c r="UJZ199" s="428"/>
      <c r="UKA199" s="428"/>
      <c r="UKB199" s="428"/>
      <c r="UKC199" s="428"/>
      <c r="UKD199" s="428"/>
      <c r="UKE199" s="428"/>
      <c r="UKF199" s="428"/>
      <c r="UKG199" s="428"/>
      <c r="UKH199" s="428"/>
      <c r="UKI199" s="428"/>
      <c r="UKJ199" s="428"/>
      <c r="UKK199" s="428"/>
      <c r="UKL199" s="428"/>
      <c r="UKM199" s="428"/>
      <c r="UKN199" s="428"/>
      <c r="UKO199" s="428"/>
      <c r="UKP199" s="428"/>
      <c r="UKQ199" s="428"/>
      <c r="UKR199" s="428"/>
      <c r="UKS199" s="428"/>
      <c r="UKT199" s="428"/>
      <c r="UKU199" s="428"/>
      <c r="UKV199" s="428"/>
      <c r="UKW199" s="428"/>
      <c r="UKX199" s="428"/>
      <c r="UKY199" s="428"/>
      <c r="UKZ199" s="428"/>
      <c r="ULA199" s="428"/>
      <c r="ULB199" s="428"/>
      <c r="ULC199" s="428"/>
      <c r="ULD199" s="428"/>
      <c r="ULE199" s="428"/>
      <c r="ULF199" s="428"/>
      <c r="ULG199" s="428"/>
      <c r="ULH199" s="428"/>
      <c r="ULI199" s="428"/>
      <c r="ULJ199" s="428"/>
      <c r="ULK199" s="428"/>
      <c r="ULL199" s="428"/>
      <c r="ULM199" s="428"/>
      <c r="ULN199" s="428"/>
      <c r="ULO199" s="428"/>
      <c r="ULP199" s="428"/>
      <c r="ULQ199" s="428"/>
      <c r="ULR199" s="428"/>
      <c r="ULS199" s="428"/>
      <c r="ULT199" s="428"/>
      <c r="ULU199" s="428"/>
      <c r="ULV199" s="428"/>
      <c r="ULW199" s="428"/>
      <c r="ULX199" s="428"/>
      <c r="ULY199" s="428"/>
      <c r="ULZ199" s="428"/>
      <c r="UMA199" s="428"/>
      <c r="UMB199" s="428"/>
      <c r="UMC199" s="428"/>
      <c r="UMD199" s="428"/>
      <c r="UME199" s="428"/>
      <c r="UMF199" s="428"/>
      <c r="UMG199" s="428"/>
      <c r="UMH199" s="428"/>
      <c r="UMI199" s="428"/>
      <c r="UMJ199" s="428"/>
      <c r="UMK199" s="428"/>
      <c r="UML199" s="428"/>
      <c r="UMM199" s="428"/>
      <c r="UMN199" s="428"/>
      <c r="UMO199" s="428"/>
      <c r="UMP199" s="428"/>
      <c r="UMQ199" s="428"/>
      <c r="UMR199" s="428"/>
      <c r="UMS199" s="428"/>
      <c r="UMT199" s="428"/>
      <c r="UMU199" s="428"/>
      <c r="UMV199" s="428"/>
      <c r="UMW199" s="428"/>
      <c r="UMX199" s="428"/>
      <c r="UMY199" s="428"/>
      <c r="UMZ199" s="428"/>
      <c r="UNA199" s="428"/>
      <c r="UNB199" s="428"/>
      <c r="UNC199" s="428"/>
      <c r="UND199" s="428"/>
      <c r="UNE199" s="428"/>
      <c r="UNF199" s="428"/>
      <c r="UNG199" s="428"/>
      <c r="UNH199" s="428"/>
      <c r="UNI199" s="428"/>
      <c r="UNJ199" s="428"/>
      <c r="UNK199" s="428"/>
      <c r="UNL199" s="428"/>
      <c r="UNM199" s="428"/>
      <c r="UNN199" s="428"/>
      <c r="UNO199" s="428"/>
      <c r="UNP199" s="428"/>
      <c r="UNQ199" s="428"/>
      <c r="UNR199" s="428"/>
      <c r="UNS199" s="428"/>
      <c r="UNT199" s="428"/>
      <c r="UNU199" s="428"/>
      <c r="UNV199" s="428"/>
      <c r="UNW199" s="428"/>
      <c r="UNX199" s="428"/>
      <c r="UNY199" s="428"/>
      <c r="UNZ199" s="428"/>
      <c r="UOA199" s="428"/>
      <c r="UOB199" s="428"/>
      <c r="UOC199" s="428"/>
      <c r="UOD199" s="428"/>
      <c r="UOE199" s="428"/>
      <c r="UOF199" s="428"/>
      <c r="UOG199" s="428"/>
      <c r="UOH199" s="428"/>
      <c r="UOI199" s="428"/>
      <c r="UOJ199" s="428"/>
      <c r="UOK199" s="428"/>
      <c r="UOL199" s="428"/>
      <c r="UOM199" s="428"/>
      <c r="UON199" s="428"/>
      <c r="UOO199" s="428"/>
      <c r="UOP199" s="428"/>
      <c r="UOQ199" s="428"/>
      <c r="UOR199" s="428"/>
      <c r="UOS199" s="428"/>
      <c r="UOT199" s="428"/>
      <c r="UOU199" s="428"/>
      <c r="UOV199" s="428"/>
      <c r="UOW199" s="428"/>
      <c r="UOX199" s="428"/>
      <c r="UOY199" s="428"/>
      <c r="UOZ199" s="428"/>
      <c r="UPA199" s="428"/>
      <c r="UPB199" s="428"/>
      <c r="UPC199" s="428"/>
      <c r="UPD199" s="428"/>
      <c r="UPE199" s="428"/>
      <c r="UPF199" s="428"/>
      <c r="UPG199" s="428"/>
      <c r="UPH199" s="428"/>
      <c r="UPI199" s="428"/>
      <c r="UPJ199" s="428"/>
      <c r="UPK199" s="428"/>
      <c r="UPL199" s="428"/>
      <c r="UPM199" s="428"/>
      <c r="UPN199" s="428"/>
      <c r="UPO199" s="428"/>
      <c r="UPP199" s="428"/>
      <c r="UPQ199" s="428"/>
      <c r="UPR199" s="428"/>
      <c r="UPS199" s="428"/>
      <c r="UPT199" s="428"/>
      <c r="UPU199" s="428"/>
      <c r="UPV199" s="428"/>
      <c r="UPW199" s="428"/>
      <c r="UPX199" s="428"/>
      <c r="UPY199" s="428"/>
      <c r="UPZ199" s="428"/>
      <c r="UQA199" s="428"/>
      <c r="UQB199" s="428"/>
      <c r="UQC199" s="428"/>
      <c r="UQD199" s="428"/>
      <c r="UQE199" s="428"/>
      <c r="UQF199" s="428"/>
      <c r="UQG199" s="428"/>
      <c r="UQH199" s="428"/>
      <c r="UQI199" s="428"/>
      <c r="UQJ199" s="428"/>
      <c r="UQK199" s="428"/>
      <c r="UQL199" s="428"/>
      <c r="UQM199" s="428"/>
      <c r="UQN199" s="428"/>
      <c r="UQO199" s="428"/>
      <c r="UQP199" s="428"/>
      <c r="UQQ199" s="428"/>
      <c r="UQR199" s="428"/>
      <c r="UQS199" s="428"/>
      <c r="UQT199" s="428"/>
      <c r="UQU199" s="428"/>
      <c r="UQV199" s="428"/>
      <c r="UQW199" s="428"/>
      <c r="UQX199" s="428"/>
      <c r="UQY199" s="428"/>
      <c r="UQZ199" s="428"/>
      <c r="URA199" s="428"/>
      <c r="URB199" s="428"/>
      <c r="URC199" s="428"/>
      <c r="URD199" s="428"/>
      <c r="URE199" s="428"/>
      <c r="URF199" s="428"/>
      <c r="URG199" s="428"/>
      <c r="URH199" s="428"/>
      <c r="URI199" s="428"/>
      <c r="URJ199" s="428"/>
      <c r="URK199" s="428"/>
      <c r="URL199" s="428"/>
      <c r="URM199" s="428"/>
      <c r="URN199" s="428"/>
      <c r="URO199" s="428"/>
      <c r="URP199" s="428"/>
      <c r="URQ199" s="428"/>
      <c r="URR199" s="428"/>
      <c r="URS199" s="428"/>
      <c r="URT199" s="428"/>
      <c r="URU199" s="428"/>
      <c r="URV199" s="428"/>
      <c r="URW199" s="428"/>
      <c r="URX199" s="428"/>
      <c r="URY199" s="428"/>
      <c r="URZ199" s="428"/>
      <c r="USA199" s="428"/>
      <c r="USB199" s="428"/>
      <c r="USC199" s="428"/>
      <c r="USD199" s="428"/>
      <c r="USE199" s="428"/>
      <c r="USF199" s="428"/>
      <c r="USG199" s="428"/>
      <c r="USH199" s="428"/>
      <c r="USI199" s="428"/>
      <c r="USJ199" s="428"/>
      <c r="USK199" s="428"/>
      <c r="USL199" s="428"/>
      <c r="USM199" s="428"/>
      <c r="USN199" s="428"/>
      <c r="USO199" s="428"/>
      <c r="USP199" s="428"/>
      <c r="USQ199" s="428"/>
      <c r="USR199" s="428"/>
      <c r="USS199" s="428"/>
      <c r="UST199" s="428"/>
      <c r="USU199" s="428"/>
      <c r="USV199" s="428"/>
      <c r="USW199" s="428"/>
      <c r="USX199" s="428"/>
      <c r="USY199" s="428"/>
      <c r="USZ199" s="428"/>
      <c r="UTA199" s="428"/>
      <c r="UTB199" s="428"/>
      <c r="UTC199" s="428"/>
      <c r="UTD199" s="428"/>
      <c r="UTE199" s="428"/>
      <c r="UTF199" s="428"/>
      <c r="UTG199" s="428"/>
      <c r="UTH199" s="428"/>
      <c r="UTI199" s="428"/>
      <c r="UTJ199" s="428"/>
      <c r="UTK199" s="428"/>
      <c r="UTL199" s="428"/>
      <c r="UTM199" s="428"/>
      <c r="UTN199" s="428"/>
      <c r="UTO199" s="428"/>
      <c r="UTP199" s="428"/>
      <c r="UTQ199" s="428"/>
      <c r="UTR199" s="428"/>
      <c r="UTS199" s="428"/>
      <c r="UTT199" s="428"/>
      <c r="UTU199" s="428"/>
      <c r="UTV199" s="428"/>
      <c r="UTW199" s="428"/>
      <c r="UTX199" s="428"/>
      <c r="UTY199" s="428"/>
      <c r="UTZ199" s="428"/>
      <c r="UUA199" s="428"/>
      <c r="UUB199" s="428"/>
      <c r="UUC199" s="428"/>
      <c r="UUD199" s="428"/>
      <c r="UUE199" s="428"/>
      <c r="UUF199" s="428"/>
      <c r="UUG199" s="428"/>
      <c r="UUH199" s="428"/>
      <c r="UUI199" s="428"/>
      <c r="UUJ199" s="428"/>
      <c r="UUK199" s="428"/>
      <c r="UUL199" s="428"/>
      <c r="UUM199" s="428"/>
      <c r="UUN199" s="428"/>
      <c r="UUO199" s="428"/>
      <c r="UUP199" s="428"/>
      <c r="UUQ199" s="428"/>
      <c r="UUR199" s="428"/>
      <c r="UUS199" s="428"/>
      <c r="UUT199" s="428"/>
      <c r="UUU199" s="428"/>
      <c r="UUV199" s="428"/>
      <c r="UUW199" s="428"/>
      <c r="UUX199" s="428"/>
      <c r="UUY199" s="428"/>
      <c r="UUZ199" s="428"/>
      <c r="UVA199" s="428"/>
      <c r="UVB199" s="428"/>
      <c r="UVC199" s="428"/>
      <c r="UVD199" s="428"/>
      <c r="UVE199" s="428"/>
      <c r="UVF199" s="428"/>
      <c r="UVG199" s="428"/>
      <c r="UVH199" s="428"/>
      <c r="UVI199" s="428"/>
      <c r="UVJ199" s="428"/>
      <c r="UVK199" s="428"/>
      <c r="UVL199" s="428"/>
      <c r="UVM199" s="428"/>
      <c r="UVN199" s="428"/>
      <c r="UVO199" s="428"/>
      <c r="UVP199" s="428"/>
      <c r="UVQ199" s="428"/>
      <c r="UVR199" s="428"/>
      <c r="UVS199" s="428"/>
      <c r="UVT199" s="428"/>
      <c r="UVU199" s="428"/>
      <c r="UVV199" s="428"/>
      <c r="UVW199" s="428"/>
      <c r="UVX199" s="428"/>
      <c r="UVY199" s="428"/>
      <c r="UVZ199" s="428"/>
      <c r="UWA199" s="428"/>
      <c r="UWB199" s="428"/>
      <c r="UWC199" s="428"/>
      <c r="UWD199" s="428"/>
      <c r="UWE199" s="428"/>
      <c r="UWF199" s="428"/>
      <c r="UWG199" s="428"/>
      <c r="UWH199" s="428"/>
      <c r="UWI199" s="428"/>
      <c r="UWJ199" s="428"/>
      <c r="UWK199" s="428"/>
      <c r="UWL199" s="428"/>
      <c r="UWM199" s="428"/>
      <c r="UWN199" s="428"/>
      <c r="UWO199" s="428"/>
      <c r="UWP199" s="428"/>
      <c r="UWQ199" s="428"/>
      <c r="UWR199" s="428"/>
      <c r="UWS199" s="428"/>
      <c r="UWT199" s="428"/>
      <c r="UWU199" s="428"/>
      <c r="UWV199" s="428"/>
      <c r="UWW199" s="428"/>
      <c r="UWX199" s="428"/>
      <c r="UWY199" s="428"/>
      <c r="UWZ199" s="428"/>
      <c r="UXA199" s="428"/>
      <c r="UXB199" s="428"/>
      <c r="UXC199" s="428"/>
      <c r="UXD199" s="428"/>
      <c r="UXE199" s="428"/>
      <c r="UXF199" s="428"/>
      <c r="UXG199" s="428"/>
      <c r="UXH199" s="428"/>
      <c r="UXI199" s="428"/>
      <c r="UXJ199" s="428"/>
      <c r="UXK199" s="428"/>
      <c r="UXL199" s="428"/>
      <c r="UXM199" s="428"/>
      <c r="UXN199" s="428"/>
      <c r="UXO199" s="428"/>
      <c r="UXP199" s="428"/>
      <c r="UXQ199" s="428"/>
      <c r="UXR199" s="428"/>
      <c r="UXS199" s="428"/>
      <c r="UXT199" s="428"/>
      <c r="UXU199" s="428"/>
      <c r="UXV199" s="428"/>
      <c r="UXW199" s="428"/>
      <c r="UXX199" s="428"/>
      <c r="UXY199" s="428"/>
      <c r="UXZ199" s="428"/>
      <c r="UYA199" s="428"/>
      <c r="UYB199" s="428"/>
      <c r="UYC199" s="428"/>
      <c r="UYD199" s="428"/>
      <c r="UYE199" s="428"/>
      <c r="UYF199" s="428"/>
      <c r="UYG199" s="428"/>
      <c r="UYH199" s="428"/>
      <c r="UYI199" s="428"/>
      <c r="UYJ199" s="428"/>
      <c r="UYK199" s="428"/>
      <c r="UYL199" s="428"/>
      <c r="UYM199" s="428"/>
      <c r="UYN199" s="428"/>
      <c r="UYO199" s="428"/>
      <c r="UYP199" s="428"/>
      <c r="UYQ199" s="428"/>
      <c r="UYR199" s="428"/>
      <c r="UYS199" s="428"/>
      <c r="UYT199" s="428"/>
      <c r="UYU199" s="428"/>
      <c r="UYV199" s="428"/>
      <c r="UYW199" s="428"/>
      <c r="UYX199" s="428"/>
      <c r="UYY199" s="428"/>
      <c r="UYZ199" s="428"/>
      <c r="UZA199" s="428"/>
      <c r="UZB199" s="428"/>
      <c r="UZC199" s="428"/>
      <c r="UZD199" s="428"/>
      <c r="UZE199" s="428"/>
      <c r="UZF199" s="428"/>
      <c r="UZG199" s="428"/>
      <c r="UZH199" s="428"/>
      <c r="UZI199" s="428"/>
      <c r="UZJ199" s="428"/>
      <c r="UZK199" s="428"/>
      <c r="UZL199" s="428"/>
      <c r="UZM199" s="428"/>
      <c r="UZN199" s="428"/>
      <c r="UZO199" s="428"/>
      <c r="UZP199" s="428"/>
      <c r="UZQ199" s="428"/>
      <c r="UZR199" s="428"/>
      <c r="UZS199" s="428"/>
      <c r="UZT199" s="428"/>
      <c r="UZU199" s="428"/>
      <c r="UZV199" s="428"/>
      <c r="UZW199" s="428"/>
      <c r="UZX199" s="428"/>
      <c r="UZY199" s="428"/>
      <c r="UZZ199" s="428"/>
      <c r="VAA199" s="428"/>
      <c r="VAB199" s="428"/>
      <c r="VAC199" s="428"/>
      <c r="VAD199" s="428"/>
      <c r="VAE199" s="428"/>
      <c r="VAF199" s="428"/>
      <c r="VAG199" s="428"/>
      <c r="VAH199" s="428"/>
      <c r="VAI199" s="428"/>
      <c r="VAJ199" s="428"/>
      <c r="VAK199" s="428"/>
      <c r="VAL199" s="428"/>
      <c r="VAM199" s="428"/>
      <c r="VAN199" s="428"/>
      <c r="VAO199" s="428"/>
      <c r="VAP199" s="428"/>
      <c r="VAQ199" s="428"/>
      <c r="VAR199" s="428"/>
      <c r="VAS199" s="428"/>
      <c r="VAT199" s="428"/>
      <c r="VAU199" s="428"/>
      <c r="VAV199" s="428"/>
      <c r="VAW199" s="428"/>
      <c r="VAX199" s="428"/>
      <c r="VAY199" s="428"/>
      <c r="VAZ199" s="428"/>
      <c r="VBA199" s="428"/>
      <c r="VBB199" s="428"/>
      <c r="VBC199" s="428"/>
      <c r="VBD199" s="428"/>
      <c r="VBE199" s="428"/>
      <c r="VBF199" s="428"/>
      <c r="VBG199" s="428"/>
      <c r="VBH199" s="428"/>
      <c r="VBI199" s="428"/>
      <c r="VBJ199" s="428"/>
      <c r="VBK199" s="428"/>
      <c r="VBL199" s="428"/>
      <c r="VBM199" s="428"/>
      <c r="VBN199" s="428"/>
      <c r="VBO199" s="428"/>
      <c r="VBP199" s="428"/>
      <c r="VBQ199" s="428"/>
      <c r="VBR199" s="428"/>
      <c r="VBS199" s="428"/>
      <c r="VBT199" s="428"/>
      <c r="VBU199" s="428"/>
      <c r="VBV199" s="428"/>
      <c r="VBW199" s="428"/>
      <c r="VBX199" s="428"/>
      <c r="VBY199" s="428"/>
      <c r="VBZ199" s="428"/>
      <c r="VCA199" s="428"/>
      <c r="VCB199" s="428"/>
      <c r="VCC199" s="428"/>
      <c r="VCD199" s="428"/>
      <c r="VCE199" s="428"/>
      <c r="VCF199" s="428"/>
      <c r="VCG199" s="428"/>
      <c r="VCH199" s="428"/>
      <c r="VCI199" s="428"/>
      <c r="VCJ199" s="428"/>
      <c r="VCK199" s="428"/>
      <c r="VCL199" s="428"/>
      <c r="VCM199" s="428"/>
      <c r="VCN199" s="428"/>
      <c r="VCO199" s="428"/>
      <c r="VCP199" s="428"/>
      <c r="VCQ199" s="428"/>
      <c r="VCR199" s="428"/>
      <c r="VCS199" s="428"/>
      <c r="VCT199" s="428"/>
      <c r="VCU199" s="428"/>
      <c r="VCV199" s="428"/>
      <c r="VCW199" s="428"/>
      <c r="VCX199" s="428"/>
      <c r="VCY199" s="428"/>
      <c r="VCZ199" s="428"/>
      <c r="VDA199" s="428"/>
      <c r="VDB199" s="428"/>
      <c r="VDC199" s="428"/>
      <c r="VDD199" s="428"/>
      <c r="VDE199" s="428"/>
      <c r="VDF199" s="428"/>
      <c r="VDG199" s="428"/>
      <c r="VDH199" s="428"/>
      <c r="VDI199" s="428"/>
      <c r="VDJ199" s="428"/>
      <c r="VDK199" s="428"/>
      <c r="VDL199" s="428"/>
      <c r="VDM199" s="428"/>
      <c r="VDN199" s="428"/>
      <c r="VDO199" s="428"/>
      <c r="VDP199" s="428"/>
      <c r="VDQ199" s="428"/>
      <c r="VDR199" s="428"/>
      <c r="VDS199" s="428"/>
      <c r="VDT199" s="428"/>
      <c r="VDU199" s="428"/>
      <c r="VDV199" s="428"/>
      <c r="VDW199" s="428"/>
      <c r="VDX199" s="428"/>
      <c r="VDY199" s="428"/>
      <c r="VDZ199" s="428"/>
      <c r="VEA199" s="428"/>
      <c r="VEB199" s="428"/>
      <c r="VEC199" s="428"/>
      <c r="VED199" s="428"/>
      <c r="VEE199" s="428"/>
      <c r="VEF199" s="428"/>
      <c r="VEG199" s="428"/>
      <c r="VEH199" s="428"/>
      <c r="VEI199" s="428"/>
      <c r="VEJ199" s="428"/>
      <c r="VEK199" s="428"/>
      <c r="VEL199" s="428"/>
      <c r="VEM199" s="428"/>
      <c r="VEN199" s="428"/>
      <c r="VEO199" s="428"/>
      <c r="VEP199" s="428"/>
      <c r="VEQ199" s="428"/>
      <c r="VER199" s="428"/>
      <c r="VES199" s="428"/>
      <c r="VET199" s="428"/>
      <c r="VEU199" s="428"/>
      <c r="VEV199" s="428"/>
      <c r="VEW199" s="428"/>
      <c r="VEX199" s="428"/>
      <c r="VEY199" s="428"/>
      <c r="VEZ199" s="428"/>
      <c r="VFA199" s="428"/>
      <c r="VFB199" s="428"/>
      <c r="VFC199" s="428"/>
      <c r="VFD199" s="428"/>
      <c r="VFE199" s="428"/>
      <c r="VFF199" s="428"/>
      <c r="VFG199" s="428"/>
      <c r="VFH199" s="428"/>
      <c r="VFI199" s="428"/>
      <c r="VFJ199" s="428"/>
      <c r="VFK199" s="428"/>
      <c r="VFL199" s="428"/>
      <c r="VFM199" s="428"/>
      <c r="VFN199" s="428"/>
      <c r="VFO199" s="428"/>
      <c r="VFP199" s="428"/>
      <c r="VFQ199" s="428"/>
      <c r="VFR199" s="428"/>
      <c r="VFS199" s="428"/>
      <c r="VFT199" s="428"/>
      <c r="VFU199" s="428"/>
      <c r="VFV199" s="428"/>
      <c r="VFW199" s="428"/>
      <c r="VFX199" s="428"/>
      <c r="VFY199" s="428"/>
      <c r="VFZ199" s="428"/>
      <c r="VGA199" s="428"/>
      <c r="VGB199" s="428"/>
      <c r="VGC199" s="428"/>
      <c r="VGD199" s="428"/>
      <c r="VGE199" s="428"/>
      <c r="VGF199" s="428"/>
      <c r="VGG199" s="428"/>
      <c r="VGH199" s="428"/>
      <c r="VGI199" s="428"/>
      <c r="VGJ199" s="428"/>
      <c r="VGK199" s="428"/>
      <c r="VGL199" s="428"/>
      <c r="VGM199" s="428"/>
      <c r="VGN199" s="428"/>
      <c r="VGO199" s="428"/>
      <c r="VGP199" s="428"/>
      <c r="VGQ199" s="428"/>
      <c r="VGR199" s="428"/>
      <c r="VGS199" s="428"/>
      <c r="VGT199" s="428"/>
      <c r="VGU199" s="428"/>
      <c r="VGV199" s="428"/>
      <c r="VGW199" s="428"/>
      <c r="VGX199" s="428"/>
      <c r="VGY199" s="428"/>
      <c r="VGZ199" s="428"/>
      <c r="VHA199" s="428"/>
      <c r="VHB199" s="428"/>
      <c r="VHC199" s="428"/>
      <c r="VHD199" s="428"/>
      <c r="VHE199" s="428"/>
      <c r="VHF199" s="428"/>
      <c r="VHG199" s="428"/>
      <c r="VHH199" s="428"/>
      <c r="VHI199" s="428"/>
      <c r="VHJ199" s="428"/>
      <c r="VHK199" s="428"/>
      <c r="VHL199" s="428"/>
      <c r="VHM199" s="428"/>
      <c r="VHN199" s="428"/>
      <c r="VHO199" s="428"/>
      <c r="VHP199" s="428"/>
      <c r="VHQ199" s="428"/>
      <c r="VHR199" s="428"/>
      <c r="VHS199" s="428"/>
      <c r="VHT199" s="428"/>
      <c r="VHU199" s="428"/>
      <c r="VHV199" s="428"/>
      <c r="VHW199" s="428"/>
      <c r="VHX199" s="428"/>
      <c r="VHY199" s="428"/>
      <c r="VHZ199" s="428"/>
      <c r="VIA199" s="428"/>
      <c r="VIB199" s="428"/>
      <c r="VIC199" s="428"/>
      <c r="VID199" s="428"/>
      <c r="VIE199" s="428"/>
      <c r="VIF199" s="428"/>
      <c r="VIG199" s="428"/>
      <c r="VIH199" s="428"/>
      <c r="VII199" s="428"/>
      <c r="VIJ199" s="428"/>
      <c r="VIK199" s="428"/>
      <c r="VIL199" s="428"/>
      <c r="VIM199" s="428"/>
      <c r="VIN199" s="428"/>
      <c r="VIO199" s="428"/>
      <c r="VIP199" s="428"/>
      <c r="VIQ199" s="428"/>
      <c r="VIR199" s="428"/>
      <c r="VIS199" s="428"/>
      <c r="VIT199" s="428"/>
      <c r="VIU199" s="428"/>
      <c r="VIV199" s="428"/>
      <c r="VIW199" s="428"/>
      <c r="VIX199" s="428"/>
      <c r="VIY199" s="428"/>
      <c r="VIZ199" s="428"/>
      <c r="VJA199" s="428"/>
      <c r="VJB199" s="428"/>
      <c r="VJC199" s="428"/>
      <c r="VJD199" s="428"/>
      <c r="VJE199" s="428"/>
      <c r="VJF199" s="428"/>
      <c r="VJG199" s="428"/>
      <c r="VJH199" s="428"/>
      <c r="VJI199" s="428"/>
      <c r="VJJ199" s="428"/>
      <c r="VJK199" s="428"/>
      <c r="VJL199" s="428"/>
      <c r="VJM199" s="428"/>
      <c r="VJN199" s="428"/>
      <c r="VJO199" s="428"/>
      <c r="VJP199" s="428"/>
      <c r="VJQ199" s="428"/>
      <c r="VJR199" s="428"/>
      <c r="VJS199" s="428"/>
      <c r="VJT199" s="428"/>
      <c r="VJU199" s="428"/>
      <c r="VJV199" s="428"/>
      <c r="VJW199" s="428"/>
      <c r="VJX199" s="428"/>
      <c r="VJY199" s="428"/>
      <c r="VJZ199" s="428"/>
      <c r="VKA199" s="428"/>
      <c r="VKB199" s="428"/>
      <c r="VKC199" s="428"/>
      <c r="VKD199" s="428"/>
      <c r="VKE199" s="428"/>
      <c r="VKF199" s="428"/>
      <c r="VKG199" s="428"/>
      <c r="VKH199" s="428"/>
      <c r="VKI199" s="428"/>
      <c r="VKJ199" s="428"/>
      <c r="VKK199" s="428"/>
      <c r="VKL199" s="428"/>
      <c r="VKM199" s="428"/>
      <c r="VKN199" s="428"/>
      <c r="VKO199" s="428"/>
      <c r="VKP199" s="428"/>
      <c r="VKQ199" s="428"/>
      <c r="VKR199" s="428"/>
      <c r="VKS199" s="428"/>
      <c r="VKT199" s="428"/>
      <c r="VKU199" s="428"/>
      <c r="VKV199" s="428"/>
      <c r="VKW199" s="428"/>
      <c r="VKX199" s="428"/>
      <c r="VKY199" s="428"/>
      <c r="VKZ199" s="428"/>
      <c r="VLA199" s="428"/>
      <c r="VLB199" s="428"/>
      <c r="VLC199" s="428"/>
      <c r="VLD199" s="428"/>
      <c r="VLE199" s="428"/>
      <c r="VLF199" s="428"/>
      <c r="VLG199" s="428"/>
      <c r="VLH199" s="428"/>
      <c r="VLI199" s="428"/>
      <c r="VLJ199" s="428"/>
      <c r="VLK199" s="428"/>
      <c r="VLL199" s="428"/>
      <c r="VLM199" s="428"/>
      <c r="VLN199" s="428"/>
      <c r="VLO199" s="428"/>
      <c r="VLP199" s="428"/>
      <c r="VLQ199" s="428"/>
      <c r="VLR199" s="428"/>
      <c r="VLS199" s="428"/>
      <c r="VLT199" s="428"/>
      <c r="VLU199" s="428"/>
      <c r="VLV199" s="428"/>
      <c r="VLW199" s="428"/>
      <c r="VLX199" s="428"/>
      <c r="VLY199" s="428"/>
      <c r="VLZ199" s="428"/>
      <c r="VMA199" s="428"/>
      <c r="VMB199" s="428"/>
      <c r="VMC199" s="428"/>
      <c r="VMD199" s="428"/>
      <c r="VME199" s="428"/>
      <c r="VMF199" s="428"/>
      <c r="VMG199" s="428"/>
      <c r="VMH199" s="428"/>
      <c r="VMI199" s="428"/>
      <c r="VMJ199" s="428"/>
      <c r="VMK199" s="428"/>
      <c r="VML199" s="428"/>
      <c r="VMM199" s="428"/>
      <c r="VMN199" s="428"/>
      <c r="VMO199" s="428"/>
      <c r="VMP199" s="428"/>
      <c r="VMQ199" s="428"/>
      <c r="VMR199" s="428"/>
      <c r="VMS199" s="428"/>
      <c r="VMT199" s="428"/>
      <c r="VMU199" s="428"/>
      <c r="VMV199" s="428"/>
      <c r="VMW199" s="428"/>
      <c r="VMX199" s="428"/>
      <c r="VMY199" s="428"/>
      <c r="VMZ199" s="428"/>
      <c r="VNA199" s="428"/>
      <c r="VNB199" s="428"/>
      <c r="VNC199" s="428"/>
      <c r="VND199" s="428"/>
      <c r="VNE199" s="428"/>
      <c r="VNF199" s="428"/>
      <c r="VNG199" s="428"/>
      <c r="VNH199" s="428"/>
      <c r="VNI199" s="428"/>
      <c r="VNJ199" s="428"/>
      <c r="VNK199" s="428"/>
      <c r="VNL199" s="428"/>
      <c r="VNM199" s="428"/>
      <c r="VNN199" s="428"/>
      <c r="VNO199" s="428"/>
      <c r="VNP199" s="428"/>
      <c r="VNQ199" s="428"/>
      <c r="VNR199" s="428"/>
      <c r="VNS199" s="428"/>
      <c r="VNT199" s="428"/>
      <c r="VNU199" s="428"/>
      <c r="VNV199" s="428"/>
      <c r="VNW199" s="428"/>
      <c r="VNX199" s="428"/>
      <c r="VNY199" s="428"/>
      <c r="VNZ199" s="428"/>
      <c r="VOA199" s="428"/>
      <c r="VOB199" s="428"/>
      <c r="VOC199" s="428"/>
      <c r="VOD199" s="428"/>
      <c r="VOE199" s="428"/>
      <c r="VOF199" s="428"/>
      <c r="VOG199" s="428"/>
      <c r="VOH199" s="428"/>
      <c r="VOI199" s="428"/>
      <c r="VOJ199" s="428"/>
      <c r="VOK199" s="428"/>
      <c r="VOL199" s="428"/>
      <c r="VOM199" s="428"/>
      <c r="VON199" s="428"/>
      <c r="VOO199" s="428"/>
      <c r="VOP199" s="428"/>
      <c r="VOQ199" s="428"/>
      <c r="VOR199" s="428"/>
      <c r="VOS199" s="428"/>
      <c r="VOT199" s="428"/>
      <c r="VOU199" s="428"/>
      <c r="VOV199" s="428"/>
      <c r="VOW199" s="428"/>
      <c r="VOX199" s="428"/>
      <c r="VOY199" s="428"/>
      <c r="VOZ199" s="428"/>
      <c r="VPA199" s="428"/>
      <c r="VPB199" s="428"/>
      <c r="VPC199" s="428"/>
      <c r="VPD199" s="428"/>
      <c r="VPE199" s="428"/>
      <c r="VPF199" s="428"/>
      <c r="VPG199" s="428"/>
      <c r="VPH199" s="428"/>
      <c r="VPI199" s="428"/>
      <c r="VPJ199" s="428"/>
      <c r="VPK199" s="428"/>
      <c r="VPL199" s="428"/>
      <c r="VPM199" s="428"/>
      <c r="VPN199" s="428"/>
      <c r="VPO199" s="428"/>
      <c r="VPP199" s="428"/>
      <c r="VPQ199" s="428"/>
      <c r="VPR199" s="428"/>
      <c r="VPS199" s="428"/>
      <c r="VPT199" s="428"/>
      <c r="VPU199" s="428"/>
      <c r="VPV199" s="428"/>
      <c r="VPW199" s="428"/>
      <c r="VPX199" s="428"/>
      <c r="VPY199" s="428"/>
      <c r="VPZ199" s="428"/>
      <c r="VQA199" s="428"/>
      <c r="VQB199" s="428"/>
      <c r="VQC199" s="428"/>
      <c r="VQD199" s="428"/>
      <c r="VQE199" s="428"/>
      <c r="VQF199" s="428"/>
      <c r="VQG199" s="428"/>
      <c r="VQH199" s="428"/>
      <c r="VQI199" s="428"/>
      <c r="VQJ199" s="428"/>
      <c r="VQK199" s="428"/>
      <c r="VQL199" s="428"/>
      <c r="VQM199" s="428"/>
      <c r="VQN199" s="428"/>
      <c r="VQO199" s="428"/>
      <c r="VQP199" s="428"/>
      <c r="VQQ199" s="428"/>
      <c r="VQR199" s="428"/>
      <c r="VQS199" s="428"/>
      <c r="VQT199" s="428"/>
      <c r="VQU199" s="428"/>
      <c r="VQV199" s="428"/>
      <c r="VQW199" s="428"/>
      <c r="VQX199" s="428"/>
      <c r="VQY199" s="428"/>
      <c r="VQZ199" s="428"/>
      <c r="VRA199" s="428"/>
      <c r="VRB199" s="428"/>
      <c r="VRC199" s="428"/>
      <c r="VRD199" s="428"/>
      <c r="VRE199" s="428"/>
      <c r="VRF199" s="428"/>
      <c r="VRG199" s="428"/>
      <c r="VRH199" s="428"/>
      <c r="VRI199" s="428"/>
      <c r="VRJ199" s="428"/>
      <c r="VRK199" s="428"/>
      <c r="VRL199" s="428"/>
      <c r="VRM199" s="428"/>
      <c r="VRN199" s="428"/>
      <c r="VRO199" s="428"/>
      <c r="VRP199" s="428"/>
      <c r="VRQ199" s="428"/>
      <c r="VRR199" s="428"/>
      <c r="VRS199" s="428"/>
      <c r="VRT199" s="428"/>
      <c r="VRU199" s="428"/>
      <c r="VRV199" s="428"/>
      <c r="VRW199" s="428"/>
      <c r="VRX199" s="428"/>
      <c r="VRY199" s="428"/>
      <c r="VRZ199" s="428"/>
      <c r="VSA199" s="428"/>
      <c r="VSB199" s="428"/>
      <c r="VSC199" s="428"/>
      <c r="VSD199" s="428"/>
      <c r="VSE199" s="428"/>
      <c r="VSF199" s="428"/>
      <c r="VSG199" s="428"/>
      <c r="VSH199" s="428"/>
      <c r="VSI199" s="428"/>
      <c r="VSJ199" s="428"/>
      <c r="VSK199" s="428"/>
      <c r="VSL199" s="428"/>
      <c r="VSM199" s="428"/>
      <c r="VSN199" s="428"/>
      <c r="VSO199" s="428"/>
      <c r="VSP199" s="428"/>
      <c r="VSQ199" s="428"/>
      <c r="VSR199" s="428"/>
      <c r="VSS199" s="428"/>
      <c r="VST199" s="428"/>
      <c r="VSU199" s="428"/>
      <c r="VSV199" s="428"/>
      <c r="VSW199" s="428"/>
      <c r="VSX199" s="428"/>
      <c r="VSY199" s="428"/>
      <c r="VSZ199" s="428"/>
      <c r="VTA199" s="428"/>
      <c r="VTB199" s="428"/>
      <c r="VTC199" s="428"/>
      <c r="VTD199" s="428"/>
      <c r="VTE199" s="428"/>
      <c r="VTF199" s="428"/>
      <c r="VTG199" s="428"/>
      <c r="VTH199" s="428"/>
      <c r="VTI199" s="428"/>
      <c r="VTJ199" s="428"/>
      <c r="VTK199" s="428"/>
      <c r="VTL199" s="428"/>
      <c r="VTM199" s="428"/>
      <c r="VTN199" s="428"/>
      <c r="VTO199" s="428"/>
      <c r="VTP199" s="428"/>
      <c r="VTQ199" s="428"/>
      <c r="VTR199" s="428"/>
      <c r="VTS199" s="428"/>
      <c r="VTT199" s="428"/>
      <c r="VTU199" s="428"/>
      <c r="VTV199" s="428"/>
      <c r="VTW199" s="428"/>
      <c r="VTX199" s="428"/>
      <c r="VTY199" s="428"/>
      <c r="VTZ199" s="428"/>
      <c r="VUA199" s="428"/>
      <c r="VUB199" s="428"/>
      <c r="VUC199" s="428"/>
      <c r="VUD199" s="428"/>
      <c r="VUE199" s="428"/>
      <c r="VUF199" s="428"/>
      <c r="VUG199" s="428"/>
      <c r="VUH199" s="428"/>
      <c r="VUI199" s="428"/>
      <c r="VUJ199" s="428"/>
      <c r="VUK199" s="428"/>
      <c r="VUL199" s="428"/>
      <c r="VUM199" s="428"/>
      <c r="VUN199" s="428"/>
      <c r="VUO199" s="428"/>
      <c r="VUP199" s="428"/>
      <c r="VUQ199" s="428"/>
      <c r="VUR199" s="428"/>
      <c r="VUS199" s="428"/>
      <c r="VUT199" s="428"/>
      <c r="VUU199" s="428"/>
      <c r="VUV199" s="428"/>
      <c r="VUW199" s="428"/>
      <c r="VUX199" s="428"/>
      <c r="VUY199" s="428"/>
      <c r="VUZ199" s="428"/>
      <c r="VVA199" s="428"/>
      <c r="VVB199" s="428"/>
      <c r="VVC199" s="428"/>
      <c r="VVD199" s="428"/>
      <c r="VVE199" s="428"/>
      <c r="VVF199" s="428"/>
      <c r="VVG199" s="428"/>
      <c r="VVH199" s="428"/>
      <c r="VVI199" s="428"/>
      <c r="VVJ199" s="428"/>
      <c r="VVK199" s="428"/>
      <c r="VVL199" s="428"/>
      <c r="VVM199" s="428"/>
      <c r="VVN199" s="428"/>
      <c r="VVO199" s="428"/>
      <c r="VVP199" s="428"/>
      <c r="VVQ199" s="428"/>
      <c r="VVR199" s="428"/>
      <c r="VVS199" s="428"/>
      <c r="VVT199" s="428"/>
      <c r="VVU199" s="428"/>
      <c r="VVV199" s="428"/>
      <c r="VVW199" s="428"/>
      <c r="VVX199" s="428"/>
      <c r="VVY199" s="428"/>
      <c r="VVZ199" s="428"/>
      <c r="VWA199" s="428"/>
      <c r="VWB199" s="428"/>
      <c r="VWC199" s="428"/>
      <c r="VWD199" s="428"/>
      <c r="VWE199" s="428"/>
      <c r="VWF199" s="428"/>
      <c r="VWG199" s="428"/>
      <c r="VWH199" s="428"/>
      <c r="VWI199" s="428"/>
      <c r="VWJ199" s="428"/>
      <c r="VWK199" s="428"/>
      <c r="VWL199" s="428"/>
      <c r="VWM199" s="428"/>
      <c r="VWN199" s="428"/>
      <c r="VWO199" s="428"/>
      <c r="VWP199" s="428"/>
      <c r="VWQ199" s="428"/>
      <c r="VWR199" s="428"/>
      <c r="VWS199" s="428"/>
      <c r="VWT199" s="428"/>
      <c r="VWU199" s="428"/>
      <c r="VWV199" s="428"/>
      <c r="VWW199" s="428"/>
      <c r="VWX199" s="428"/>
      <c r="VWY199" s="428"/>
      <c r="VWZ199" s="428"/>
      <c r="VXA199" s="428"/>
      <c r="VXB199" s="428"/>
      <c r="VXC199" s="428"/>
      <c r="VXD199" s="428"/>
      <c r="VXE199" s="428"/>
      <c r="VXF199" s="428"/>
      <c r="VXG199" s="428"/>
      <c r="VXH199" s="428"/>
      <c r="VXI199" s="428"/>
      <c r="VXJ199" s="428"/>
      <c r="VXK199" s="428"/>
      <c r="VXL199" s="428"/>
      <c r="VXM199" s="428"/>
      <c r="VXN199" s="428"/>
      <c r="VXO199" s="428"/>
      <c r="VXP199" s="428"/>
      <c r="VXQ199" s="428"/>
      <c r="VXR199" s="428"/>
      <c r="VXS199" s="428"/>
      <c r="VXT199" s="428"/>
      <c r="VXU199" s="428"/>
      <c r="VXV199" s="428"/>
      <c r="VXW199" s="428"/>
      <c r="VXX199" s="428"/>
      <c r="VXY199" s="428"/>
      <c r="VXZ199" s="428"/>
      <c r="VYA199" s="428"/>
      <c r="VYB199" s="428"/>
      <c r="VYC199" s="428"/>
      <c r="VYD199" s="428"/>
      <c r="VYE199" s="428"/>
      <c r="VYF199" s="428"/>
      <c r="VYG199" s="428"/>
      <c r="VYH199" s="428"/>
      <c r="VYI199" s="428"/>
      <c r="VYJ199" s="428"/>
      <c r="VYK199" s="428"/>
      <c r="VYL199" s="428"/>
      <c r="VYM199" s="428"/>
      <c r="VYN199" s="428"/>
      <c r="VYO199" s="428"/>
      <c r="VYP199" s="428"/>
      <c r="VYQ199" s="428"/>
      <c r="VYR199" s="428"/>
      <c r="VYS199" s="428"/>
      <c r="VYT199" s="428"/>
      <c r="VYU199" s="428"/>
      <c r="VYV199" s="428"/>
      <c r="VYW199" s="428"/>
      <c r="VYX199" s="428"/>
      <c r="VYY199" s="428"/>
      <c r="VYZ199" s="428"/>
      <c r="VZA199" s="428"/>
      <c r="VZB199" s="428"/>
      <c r="VZC199" s="428"/>
      <c r="VZD199" s="428"/>
      <c r="VZE199" s="428"/>
      <c r="VZF199" s="428"/>
      <c r="VZG199" s="428"/>
      <c r="VZH199" s="428"/>
      <c r="VZI199" s="428"/>
      <c r="VZJ199" s="428"/>
      <c r="VZK199" s="428"/>
      <c r="VZL199" s="428"/>
      <c r="VZM199" s="428"/>
      <c r="VZN199" s="428"/>
      <c r="VZO199" s="428"/>
      <c r="VZP199" s="428"/>
      <c r="VZQ199" s="428"/>
      <c r="VZR199" s="428"/>
      <c r="VZS199" s="428"/>
      <c r="VZT199" s="428"/>
      <c r="VZU199" s="428"/>
      <c r="VZV199" s="428"/>
      <c r="VZW199" s="428"/>
      <c r="VZX199" s="428"/>
      <c r="VZY199" s="428"/>
      <c r="VZZ199" s="428"/>
      <c r="WAA199" s="428"/>
      <c r="WAB199" s="428"/>
      <c r="WAC199" s="428"/>
      <c r="WAD199" s="428"/>
      <c r="WAE199" s="428"/>
      <c r="WAF199" s="428"/>
      <c r="WAG199" s="428"/>
      <c r="WAH199" s="428"/>
      <c r="WAI199" s="428"/>
      <c r="WAJ199" s="428"/>
      <c r="WAK199" s="428"/>
      <c r="WAL199" s="428"/>
      <c r="WAM199" s="428"/>
      <c r="WAN199" s="428"/>
      <c r="WAO199" s="428"/>
      <c r="WAP199" s="428"/>
      <c r="WAQ199" s="428"/>
      <c r="WAR199" s="428"/>
      <c r="WAS199" s="428"/>
      <c r="WAT199" s="428"/>
      <c r="WAU199" s="428"/>
      <c r="WAV199" s="428"/>
      <c r="WAW199" s="428"/>
      <c r="WAX199" s="428"/>
      <c r="WAY199" s="428"/>
      <c r="WAZ199" s="428"/>
      <c r="WBA199" s="428"/>
      <c r="WBB199" s="428"/>
      <c r="WBC199" s="428"/>
      <c r="WBD199" s="428"/>
      <c r="WBE199" s="428"/>
      <c r="WBF199" s="428"/>
      <c r="WBG199" s="428"/>
      <c r="WBH199" s="428"/>
      <c r="WBI199" s="428"/>
      <c r="WBJ199" s="428"/>
      <c r="WBK199" s="428"/>
      <c r="WBL199" s="428"/>
      <c r="WBM199" s="428"/>
      <c r="WBN199" s="428"/>
      <c r="WBO199" s="428"/>
      <c r="WBP199" s="428"/>
      <c r="WBQ199" s="428"/>
      <c r="WBR199" s="428"/>
      <c r="WBS199" s="428"/>
      <c r="WBT199" s="428"/>
      <c r="WBU199" s="428"/>
      <c r="WBV199" s="428"/>
      <c r="WBW199" s="428"/>
      <c r="WBX199" s="428"/>
      <c r="WBY199" s="428"/>
      <c r="WBZ199" s="428"/>
      <c r="WCA199" s="428"/>
      <c r="WCB199" s="428"/>
      <c r="WCC199" s="428"/>
      <c r="WCD199" s="428"/>
      <c r="WCE199" s="428"/>
      <c r="WCF199" s="428"/>
      <c r="WCG199" s="428"/>
      <c r="WCH199" s="428"/>
      <c r="WCI199" s="428"/>
      <c r="WCJ199" s="428"/>
      <c r="WCK199" s="428"/>
      <c r="WCL199" s="428"/>
      <c r="WCM199" s="428"/>
      <c r="WCN199" s="428"/>
      <c r="WCO199" s="428"/>
      <c r="WCP199" s="428"/>
      <c r="WCQ199" s="428"/>
      <c r="WCR199" s="428"/>
      <c r="WCS199" s="428"/>
      <c r="WCT199" s="428"/>
      <c r="WCU199" s="428"/>
      <c r="WCV199" s="428"/>
      <c r="WCW199" s="428"/>
      <c r="WCX199" s="428"/>
      <c r="WCY199" s="428"/>
      <c r="WCZ199" s="428"/>
      <c r="WDA199" s="428"/>
      <c r="WDB199" s="428"/>
      <c r="WDC199" s="428"/>
      <c r="WDD199" s="428"/>
      <c r="WDE199" s="428"/>
      <c r="WDF199" s="428"/>
      <c r="WDG199" s="428"/>
      <c r="WDH199" s="428"/>
      <c r="WDI199" s="428"/>
      <c r="WDJ199" s="428"/>
      <c r="WDK199" s="428"/>
      <c r="WDL199" s="428"/>
      <c r="WDM199" s="428"/>
      <c r="WDN199" s="428"/>
      <c r="WDO199" s="428"/>
      <c r="WDP199" s="428"/>
      <c r="WDQ199" s="428"/>
      <c r="WDR199" s="428"/>
      <c r="WDS199" s="428"/>
      <c r="WDT199" s="428"/>
      <c r="WDU199" s="428"/>
      <c r="WDV199" s="428"/>
      <c r="WDW199" s="428"/>
      <c r="WDX199" s="428"/>
      <c r="WDY199" s="428"/>
      <c r="WDZ199" s="428"/>
      <c r="WEA199" s="428"/>
      <c r="WEB199" s="428"/>
      <c r="WEC199" s="428"/>
      <c r="WED199" s="428"/>
      <c r="WEE199" s="428"/>
      <c r="WEF199" s="428"/>
      <c r="WEG199" s="428"/>
      <c r="WEH199" s="428"/>
      <c r="WEI199" s="428"/>
      <c r="WEJ199" s="428"/>
      <c r="WEK199" s="428"/>
      <c r="WEL199" s="428"/>
      <c r="WEM199" s="428"/>
      <c r="WEN199" s="428"/>
      <c r="WEO199" s="428"/>
      <c r="WEP199" s="428"/>
      <c r="WEQ199" s="428"/>
      <c r="WER199" s="428"/>
      <c r="WES199" s="428"/>
      <c r="WET199" s="428"/>
      <c r="WEU199" s="428"/>
      <c r="WEV199" s="428"/>
      <c r="WEW199" s="428"/>
      <c r="WEX199" s="428"/>
      <c r="WEY199" s="428"/>
      <c r="WEZ199" s="428"/>
      <c r="WFA199" s="428"/>
      <c r="WFB199" s="428"/>
      <c r="WFC199" s="428"/>
      <c r="WFD199" s="428"/>
      <c r="WFE199" s="428"/>
      <c r="WFF199" s="428"/>
      <c r="WFG199" s="428"/>
      <c r="WFH199" s="428"/>
      <c r="WFI199" s="428"/>
      <c r="WFJ199" s="428"/>
      <c r="WFK199" s="428"/>
      <c r="WFL199" s="428"/>
      <c r="WFM199" s="428"/>
      <c r="WFN199" s="428"/>
      <c r="WFO199" s="428"/>
      <c r="WFP199" s="428"/>
      <c r="WFQ199" s="428"/>
      <c r="WFR199" s="428"/>
      <c r="WFS199" s="428"/>
      <c r="WFT199" s="428"/>
      <c r="WFU199" s="428"/>
      <c r="WFV199" s="428"/>
      <c r="WFW199" s="428"/>
      <c r="WFX199" s="428"/>
      <c r="WFY199" s="428"/>
      <c r="WFZ199" s="428"/>
      <c r="WGA199" s="428"/>
      <c r="WGB199" s="428"/>
      <c r="WGC199" s="428"/>
      <c r="WGD199" s="428"/>
      <c r="WGE199" s="428"/>
      <c r="WGF199" s="428"/>
      <c r="WGG199" s="428"/>
      <c r="WGH199" s="428"/>
      <c r="WGI199" s="428"/>
      <c r="WGJ199" s="428"/>
      <c r="WGK199" s="428"/>
      <c r="WGL199" s="428"/>
      <c r="WGM199" s="428"/>
      <c r="WGN199" s="428"/>
      <c r="WGO199" s="428"/>
      <c r="WGP199" s="428"/>
      <c r="WGQ199" s="428"/>
      <c r="WGR199" s="428"/>
      <c r="WGS199" s="428"/>
      <c r="WGT199" s="428"/>
      <c r="WGU199" s="428"/>
      <c r="WGV199" s="428"/>
      <c r="WGW199" s="428"/>
      <c r="WGX199" s="428"/>
      <c r="WGY199" s="428"/>
      <c r="WGZ199" s="428"/>
      <c r="WHA199" s="428"/>
      <c r="WHB199" s="428"/>
      <c r="WHC199" s="428"/>
      <c r="WHD199" s="428"/>
      <c r="WHE199" s="428"/>
      <c r="WHF199" s="428"/>
      <c r="WHG199" s="428"/>
      <c r="WHH199" s="428"/>
      <c r="WHI199" s="428"/>
      <c r="WHJ199" s="428"/>
      <c r="WHK199" s="428"/>
      <c r="WHL199" s="428"/>
      <c r="WHM199" s="428"/>
      <c r="WHN199" s="428"/>
      <c r="WHO199" s="428"/>
      <c r="WHP199" s="428"/>
      <c r="WHQ199" s="428"/>
      <c r="WHR199" s="428"/>
      <c r="WHS199" s="428"/>
      <c r="WHT199" s="428"/>
      <c r="WHU199" s="428"/>
      <c r="WHV199" s="428"/>
      <c r="WHW199" s="428"/>
      <c r="WHX199" s="428"/>
      <c r="WHY199" s="428"/>
      <c r="WHZ199" s="428"/>
      <c r="WIA199" s="428"/>
      <c r="WIB199" s="428"/>
      <c r="WIC199" s="428"/>
      <c r="WID199" s="428"/>
      <c r="WIE199" s="428"/>
      <c r="WIF199" s="428"/>
      <c r="WIG199" s="428"/>
      <c r="WIH199" s="428"/>
      <c r="WII199" s="428"/>
      <c r="WIJ199" s="428"/>
      <c r="WIK199" s="428"/>
      <c r="WIL199" s="428"/>
      <c r="WIM199" s="428"/>
      <c r="WIN199" s="428"/>
      <c r="WIO199" s="428"/>
      <c r="WIP199" s="428"/>
      <c r="WIQ199" s="428"/>
      <c r="WIR199" s="428"/>
      <c r="WIS199" s="428"/>
      <c r="WIT199" s="428"/>
      <c r="WIU199" s="428"/>
      <c r="WIV199" s="428"/>
      <c r="WIW199" s="428"/>
      <c r="WIX199" s="428"/>
      <c r="WIY199" s="428"/>
      <c r="WIZ199" s="428"/>
      <c r="WJA199" s="428"/>
      <c r="WJB199" s="428"/>
      <c r="WJC199" s="428"/>
      <c r="WJD199" s="428"/>
      <c r="WJE199" s="428"/>
      <c r="WJF199" s="428"/>
      <c r="WJG199" s="428"/>
      <c r="WJH199" s="428"/>
      <c r="WJI199" s="428"/>
      <c r="WJJ199" s="428"/>
      <c r="WJK199" s="428"/>
      <c r="WJL199" s="428"/>
      <c r="WJM199" s="428"/>
      <c r="WJN199" s="428"/>
      <c r="WJO199" s="428"/>
      <c r="WJP199" s="428"/>
      <c r="WJQ199" s="428"/>
      <c r="WJR199" s="428"/>
      <c r="WJS199" s="428"/>
      <c r="WJT199" s="428"/>
      <c r="WJU199" s="428"/>
      <c r="WJV199" s="428"/>
      <c r="WJW199" s="428"/>
      <c r="WJX199" s="428"/>
      <c r="WJY199" s="428"/>
      <c r="WJZ199" s="428"/>
      <c r="WKA199" s="428"/>
      <c r="WKB199" s="428"/>
      <c r="WKC199" s="428"/>
      <c r="WKD199" s="428"/>
      <c r="WKE199" s="428"/>
      <c r="WKF199" s="428"/>
      <c r="WKG199" s="428"/>
      <c r="WKH199" s="428"/>
      <c r="WKI199" s="428"/>
      <c r="WKJ199" s="428"/>
      <c r="WKK199" s="428"/>
      <c r="WKL199" s="428"/>
      <c r="WKM199" s="428"/>
      <c r="WKN199" s="428"/>
      <c r="WKO199" s="428"/>
      <c r="WKP199" s="428"/>
      <c r="WKQ199" s="428"/>
      <c r="WKR199" s="428"/>
      <c r="WKS199" s="428"/>
      <c r="WKT199" s="428"/>
      <c r="WKU199" s="428"/>
      <c r="WKV199" s="428"/>
      <c r="WKW199" s="428"/>
      <c r="WKX199" s="428"/>
      <c r="WKY199" s="428"/>
      <c r="WKZ199" s="428"/>
      <c r="WLA199" s="428"/>
      <c r="WLB199" s="428"/>
      <c r="WLC199" s="428"/>
      <c r="WLD199" s="428"/>
      <c r="WLE199" s="428"/>
      <c r="WLF199" s="428"/>
      <c r="WLG199" s="428"/>
      <c r="WLH199" s="428"/>
      <c r="WLI199" s="428"/>
      <c r="WLJ199" s="428"/>
      <c r="WLK199" s="428"/>
      <c r="WLL199" s="428"/>
      <c r="WLM199" s="428"/>
      <c r="WLN199" s="428"/>
      <c r="WLO199" s="428"/>
      <c r="WLP199" s="428"/>
      <c r="WLQ199" s="428"/>
      <c r="WLR199" s="428"/>
      <c r="WLS199" s="428"/>
      <c r="WLT199" s="428"/>
      <c r="WLU199" s="428"/>
      <c r="WLV199" s="428"/>
      <c r="WLW199" s="428"/>
      <c r="WLX199" s="428"/>
      <c r="WLY199" s="428"/>
      <c r="WLZ199" s="428"/>
      <c r="WMA199" s="428"/>
      <c r="WMB199" s="428"/>
      <c r="WMC199" s="428"/>
      <c r="WMD199" s="428"/>
      <c r="WME199" s="428"/>
      <c r="WMF199" s="428"/>
      <c r="WMG199" s="428"/>
      <c r="WMH199" s="428"/>
      <c r="WMI199" s="428"/>
      <c r="WMJ199" s="428"/>
      <c r="WMK199" s="428"/>
      <c r="WML199" s="428"/>
      <c r="WMM199" s="428"/>
      <c r="WMN199" s="428"/>
      <c r="WMO199" s="428"/>
      <c r="WMP199" s="428"/>
      <c r="WMQ199" s="428"/>
      <c r="WMR199" s="428"/>
      <c r="WMS199" s="428"/>
      <c r="WMT199" s="428"/>
      <c r="WMU199" s="428"/>
      <c r="WMV199" s="428"/>
      <c r="WMW199" s="428"/>
      <c r="WMX199" s="428"/>
      <c r="WMY199" s="428"/>
      <c r="WMZ199" s="428"/>
      <c r="WNA199" s="428"/>
      <c r="WNB199" s="428"/>
      <c r="WNC199" s="428"/>
      <c r="WND199" s="428"/>
      <c r="WNE199" s="428"/>
      <c r="WNF199" s="428"/>
      <c r="WNG199" s="428"/>
      <c r="WNH199" s="428"/>
      <c r="WNI199" s="428"/>
      <c r="WNJ199" s="428"/>
      <c r="WNK199" s="428"/>
      <c r="WNL199" s="428"/>
      <c r="WNM199" s="428"/>
      <c r="WNN199" s="428"/>
      <c r="WNO199" s="428"/>
      <c r="WNP199" s="428"/>
      <c r="WNQ199" s="428"/>
      <c r="WNR199" s="428"/>
      <c r="WNS199" s="428"/>
      <c r="WNT199" s="428"/>
      <c r="WNU199" s="428"/>
      <c r="WNV199" s="428"/>
      <c r="WNW199" s="428"/>
      <c r="WNX199" s="428"/>
      <c r="WNY199" s="428"/>
      <c r="WNZ199" s="428"/>
      <c r="WOA199" s="428"/>
      <c r="WOB199" s="428"/>
      <c r="WOC199" s="428"/>
      <c r="WOD199" s="428"/>
      <c r="WOE199" s="428"/>
      <c r="WOF199" s="428"/>
      <c r="WOG199" s="428"/>
      <c r="WOH199" s="428"/>
      <c r="WOI199" s="428"/>
      <c r="WOJ199" s="428"/>
      <c r="WOK199" s="428"/>
      <c r="WOL199" s="428"/>
      <c r="WOM199" s="428"/>
      <c r="WON199" s="428"/>
      <c r="WOO199" s="428"/>
      <c r="WOP199" s="428"/>
      <c r="WOQ199" s="428"/>
      <c r="WOR199" s="428"/>
      <c r="WOS199" s="428"/>
      <c r="WOT199" s="428"/>
      <c r="WOU199" s="428"/>
      <c r="WOV199" s="428"/>
      <c r="WOW199" s="428"/>
      <c r="WOX199" s="428"/>
      <c r="WOY199" s="428"/>
      <c r="WOZ199" s="428"/>
      <c r="WPA199" s="428"/>
      <c r="WPB199" s="428"/>
      <c r="WPC199" s="428"/>
      <c r="WPD199" s="428"/>
      <c r="WPE199" s="428"/>
      <c r="WPF199" s="428"/>
      <c r="WPG199" s="428"/>
      <c r="WPH199" s="428"/>
      <c r="WPI199" s="428"/>
      <c r="WPJ199" s="428"/>
      <c r="WPK199" s="428"/>
      <c r="WPL199" s="428"/>
      <c r="WPM199" s="428"/>
      <c r="WPN199" s="428"/>
      <c r="WPO199" s="428"/>
      <c r="WPP199" s="428"/>
      <c r="WPQ199" s="428"/>
      <c r="WPR199" s="428"/>
      <c r="WPS199" s="428"/>
      <c r="WPT199" s="428"/>
      <c r="WPU199" s="428"/>
      <c r="WPV199" s="428"/>
      <c r="WPW199" s="428"/>
      <c r="WPX199" s="428"/>
      <c r="WPY199" s="428"/>
      <c r="WPZ199" s="428"/>
      <c r="WQA199" s="428"/>
      <c r="WQB199" s="428"/>
      <c r="WQC199" s="428"/>
      <c r="WQD199" s="428"/>
      <c r="WQE199" s="428"/>
      <c r="WQF199" s="428"/>
      <c r="WQG199" s="428"/>
      <c r="WQH199" s="428"/>
      <c r="WQI199" s="428"/>
      <c r="WQJ199" s="428"/>
      <c r="WQK199" s="428"/>
      <c r="WQL199" s="428"/>
      <c r="WQM199" s="428"/>
      <c r="WQN199" s="428"/>
      <c r="WQO199" s="428"/>
      <c r="WQP199" s="428"/>
      <c r="WQQ199" s="428"/>
      <c r="WQR199" s="428"/>
      <c r="WQS199" s="428"/>
      <c r="WQT199" s="428"/>
      <c r="WQU199" s="428"/>
      <c r="WQV199" s="428"/>
      <c r="WQW199" s="428"/>
      <c r="WQX199" s="428"/>
      <c r="WQY199" s="428"/>
      <c r="WQZ199" s="428"/>
      <c r="WRA199" s="428"/>
      <c r="WRB199" s="428"/>
      <c r="WRC199" s="428"/>
      <c r="WRD199" s="428"/>
      <c r="WRE199" s="428"/>
      <c r="WRF199" s="428"/>
      <c r="WRG199" s="428"/>
      <c r="WRH199" s="428"/>
      <c r="WRI199" s="428"/>
      <c r="WRJ199" s="428"/>
      <c r="WRK199" s="428"/>
      <c r="WRL199" s="428"/>
      <c r="WRM199" s="428"/>
      <c r="WRN199" s="428"/>
      <c r="WRO199" s="428"/>
      <c r="WRP199" s="428"/>
      <c r="WRQ199" s="428"/>
      <c r="WRR199" s="428"/>
      <c r="WRS199" s="428"/>
      <c r="WRT199" s="428"/>
      <c r="WRU199" s="428"/>
      <c r="WRV199" s="428"/>
      <c r="WRW199" s="428"/>
      <c r="WRX199" s="428"/>
      <c r="WRY199" s="428"/>
      <c r="WRZ199" s="428"/>
      <c r="WSA199" s="428"/>
      <c r="WSB199" s="428"/>
      <c r="WSC199" s="428"/>
      <c r="WSD199" s="428"/>
      <c r="WSE199" s="428"/>
      <c r="WSF199" s="428"/>
      <c r="WSG199" s="428"/>
      <c r="WSH199" s="428"/>
      <c r="WSI199" s="428"/>
      <c r="WSJ199" s="428"/>
      <c r="WSK199" s="428"/>
      <c r="WSL199" s="428"/>
      <c r="WSM199" s="428"/>
      <c r="WSN199" s="428"/>
      <c r="WSO199" s="428"/>
      <c r="WSP199" s="428"/>
      <c r="WSQ199" s="428"/>
      <c r="WSR199" s="428"/>
      <c r="WSS199" s="428"/>
      <c r="WST199" s="428"/>
      <c r="WSU199" s="428"/>
      <c r="WSV199" s="428"/>
      <c r="WSW199" s="428"/>
      <c r="WSX199" s="428"/>
      <c r="WSY199" s="428"/>
      <c r="WSZ199" s="428"/>
      <c r="WTA199" s="428"/>
      <c r="WTB199" s="428"/>
      <c r="WTC199" s="428"/>
      <c r="WTD199" s="428"/>
      <c r="WTE199" s="428"/>
      <c r="WTF199" s="428"/>
      <c r="WTG199" s="428"/>
      <c r="WTH199" s="428"/>
      <c r="WTI199" s="428"/>
      <c r="WTJ199" s="428"/>
      <c r="WTK199" s="428"/>
      <c r="WTL199" s="428"/>
      <c r="WTM199" s="428"/>
      <c r="WTN199" s="428"/>
      <c r="WTO199" s="428"/>
      <c r="WTP199" s="428"/>
      <c r="WTQ199" s="428"/>
      <c r="WTR199" s="428"/>
      <c r="WTS199" s="428"/>
      <c r="WTT199" s="428"/>
      <c r="WTU199" s="428"/>
      <c r="WTV199" s="428"/>
      <c r="WTW199" s="428"/>
      <c r="WTX199" s="428"/>
      <c r="WTY199" s="428"/>
      <c r="WTZ199" s="428"/>
      <c r="WUA199" s="428"/>
      <c r="WUB199" s="428"/>
      <c r="WUC199" s="428"/>
      <c r="WUD199" s="428"/>
      <c r="WUE199" s="428"/>
      <c r="WUF199" s="428"/>
      <c r="WUG199" s="428"/>
      <c r="WUH199" s="428"/>
      <c r="WUI199" s="428"/>
      <c r="WUJ199" s="428"/>
      <c r="WUK199" s="428"/>
      <c r="WUL199" s="428"/>
      <c r="WUM199" s="428"/>
      <c r="WUN199" s="428"/>
      <c r="WUO199" s="428"/>
      <c r="WUP199" s="428"/>
      <c r="WUQ199" s="428"/>
      <c r="WUR199" s="428"/>
      <c r="WUS199" s="428"/>
      <c r="WUT199" s="428"/>
      <c r="WUU199" s="428"/>
      <c r="WUV199" s="428"/>
      <c r="WUW199" s="428"/>
      <c r="WUX199" s="428"/>
      <c r="WUY199" s="428"/>
      <c r="WUZ199" s="428"/>
      <c r="WVA199" s="428"/>
      <c r="WVB199" s="428"/>
      <c r="WVC199" s="428"/>
      <c r="WVD199" s="428"/>
      <c r="WVE199" s="428"/>
      <c r="WVF199" s="428"/>
      <c r="WVG199" s="428"/>
      <c r="WVH199" s="428"/>
      <c r="WVI199" s="428"/>
      <c r="WVJ199" s="428"/>
      <c r="WVK199" s="428"/>
      <c r="WVL199" s="428"/>
      <c r="WVM199" s="428"/>
      <c r="WVN199" s="428"/>
      <c r="WVO199" s="428"/>
      <c r="WVP199" s="428"/>
      <c r="WVQ199" s="428"/>
      <c r="WVR199" s="428"/>
      <c r="WVS199" s="428"/>
      <c r="WVT199" s="428"/>
      <c r="WVU199" s="428"/>
      <c r="WVV199" s="428"/>
      <c r="WVW199" s="428"/>
      <c r="WVX199" s="428"/>
      <c r="WVY199" s="428"/>
      <c r="WVZ199" s="428"/>
      <c r="WWA199" s="428"/>
      <c r="WWB199" s="428"/>
      <c r="WWC199" s="428"/>
      <c r="WWD199" s="428"/>
      <c r="WWE199" s="428"/>
      <c r="WWF199" s="428"/>
      <c r="WWG199" s="428"/>
      <c r="WWH199" s="428"/>
      <c r="WWI199" s="428"/>
      <c r="WWJ199" s="428"/>
      <c r="WWK199" s="428"/>
      <c r="WWL199" s="428"/>
      <c r="WWM199" s="428"/>
      <c r="WWN199" s="428"/>
      <c r="WWO199" s="428"/>
      <c r="WWP199" s="428"/>
      <c r="WWQ199" s="428"/>
      <c r="WWR199" s="428"/>
      <c r="WWS199" s="428"/>
      <c r="WWT199" s="428"/>
      <c r="WWU199" s="428"/>
      <c r="WWV199" s="428"/>
      <c r="WWW199" s="428"/>
      <c r="WWX199" s="428"/>
      <c r="WWY199" s="428"/>
      <c r="WWZ199" s="428"/>
      <c r="WXA199" s="428"/>
      <c r="WXB199" s="428"/>
      <c r="WXC199" s="428"/>
      <c r="WXD199" s="428"/>
      <c r="WXE199" s="428"/>
      <c r="WXF199" s="428"/>
      <c r="WXG199" s="428"/>
      <c r="WXH199" s="428"/>
      <c r="WXI199" s="428"/>
      <c r="WXJ199" s="428"/>
      <c r="WXK199" s="428"/>
      <c r="WXL199" s="428"/>
      <c r="WXM199" s="428"/>
      <c r="WXN199" s="428"/>
      <c r="WXO199" s="428"/>
      <c r="WXP199" s="428"/>
      <c r="WXQ199" s="428"/>
      <c r="WXR199" s="428"/>
      <c r="WXS199" s="428"/>
      <c r="WXT199" s="428"/>
      <c r="WXU199" s="428"/>
      <c r="WXV199" s="428"/>
      <c r="WXW199" s="428"/>
      <c r="WXX199" s="428"/>
      <c r="WXY199" s="428"/>
      <c r="WXZ199" s="428"/>
      <c r="WYA199" s="428"/>
      <c r="WYB199" s="428"/>
      <c r="WYC199" s="428"/>
      <c r="WYD199" s="428"/>
      <c r="WYE199" s="428"/>
      <c r="WYF199" s="428"/>
      <c r="WYG199" s="428"/>
      <c r="WYH199" s="428"/>
      <c r="WYI199" s="428"/>
      <c r="WYJ199" s="428"/>
      <c r="WYK199" s="428"/>
      <c r="WYL199" s="428"/>
      <c r="WYM199" s="428"/>
      <c r="WYN199" s="428"/>
      <c r="WYO199" s="428"/>
      <c r="WYP199" s="428"/>
      <c r="WYQ199" s="428"/>
      <c r="WYR199" s="428"/>
      <c r="WYS199" s="428"/>
      <c r="WYT199" s="428"/>
      <c r="WYU199" s="428"/>
      <c r="WYV199" s="428"/>
      <c r="WYW199" s="428"/>
      <c r="WYX199" s="428"/>
      <c r="WYY199" s="428"/>
      <c r="WYZ199" s="428"/>
      <c r="WZA199" s="428"/>
      <c r="WZB199" s="428"/>
      <c r="WZC199" s="428"/>
      <c r="WZD199" s="428"/>
      <c r="WZE199" s="428"/>
      <c r="WZF199" s="428"/>
      <c r="WZG199" s="428"/>
      <c r="WZH199" s="428"/>
      <c r="WZI199" s="428"/>
      <c r="WZJ199" s="428"/>
      <c r="WZK199" s="428"/>
      <c r="WZL199" s="428"/>
      <c r="WZM199" s="428"/>
      <c r="WZN199" s="428"/>
      <c r="WZO199" s="428"/>
      <c r="WZP199" s="428"/>
      <c r="WZQ199" s="428"/>
      <c r="WZR199" s="428"/>
      <c r="WZS199" s="428"/>
      <c r="WZT199" s="428"/>
      <c r="WZU199" s="428"/>
      <c r="WZV199" s="428"/>
      <c r="WZW199" s="428"/>
      <c r="WZX199" s="428"/>
      <c r="WZY199" s="428"/>
      <c r="WZZ199" s="428"/>
      <c r="XAA199" s="428"/>
      <c r="XAB199" s="428"/>
      <c r="XAC199" s="428"/>
      <c r="XAD199" s="428"/>
      <c r="XAE199" s="428"/>
      <c r="XAF199" s="428"/>
      <c r="XAG199" s="428"/>
      <c r="XAH199" s="428"/>
      <c r="XAI199" s="428"/>
      <c r="XAJ199" s="428"/>
      <c r="XAK199" s="428"/>
      <c r="XAL199" s="428"/>
      <c r="XAM199" s="428"/>
      <c r="XAN199" s="428"/>
      <c r="XAO199" s="428"/>
      <c r="XAP199" s="428"/>
      <c r="XAQ199" s="428"/>
      <c r="XAR199" s="428"/>
      <c r="XAS199" s="428"/>
      <c r="XAT199" s="428"/>
      <c r="XAU199" s="428"/>
      <c r="XAV199" s="428"/>
      <c r="XAW199" s="428"/>
      <c r="XAX199" s="428"/>
      <c r="XAY199" s="428"/>
      <c r="XAZ199" s="428"/>
      <c r="XBA199" s="428"/>
      <c r="XBB199" s="428"/>
      <c r="XBC199" s="428"/>
      <c r="XBD199" s="428"/>
      <c r="XBE199" s="428"/>
      <c r="XBF199" s="428"/>
      <c r="XBG199" s="428"/>
      <c r="XBH199" s="428"/>
      <c r="XBI199" s="428"/>
      <c r="XBJ199" s="428"/>
      <c r="XBK199" s="428"/>
      <c r="XBL199" s="428"/>
      <c r="XBM199" s="428"/>
      <c r="XBN199" s="428"/>
      <c r="XBO199" s="428"/>
      <c r="XBP199" s="428"/>
      <c r="XBQ199" s="428"/>
      <c r="XBR199" s="428"/>
      <c r="XBS199" s="428"/>
      <c r="XBT199" s="428"/>
      <c r="XBU199" s="428"/>
      <c r="XBV199" s="428"/>
      <c r="XBW199" s="428"/>
      <c r="XBX199" s="428"/>
      <c r="XBY199" s="428"/>
      <c r="XBZ199" s="428"/>
      <c r="XCA199" s="428"/>
      <c r="XCB199" s="428"/>
      <c r="XCC199" s="428"/>
      <c r="XCD199" s="428"/>
      <c r="XCE199" s="428"/>
      <c r="XCF199" s="428"/>
      <c r="XCG199" s="428"/>
      <c r="XCH199" s="428"/>
      <c r="XCI199" s="428"/>
      <c r="XCJ199" s="428"/>
      <c r="XCK199" s="428"/>
      <c r="XCL199" s="428"/>
      <c r="XCM199" s="428"/>
      <c r="XCN199" s="428"/>
      <c r="XCO199" s="428"/>
      <c r="XCP199" s="428"/>
      <c r="XCQ199" s="428"/>
      <c r="XCR199" s="428"/>
      <c r="XCS199" s="428"/>
      <c r="XCT199" s="428"/>
      <c r="XCU199" s="428"/>
      <c r="XCV199" s="428"/>
      <c r="XCW199" s="428"/>
      <c r="XCX199" s="428"/>
      <c r="XCY199" s="428"/>
      <c r="XCZ199" s="428"/>
      <c r="XDA199" s="428"/>
      <c r="XDB199" s="428"/>
      <c r="XDC199" s="428"/>
      <c r="XDD199" s="428"/>
      <c r="XDE199" s="428"/>
      <c r="XDF199" s="428"/>
      <c r="XDG199" s="428"/>
      <c r="XDH199" s="428"/>
      <c r="XDI199" s="428"/>
      <c r="XDJ199" s="428"/>
      <c r="XDK199" s="428"/>
      <c r="XDL199" s="428"/>
      <c r="XDM199" s="428"/>
      <c r="XDN199" s="428"/>
      <c r="XDO199" s="428"/>
      <c r="XDP199" s="428"/>
      <c r="XDQ199" s="428"/>
      <c r="XDR199" s="428"/>
      <c r="XDS199" s="428"/>
      <c r="XDT199" s="428"/>
      <c r="XDU199" s="428"/>
      <c r="XDV199" s="428"/>
      <c r="XDW199" s="428"/>
      <c r="XDX199" s="428"/>
      <c r="XDY199" s="428"/>
      <c r="XDZ199" s="428"/>
      <c r="XEA199" s="428"/>
      <c r="XEB199" s="428"/>
      <c r="XEC199" s="428"/>
      <c r="XED199" s="428"/>
      <c r="XEE199" s="428"/>
      <c r="XEF199" s="428"/>
      <c r="XEG199" s="428"/>
      <c r="XEH199" s="428"/>
      <c r="XEI199" s="428"/>
      <c r="XEJ199" s="428"/>
      <c r="XEK199" s="428"/>
      <c r="XEL199" s="428"/>
      <c r="XEM199" s="428"/>
      <c r="XEN199" s="428"/>
      <c r="XEO199" s="428"/>
      <c r="XEP199" s="428"/>
      <c r="XEQ199" s="428"/>
      <c r="XER199" s="428"/>
      <c r="XES199" s="428"/>
      <c r="XET199" s="428"/>
      <c r="XEU199" s="428"/>
      <c r="XEV199" s="428"/>
      <c r="XEW199" s="428"/>
      <c r="XEX199" s="428"/>
      <c r="XEY199" s="428"/>
      <c r="XEZ199" s="428"/>
      <c r="XFA199" s="428"/>
      <c r="XFB199" s="428"/>
      <c r="XFC199" s="428"/>
      <c r="XFD199" s="428"/>
    </row>
    <row r="200" spans="1:16384" x14ac:dyDescent="0.2">
      <c r="B200" s="430" t="s">
        <v>84</v>
      </c>
      <c r="C200" s="430" t="s">
        <v>84</v>
      </c>
      <c r="D200" s="430" t="s">
        <v>84</v>
      </c>
      <c r="E200" s="430" t="s">
        <v>85</v>
      </c>
      <c r="G200" s="450" t="s">
        <v>84</v>
      </c>
      <c r="H200" s="450" t="s">
        <v>84</v>
      </c>
      <c r="I200" s="450" t="s">
        <v>84</v>
      </c>
      <c r="J200" s="450" t="s">
        <v>85</v>
      </c>
      <c r="V200" s="475" t="s">
        <v>84</v>
      </c>
      <c r="W200" s="475" t="s">
        <v>84</v>
      </c>
      <c r="X200" s="475" t="s">
        <v>85</v>
      </c>
      <c r="Y200" s="420"/>
      <c r="Z200" s="420"/>
      <c r="AA200" s="420"/>
      <c r="AB200" s="420"/>
    </row>
    <row r="201" spans="1:16384" x14ac:dyDescent="0.2">
      <c r="A201" s="55" t="s">
        <v>7</v>
      </c>
      <c r="B201" s="312">
        <v>4.2300000000000004</v>
      </c>
      <c r="C201" s="312">
        <v>3.83</v>
      </c>
      <c r="D201" s="312" t="s">
        <v>370</v>
      </c>
      <c r="E201" s="312"/>
      <c r="G201" s="312">
        <v>4.49</v>
      </c>
      <c r="H201" s="312">
        <v>4.5199999999999996</v>
      </c>
      <c r="I201" s="312" t="s">
        <v>370</v>
      </c>
      <c r="J201" s="312"/>
      <c r="V201" s="323">
        <f>AVERAGE(B201,G201,L201,Q201)</f>
        <v>4.3600000000000003</v>
      </c>
      <c r="W201" s="323">
        <f>AVERAGE(C201,H201,M201,R201)</f>
        <v>4.1749999999999998</v>
      </c>
      <c r="X201" s="420"/>
      <c r="Y201" s="420"/>
      <c r="Z201" s="420"/>
      <c r="AA201" s="420"/>
      <c r="AB201" s="420"/>
    </row>
    <row r="202" spans="1:16384" x14ac:dyDescent="0.2">
      <c r="A202" s="10" t="s">
        <v>36</v>
      </c>
      <c r="B202" s="312">
        <v>2.34</v>
      </c>
      <c r="C202" s="312">
        <v>2.09</v>
      </c>
      <c r="D202" s="312" t="s">
        <v>370</v>
      </c>
      <c r="E202" s="312"/>
      <c r="G202" s="312">
        <v>2.2400000000000002</v>
      </c>
      <c r="H202" s="312">
        <v>2.2999999999999998</v>
      </c>
      <c r="I202" s="312" t="s">
        <v>370</v>
      </c>
      <c r="J202" s="312"/>
      <c r="V202" s="323">
        <f>AVERAGE(B202,G202,L202,Q202)</f>
        <v>2.29</v>
      </c>
      <c r="W202" s="323">
        <f>AVERAGE(C202,H202,M202,R202)</f>
        <v>2.1949999999999998</v>
      </c>
      <c r="X202" s="420"/>
      <c r="Y202" s="420"/>
      <c r="Z202" s="420"/>
      <c r="AA202" s="420"/>
      <c r="AB202" s="420"/>
    </row>
    <row r="203" spans="1:16384" x14ac:dyDescent="0.2">
      <c r="A203" s="10" t="s">
        <v>72</v>
      </c>
      <c r="B203" s="312">
        <v>1.5</v>
      </c>
      <c r="C203" s="312">
        <v>1.37</v>
      </c>
      <c r="D203" s="312" t="s">
        <v>370</v>
      </c>
      <c r="E203" s="312"/>
      <c r="G203" s="312">
        <v>1.89</v>
      </c>
      <c r="H203" s="312">
        <v>1.87</v>
      </c>
      <c r="I203" s="312" t="s">
        <v>370</v>
      </c>
      <c r="J203" s="312"/>
      <c r="V203" s="323">
        <f t="shared" ref="V203:V209" si="23">AVERAGE(B203,G203,L203,Q203)</f>
        <v>1.6949999999999998</v>
      </c>
      <c r="W203" s="323">
        <f>AVERAGE(C203,H203,M203,R203)</f>
        <v>1.62</v>
      </c>
      <c r="X203" s="420"/>
      <c r="Y203" s="420"/>
      <c r="Z203" s="420"/>
      <c r="AA203" s="420"/>
      <c r="AB203" s="420"/>
    </row>
    <row r="204" spans="1:16384" x14ac:dyDescent="0.2">
      <c r="A204" s="10" t="s">
        <v>57</v>
      </c>
      <c r="B204" s="312" t="s">
        <v>369</v>
      </c>
      <c r="C204" s="312" t="s">
        <v>369</v>
      </c>
      <c r="D204" s="312" t="s">
        <v>370</v>
      </c>
      <c r="E204" s="312"/>
      <c r="G204" s="312">
        <v>1.64</v>
      </c>
      <c r="H204" s="312">
        <v>1.47</v>
      </c>
      <c r="I204" s="312" t="s">
        <v>370</v>
      </c>
      <c r="J204" s="312"/>
      <c r="V204" s="323">
        <f t="shared" si="23"/>
        <v>1.64</v>
      </c>
      <c r="W204" s="323">
        <f t="shared" ref="W204:W209" si="24">AVERAGE(C204,H204,M204,R204)</f>
        <v>1.47</v>
      </c>
      <c r="X204" s="420"/>
      <c r="Y204" s="420"/>
      <c r="Z204" s="420"/>
      <c r="AA204" s="420"/>
      <c r="AB204" s="420"/>
    </row>
    <row r="205" spans="1:16384" x14ac:dyDescent="0.2">
      <c r="A205" s="10" t="s">
        <v>56</v>
      </c>
      <c r="B205" s="312" t="s">
        <v>369</v>
      </c>
      <c r="C205" s="312" t="s">
        <v>369</v>
      </c>
      <c r="D205" s="312" t="s">
        <v>370</v>
      </c>
      <c r="E205" s="312">
        <v>7.7880000000000003</v>
      </c>
      <c r="G205" s="312">
        <v>0.94399999999999995</v>
      </c>
      <c r="H205" s="312">
        <v>0.96299999999999997</v>
      </c>
      <c r="I205" s="312" t="s">
        <v>370</v>
      </c>
      <c r="J205" s="312">
        <v>2.23</v>
      </c>
      <c r="V205" s="323">
        <f t="shared" si="23"/>
        <v>0.94399999999999995</v>
      </c>
      <c r="W205" s="323">
        <f t="shared" si="24"/>
        <v>0.96299999999999997</v>
      </c>
      <c r="X205" s="323">
        <f>AVERAGE(E205,J205,O205,T205)</f>
        <v>5.0090000000000003</v>
      </c>
      <c r="Y205" s="420"/>
      <c r="Z205" s="420"/>
      <c r="AA205" s="420"/>
      <c r="AB205" s="420"/>
    </row>
    <row r="206" spans="1:16384" x14ac:dyDescent="0.2">
      <c r="A206" s="10" t="s">
        <v>60</v>
      </c>
      <c r="B206" s="312">
        <v>4.26</v>
      </c>
      <c r="C206" s="312">
        <v>1.47</v>
      </c>
      <c r="D206" s="312" t="s">
        <v>370</v>
      </c>
      <c r="E206" s="312"/>
      <c r="G206" s="312">
        <v>1.64</v>
      </c>
      <c r="H206" s="312">
        <v>1.74</v>
      </c>
      <c r="I206" s="312" t="s">
        <v>370</v>
      </c>
      <c r="J206" s="312"/>
      <c r="V206" s="323">
        <f t="shared" si="23"/>
        <v>2.9499999999999997</v>
      </c>
      <c r="W206" s="323">
        <f t="shared" si="24"/>
        <v>1.605</v>
      </c>
      <c r="X206" s="420"/>
      <c r="Y206" s="420"/>
      <c r="Z206" s="420"/>
      <c r="AA206" s="420"/>
      <c r="AB206" s="420"/>
    </row>
    <row r="207" spans="1:16384" x14ac:dyDescent="0.2">
      <c r="A207" s="10" t="s">
        <v>59</v>
      </c>
      <c r="B207" s="312">
        <v>1.35</v>
      </c>
      <c r="C207" s="312" t="s">
        <v>369</v>
      </c>
      <c r="D207" s="312" t="s">
        <v>370</v>
      </c>
      <c r="E207" s="312">
        <v>3.4380000000000002</v>
      </c>
      <c r="G207" s="312">
        <v>1.08</v>
      </c>
      <c r="H207" s="312">
        <v>1.1599999999999999</v>
      </c>
      <c r="I207" s="312" t="s">
        <v>370</v>
      </c>
      <c r="J207" s="312">
        <v>1.78</v>
      </c>
      <c r="V207" s="323">
        <f t="shared" si="23"/>
        <v>1.2150000000000001</v>
      </c>
      <c r="W207" s="323">
        <f t="shared" si="24"/>
        <v>1.1599999999999999</v>
      </c>
      <c r="X207" s="323">
        <f>AVERAGE(E207,J207,O207,T207)</f>
        <v>2.609</v>
      </c>
      <c r="Y207" s="420"/>
      <c r="Z207" s="323">
        <f>AVERAGE(V204:V209)</f>
        <v>1.6681666666666664</v>
      </c>
      <c r="AA207" s="323">
        <f>AVERAGE(W204:W209)</f>
        <v>1.2713333333333334</v>
      </c>
      <c r="AB207" s="323">
        <f>AVERAGE(X205:X209)</f>
        <v>3.4508333333333336</v>
      </c>
    </row>
    <row r="208" spans="1:16384" x14ac:dyDescent="0.2">
      <c r="A208" s="10" t="s">
        <v>63</v>
      </c>
      <c r="B208" s="312">
        <v>2.73</v>
      </c>
      <c r="C208" s="312" t="s">
        <v>369</v>
      </c>
      <c r="D208" s="312" t="s">
        <v>370</v>
      </c>
      <c r="E208" s="312"/>
      <c r="G208" s="312">
        <v>1.49</v>
      </c>
      <c r="H208" s="312">
        <v>1.42</v>
      </c>
      <c r="I208" s="312" t="s">
        <v>370</v>
      </c>
      <c r="J208" s="312"/>
      <c r="V208" s="323">
        <f t="shared" si="23"/>
        <v>2.11</v>
      </c>
      <c r="W208" s="323">
        <f t="shared" si="24"/>
        <v>1.42</v>
      </c>
      <c r="X208" s="420"/>
      <c r="Y208" s="420"/>
      <c r="Z208" s="323">
        <f>AVERAGE(V204,V206,V208)</f>
        <v>2.2333333333333329</v>
      </c>
      <c r="AA208" s="323">
        <f>AVERAGE(W204,W206,W208)</f>
        <v>1.4983333333333333</v>
      </c>
      <c r="AB208" s="243" t="s">
        <v>188</v>
      </c>
    </row>
    <row r="209" spans="1:28" x14ac:dyDescent="0.2">
      <c r="A209" s="10" t="s">
        <v>62</v>
      </c>
      <c r="B209" s="312" t="s">
        <v>369</v>
      </c>
      <c r="C209" s="312" t="s">
        <v>369</v>
      </c>
      <c r="D209" s="312" t="s">
        <v>370</v>
      </c>
      <c r="E209" s="312">
        <v>4.1390000000000002</v>
      </c>
      <c r="G209" s="312">
        <v>1.1499999999999999</v>
      </c>
      <c r="H209" s="312">
        <v>1.01</v>
      </c>
      <c r="I209" s="312" t="s">
        <v>370</v>
      </c>
      <c r="J209" s="312">
        <v>1.33</v>
      </c>
      <c r="V209" s="323">
        <f t="shared" si="23"/>
        <v>1.1499999999999999</v>
      </c>
      <c r="W209" s="323">
        <f t="shared" si="24"/>
        <v>1.01</v>
      </c>
      <c r="X209" s="323">
        <f>AVERAGE(E209,J209,O209,T209)</f>
        <v>2.7345000000000002</v>
      </c>
      <c r="Y209" s="420"/>
      <c r="Z209" s="323">
        <f>AVERAGE(V205,V207,V209)</f>
        <v>1.103</v>
      </c>
      <c r="AA209" s="323">
        <f>AVERAGE(W205,W207,W209)</f>
        <v>1.0443333333333333</v>
      </c>
      <c r="AB209" s="243" t="s">
        <v>189</v>
      </c>
    </row>
    <row r="212" spans="1:28" x14ac:dyDescent="0.2">
      <c r="A212" s="476"/>
      <c r="B212" s="652"/>
      <c r="C212" s="653"/>
      <c r="D212" s="653"/>
      <c r="E212" s="653"/>
      <c r="F212" s="476"/>
      <c r="G212" s="652"/>
      <c r="H212" s="653"/>
      <c r="I212" s="653"/>
      <c r="J212" s="653"/>
      <c r="L212" s="656"/>
      <c r="M212" s="657"/>
      <c r="N212" s="657"/>
      <c r="O212" s="657"/>
      <c r="Q212" s="652">
        <v>43435</v>
      </c>
      <c r="R212" s="653"/>
      <c r="S212" s="653"/>
      <c r="T212" s="653"/>
      <c r="V212" s="420"/>
      <c r="W212" s="331" t="s">
        <v>389</v>
      </c>
      <c r="X212" s="420"/>
    </row>
    <row r="213" spans="1:28" x14ac:dyDescent="0.2">
      <c r="A213" s="476"/>
      <c r="B213" s="476"/>
      <c r="C213" s="476"/>
      <c r="D213" s="476"/>
      <c r="E213" s="476"/>
      <c r="F213" s="476"/>
      <c r="G213" s="476"/>
      <c r="H213" s="476"/>
      <c r="I213" s="476"/>
      <c r="J213" s="476"/>
      <c r="L213" s="489"/>
      <c r="M213" s="489"/>
      <c r="N213" s="489"/>
      <c r="O213" s="489"/>
      <c r="Q213" s="487" t="s">
        <v>81</v>
      </c>
      <c r="R213" s="487" t="s">
        <v>82</v>
      </c>
      <c r="S213" s="487" t="s">
        <v>86</v>
      </c>
      <c r="T213" s="487" t="s">
        <v>83</v>
      </c>
      <c r="V213" s="479" t="s">
        <v>81</v>
      </c>
      <c r="W213" s="479" t="s">
        <v>82</v>
      </c>
      <c r="X213" s="479" t="s">
        <v>83</v>
      </c>
    </row>
    <row r="214" spans="1:28" x14ac:dyDescent="0.2">
      <c r="A214" s="420"/>
      <c r="B214" s="476"/>
      <c r="C214" s="476"/>
      <c r="D214" s="476"/>
      <c r="E214" s="476"/>
      <c r="F214" s="420"/>
      <c r="G214" s="476"/>
      <c r="H214" s="476"/>
      <c r="I214" s="476"/>
      <c r="J214" s="476"/>
      <c r="L214" s="490"/>
      <c r="M214" s="490"/>
      <c r="N214" s="490"/>
      <c r="O214" s="491"/>
      <c r="Q214" s="488" t="s">
        <v>84</v>
      </c>
      <c r="R214" s="488" t="s">
        <v>84</v>
      </c>
      <c r="S214" s="488" t="s">
        <v>84</v>
      </c>
      <c r="T214" s="488" t="s">
        <v>85</v>
      </c>
      <c r="V214" s="479" t="s">
        <v>84</v>
      </c>
      <c r="W214" s="479" t="s">
        <v>84</v>
      </c>
      <c r="X214" s="479" t="s">
        <v>85</v>
      </c>
    </row>
    <row r="215" spans="1:28" x14ac:dyDescent="0.2">
      <c r="A215" s="55" t="s">
        <v>7</v>
      </c>
      <c r="B215" s="312"/>
      <c r="C215" s="312"/>
      <c r="D215" s="312"/>
      <c r="E215" s="312"/>
      <c r="F215" s="420"/>
      <c r="G215" s="312"/>
      <c r="H215" s="312"/>
      <c r="I215" s="312"/>
      <c r="J215" s="312"/>
      <c r="L215" s="480"/>
      <c r="M215" s="480"/>
      <c r="N215" s="483"/>
      <c r="O215" s="55" t="s">
        <v>7</v>
      </c>
      <c r="Q215" s="649" t="s">
        <v>413</v>
      </c>
      <c r="R215" s="649" t="s">
        <v>414</v>
      </c>
      <c r="S215" s="312"/>
      <c r="T215" s="312"/>
      <c r="V215" s="649" t="s">
        <v>413</v>
      </c>
      <c r="W215" s="649" t="s">
        <v>414</v>
      </c>
      <c r="X215" s="420"/>
    </row>
    <row r="216" spans="1:28" x14ac:dyDescent="0.2">
      <c r="A216" s="10" t="s">
        <v>36</v>
      </c>
      <c r="B216" s="312"/>
      <c r="C216" s="312"/>
      <c r="D216" s="312"/>
      <c r="E216" s="312"/>
      <c r="F216" s="420"/>
      <c r="G216" s="312"/>
      <c r="H216" s="312"/>
      <c r="I216" s="312"/>
      <c r="J216" s="312"/>
      <c r="L216" s="486"/>
      <c r="M216" s="480"/>
      <c r="N216" s="483"/>
      <c r="O216" s="10" t="s">
        <v>36</v>
      </c>
      <c r="Q216" s="649" t="s">
        <v>413</v>
      </c>
      <c r="R216" s="649" t="s">
        <v>414</v>
      </c>
      <c r="S216" s="312"/>
      <c r="T216" s="312"/>
      <c r="V216" s="649" t="s">
        <v>413</v>
      </c>
      <c r="W216" s="649" t="s">
        <v>414</v>
      </c>
      <c r="X216" s="420"/>
    </row>
    <row r="217" spans="1:28" x14ac:dyDescent="0.2">
      <c r="A217" s="10" t="s">
        <v>72</v>
      </c>
      <c r="B217" s="312"/>
      <c r="C217" s="312"/>
      <c r="D217" s="312"/>
      <c r="E217" s="312"/>
      <c r="F217" s="420"/>
      <c r="G217" s="312"/>
      <c r="H217" s="312"/>
      <c r="I217" s="312"/>
      <c r="J217" s="312"/>
      <c r="L217" s="486"/>
      <c r="M217" s="480"/>
      <c r="N217" s="483"/>
      <c r="O217" s="10" t="s">
        <v>72</v>
      </c>
      <c r="Q217" s="649" t="s">
        <v>413</v>
      </c>
      <c r="R217" s="649" t="s">
        <v>414</v>
      </c>
      <c r="S217" s="312"/>
      <c r="T217" s="312"/>
      <c r="V217" s="649" t="s">
        <v>413</v>
      </c>
      <c r="W217" s="649" t="s">
        <v>414</v>
      </c>
      <c r="X217" s="420"/>
    </row>
    <row r="218" spans="1:28" x14ac:dyDescent="0.2">
      <c r="A218" s="10" t="s">
        <v>57</v>
      </c>
      <c r="B218" s="312"/>
      <c r="C218" s="312"/>
      <c r="D218" s="312"/>
      <c r="E218" s="312"/>
      <c r="F218" s="420"/>
      <c r="G218" s="312"/>
      <c r="H218" s="312"/>
      <c r="I218" s="312"/>
      <c r="J218" s="312"/>
      <c r="L218" s="480"/>
      <c r="M218" s="480"/>
      <c r="N218" s="483"/>
      <c r="O218" s="10" t="s">
        <v>57</v>
      </c>
      <c r="Q218" s="649" t="s">
        <v>413</v>
      </c>
      <c r="R218" s="649" t="s">
        <v>414</v>
      </c>
      <c r="S218" s="312"/>
      <c r="T218" s="312"/>
      <c r="V218" s="649" t="s">
        <v>413</v>
      </c>
      <c r="W218" s="649" t="s">
        <v>414</v>
      </c>
      <c r="X218" s="420"/>
    </row>
    <row r="219" spans="1:28" x14ac:dyDescent="0.2">
      <c r="A219" s="10" t="s">
        <v>56</v>
      </c>
      <c r="B219" s="312"/>
      <c r="C219" s="312"/>
      <c r="D219" s="312"/>
      <c r="E219" s="312"/>
      <c r="F219" s="420"/>
      <c r="G219" s="312"/>
      <c r="H219" s="312"/>
      <c r="I219" s="312"/>
      <c r="J219" s="312"/>
      <c r="L219" s="480"/>
      <c r="M219" s="480"/>
      <c r="N219" s="483"/>
      <c r="O219" s="10" t="s">
        <v>56</v>
      </c>
      <c r="Q219" s="649" t="s">
        <v>413</v>
      </c>
      <c r="R219" s="649" t="s">
        <v>414</v>
      </c>
      <c r="S219" s="312"/>
      <c r="T219" s="480" t="s">
        <v>405</v>
      </c>
      <c r="V219" s="649" t="s">
        <v>413</v>
      </c>
      <c r="W219" s="649" t="s">
        <v>414</v>
      </c>
      <c r="X219" s="323" t="str">
        <f>T219</f>
        <v>&lt;1.15</v>
      </c>
    </row>
    <row r="220" spans="1:28" x14ac:dyDescent="0.2">
      <c r="A220" s="10" t="s">
        <v>60</v>
      </c>
      <c r="B220" s="312"/>
      <c r="C220" s="312"/>
      <c r="D220" s="312"/>
      <c r="E220" s="312"/>
      <c r="F220" s="420"/>
      <c r="G220" s="312"/>
      <c r="H220" s="312"/>
      <c r="I220" s="312"/>
      <c r="J220" s="312"/>
      <c r="L220" s="480"/>
      <c r="M220" s="480"/>
      <c r="N220" s="483"/>
      <c r="O220" s="10" t="s">
        <v>60</v>
      </c>
      <c r="Q220" s="649" t="s">
        <v>413</v>
      </c>
      <c r="R220" s="649" t="s">
        <v>414</v>
      </c>
      <c r="S220" s="312"/>
      <c r="T220" s="312"/>
      <c r="V220" s="649" t="s">
        <v>413</v>
      </c>
      <c r="W220" s="649" t="s">
        <v>414</v>
      </c>
      <c r="X220" s="420"/>
    </row>
    <row r="221" spans="1:28" x14ac:dyDescent="0.2">
      <c r="A221" s="10" t="s">
        <v>59</v>
      </c>
      <c r="B221" s="312"/>
      <c r="C221" s="312"/>
      <c r="D221" s="312"/>
      <c r="E221" s="312"/>
      <c r="F221" s="420"/>
      <c r="G221" s="312"/>
      <c r="H221" s="312"/>
      <c r="I221" s="312"/>
      <c r="J221" s="312"/>
      <c r="L221" s="480"/>
      <c r="M221" s="480"/>
      <c r="N221" s="483"/>
      <c r="O221" s="10" t="s">
        <v>59</v>
      </c>
      <c r="Q221" s="649" t="s">
        <v>413</v>
      </c>
      <c r="R221" s="649" t="s">
        <v>414</v>
      </c>
      <c r="S221" s="312"/>
      <c r="T221" s="480" t="s">
        <v>406</v>
      </c>
      <c r="V221" s="649" t="s">
        <v>413</v>
      </c>
      <c r="W221" s="649" t="s">
        <v>414</v>
      </c>
      <c r="X221" s="323" t="str">
        <f t="shared" ref="X221:X223" si="25">T221</f>
        <v>&lt;1.14</v>
      </c>
    </row>
    <row r="222" spans="1:28" x14ac:dyDescent="0.2">
      <c r="A222" s="10" t="s">
        <v>63</v>
      </c>
      <c r="B222" s="312"/>
      <c r="C222" s="312"/>
      <c r="D222" s="312"/>
      <c r="E222" s="312"/>
      <c r="F222" s="420"/>
      <c r="G222" s="312"/>
      <c r="H222" s="312"/>
      <c r="I222" s="312"/>
      <c r="J222" s="312"/>
      <c r="L222" s="480"/>
      <c r="M222" s="480"/>
      <c r="N222" s="483"/>
      <c r="O222" s="10" t="s">
        <v>63</v>
      </c>
      <c r="Q222" s="649" t="s">
        <v>413</v>
      </c>
      <c r="R222" s="649" t="s">
        <v>414</v>
      </c>
      <c r="S222" s="312"/>
      <c r="T222" s="312"/>
      <c r="V222" s="649" t="s">
        <v>413</v>
      </c>
      <c r="W222" s="649" t="s">
        <v>414</v>
      </c>
      <c r="X222" s="323"/>
    </row>
    <row r="223" spans="1:28" x14ac:dyDescent="0.2">
      <c r="A223" s="10" t="s">
        <v>62</v>
      </c>
      <c r="B223" s="312"/>
      <c r="C223" s="312"/>
      <c r="D223" s="312"/>
      <c r="E223" s="312"/>
      <c r="F223" s="420"/>
      <c r="G223" s="312"/>
      <c r="H223" s="312"/>
      <c r="I223" s="312"/>
      <c r="J223" s="312"/>
      <c r="L223" s="486"/>
      <c r="M223" s="480"/>
      <c r="N223" s="483"/>
      <c r="O223" s="10" t="s">
        <v>62</v>
      </c>
      <c r="Q223" s="649" t="s">
        <v>413</v>
      </c>
      <c r="R223" s="649" t="s">
        <v>414</v>
      </c>
      <c r="S223" s="312"/>
      <c r="T223" s="480" t="s">
        <v>407</v>
      </c>
      <c r="V223" s="649" t="s">
        <v>413</v>
      </c>
      <c r="W223" s="649" t="s">
        <v>414</v>
      </c>
      <c r="X223" s="323" t="str">
        <f t="shared" si="25"/>
        <v>&lt;1.19</v>
      </c>
    </row>
    <row r="224" spans="1:28" x14ac:dyDescent="0.2">
      <c r="L224" s="480"/>
      <c r="M224" s="480"/>
      <c r="N224" s="480"/>
      <c r="O224" s="480"/>
      <c r="V224" s="420"/>
      <c r="W224" s="420"/>
      <c r="X224" s="420"/>
    </row>
    <row r="226" spans="15:15" x14ac:dyDescent="0.2">
      <c r="O226" s="492"/>
    </row>
  </sheetData>
  <mergeCells count="2121">
    <mergeCell ref="B212:E212"/>
    <mergeCell ref="G212:J212"/>
    <mergeCell ref="L212:O212"/>
    <mergeCell ref="Q212:T212"/>
    <mergeCell ref="B198:E198"/>
    <mergeCell ref="G82:J82"/>
    <mergeCell ref="L156:O156"/>
    <mergeCell ref="Q140:T140"/>
    <mergeCell ref="B140:E140"/>
    <mergeCell ref="B82:E82"/>
    <mergeCell ref="B112:E112"/>
    <mergeCell ref="G112:J112"/>
    <mergeCell ref="L112:O112"/>
    <mergeCell ref="B126:E126"/>
    <mergeCell ref="G126:J126"/>
    <mergeCell ref="B97:E97"/>
    <mergeCell ref="L126:O126"/>
    <mergeCell ref="G140:J140"/>
    <mergeCell ref="L140:O140"/>
    <mergeCell ref="Q170:T170"/>
    <mergeCell ref="B184:E184"/>
    <mergeCell ref="G184:J184"/>
    <mergeCell ref="L184:O184"/>
    <mergeCell ref="Q184:T184"/>
    <mergeCell ref="B170:E170"/>
    <mergeCell ref="L170:O170"/>
    <mergeCell ref="G170:J170"/>
    <mergeCell ref="G198:J198"/>
    <mergeCell ref="KZI197:KZL197"/>
    <mergeCell ref="KZM197:KZP197"/>
    <mergeCell ref="KZQ197:KZT197"/>
    <mergeCell ref="KZU197:KZX197"/>
    <mergeCell ref="KZY197:LAB197"/>
    <mergeCell ref="Q34:T34"/>
    <mergeCell ref="B4:E4"/>
    <mergeCell ref="B5:E5"/>
    <mergeCell ref="L34:O34"/>
    <mergeCell ref="G66:J66"/>
    <mergeCell ref="B18:E18"/>
    <mergeCell ref="G18:J18"/>
    <mergeCell ref="B50:E50"/>
    <mergeCell ref="B66:E66"/>
    <mergeCell ref="B34:E34"/>
    <mergeCell ref="G34:J34"/>
    <mergeCell ref="L18:O18"/>
    <mergeCell ref="L50:O50"/>
    <mergeCell ref="Q156:T156"/>
    <mergeCell ref="B156:E156"/>
    <mergeCell ref="G156:J156"/>
    <mergeCell ref="H50:K50"/>
    <mergeCell ref="Q50:T50"/>
    <mergeCell ref="L66:O66"/>
    <mergeCell ref="Q126:T126"/>
    <mergeCell ref="G97:J97"/>
    <mergeCell ref="L97:O97"/>
    <mergeCell ref="Q97:T97"/>
    <mergeCell ref="Q66:T66"/>
    <mergeCell ref="L82:O82"/>
    <mergeCell ref="Q82:T82"/>
    <mergeCell ref="H72:I72"/>
    <mergeCell ref="LCK197:LCN197"/>
    <mergeCell ref="LCO197:LCR197"/>
    <mergeCell ref="LCS197:LCV197"/>
    <mergeCell ref="LCW197:LCZ197"/>
    <mergeCell ref="LDA197:LDD197"/>
    <mergeCell ref="LBQ197:LBT197"/>
    <mergeCell ref="LBU197:LBX197"/>
    <mergeCell ref="LBY197:LCB197"/>
    <mergeCell ref="LCC197:LCF197"/>
    <mergeCell ref="LCG197:LCJ197"/>
    <mergeCell ref="LAW197:LAZ197"/>
    <mergeCell ref="LBA197:LBD197"/>
    <mergeCell ref="LBE197:LBH197"/>
    <mergeCell ref="LBI197:LBL197"/>
    <mergeCell ref="LBM197:LBP197"/>
    <mergeCell ref="LAC197:LAF197"/>
    <mergeCell ref="LAG197:LAJ197"/>
    <mergeCell ref="LAK197:LAN197"/>
    <mergeCell ref="LAO197:LAR197"/>
    <mergeCell ref="LAS197:LAV197"/>
    <mergeCell ref="LFM197:LFP197"/>
    <mergeCell ref="LFQ197:LFT197"/>
    <mergeCell ref="LFU197:LFX197"/>
    <mergeCell ref="LFY197:LGB197"/>
    <mergeCell ref="LGC197:LGF197"/>
    <mergeCell ref="LES197:LEV197"/>
    <mergeCell ref="LEW197:LEZ197"/>
    <mergeCell ref="LFA197:LFD197"/>
    <mergeCell ref="LFE197:LFH197"/>
    <mergeCell ref="LFI197:LFL197"/>
    <mergeCell ref="LDY197:LEB197"/>
    <mergeCell ref="LEC197:LEF197"/>
    <mergeCell ref="LEG197:LEJ197"/>
    <mergeCell ref="LEK197:LEN197"/>
    <mergeCell ref="LEO197:LER197"/>
    <mergeCell ref="LDE197:LDH197"/>
    <mergeCell ref="LDI197:LDL197"/>
    <mergeCell ref="LDM197:LDP197"/>
    <mergeCell ref="LDQ197:LDT197"/>
    <mergeCell ref="LDU197:LDX197"/>
    <mergeCell ref="LIO197:LIR197"/>
    <mergeCell ref="LIS197:LIV197"/>
    <mergeCell ref="LIW197:LIZ197"/>
    <mergeCell ref="LJA197:LJD197"/>
    <mergeCell ref="LJE197:LJH197"/>
    <mergeCell ref="LHU197:LHX197"/>
    <mergeCell ref="LHY197:LIB197"/>
    <mergeCell ref="LIC197:LIF197"/>
    <mergeCell ref="LIG197:LIJ197"/>
    <mergeCell ref="LIK197:LIN197"/>
    <mergeCell ref="LHA197:LHD197"/>
    <mergeCell ref="LHE197:LHH197"/>
    <mergeCell ref="LHI197:LHL197"/>
    <mergeCell ref="LHM197:LHP197"/>
    <mergeCell ref="LHQ197:LHT197"/>
    <mergeCell ref="LGG197:LGJ197"/>
    <mergeCell ref="LGK197:LGN197"/>
    <mergeCell ref="LGO197:LGR197"/>
    <mergeCell ref="LGS197:LGV197"/>
    <mergeCell ref="LGW197:LGZ197"/>
    <mergeCell ref="LLQ197:LLT197"/>
    <mergeCell ref="LLU197:LLX197"/>
    <mergeCell ref="LLY197:LMB197"/>
    <mergeCell ref="LMC197:LMF197"/>
    <mergeCell ref="LMG197:LMJ197"/>
    <mergeCell ref="LKW197:LKZ197"/>
    <mergeCell ref="LLA197:LLD197"/>
    <mergeCell ref="LLE197:LLH197"/>
    <mergeCell ref="LLI197:LLL197"/>
    <mergeCell ref="LLM197:LLP197"/>
    <mergeCell ref="LKC197:LKF197"/>
    <mergeCell ref="LKG197:LKJ197"/>
    <mergeCell ref="LKK197:LKN197"/>
    <mergeCell ref="LKO197:LKR197"/>
    <mergeCell ref="LKS197:LKV197"/>
    <mergeCell ref="LJI197:LJL197"/>
    <mergeCell ref="LJM197:LJP197"/>
    <mergeCell ref="LJQ197:LJT197"/>
    <mergeCell ref="LJU197:LJX197"/>
    <mergeCell ref="LJY197:LKB197"/>
    <mergeCell ref="LOS197:LOV197"/>
    <mergeCell ref="LOW197:LOZ197"/>
    <mergeCell ref="LPA197:LPD197"/>
    <mergeCell ref="LPE197:LPH197"/>
    <mergeCell ref="LPI197:LPL197"/>
    <mergeCell ref="LNY197:LOB197"/>
    <mergeCell ref="LOC197:LOF197"/>
    <mergeCell ref="LOG197:LOJ197"/>
    <mergeCell ref="LOK197:LON197"/>
    <mergeCell ref="LOO197:LOR197"/>
    <mergeCell ref="LNE197:LNH197"/>
    <mergeCell ref="LNI197:LNL197"/>
    <mergeCell ref="LNM197:LNP197"/>
    <mergeCell ref="LNQ197:LNT197"/>
    <mergeCell ref="LNU197:LNX197"/>
    <mergeCell ref="LMK197:LMN197"/>
    <mergeCell ref="LMO197:LMR197"/>
    <mergeCell ref="LMS197:LMV197"/>
    <mergeCell ref="LMW197:LMZ197"/>
    <mergeCell ref="LNA197:LND197"/>
    <mergeCell ref="LRU197:LRX197"/>
    <mergeCell ref="LRY197:LSB197"/>
    <mergeCell ref="LSC197:LSF197"/>
    <mergeCell ref="LSG197:LSJ197"/>
    <mergeCell ref="LSK197:LSN197"/>
    <mergeCell ref="LRA197:LRD197"/>
    <mergeCell ref="LRE197:LRH197"/>
    <mergeCell ref="LRI197:LRL197"/>
    <mergeCell ref="LRM197:LRP197"/>
    <mergeCell ref="LRQ197:LRT197"/>
    <mergeCell ref="LQG197:LQJ197"/>
    <mergeCell ref="LQK197:LQN197"/>
    <mergeCell ref="LQO197:LQR197"/>
    <mergeCell ref="LQS197:LQV197"/>
    <mergeCell ref="LQW197:LQZ197"/>
    <mergeCell ref="LPM197:LPP197"/>
    <mergeCell ref="LPQ197:LPT197"/>
    <mergeCell ref="LPU197:LPX197"/>
    <mergeCell ref="LPY197:LQB197"/>
    <mergeCell ref="LQC197:LQF197"/>
    <mergeCell ref="LUW197:LUZ197"/>
    <mergeCell ref="LVA197:LVD197"/>
    <mergeCell ref="LVE197:LVH197"/>
    <mergeCell ref="LVI197:LVL197"/>
    <mergeCell ref="LVM197:LVP197"/>
    <mergeCell ref="LUC197:LUF197"/>
    <mergeCell ref="LUG197:LUJ197"/>
    <mergeCell ref="LUK197:LUN197"/>
    <mergeCell ref="LUO197:LUR197"/>
    <mergeCell ref="LUS197:LUV197"/>
    <mergeCell ref="LTI197:LTL197"/>
    <mergeCell ref="LTM197:LTP197"/>
    <mergeCell ref="LTQ197:LTT197"/>
    <mergeCell ref="LTU197:LTX197"/>
    <mergeCell ref="LTY197:LUB197"/>
    <mergeCell ref="LSO197:LSR197"/>
    <mergeCell ref="LSS197:LSV197"/>
    <mergeCell ref="LSW197:LSZ197"/>
    <mergeCell ref="LTA197:LTD197"/>
    <mergeCell ref="LTE197:LTH197"/>
    <mergeCell ref="LXY197:LYB197"/>
    <mergeCell ref="LYC197:LYF197"/>
    <mergeCell ref="LYG197:LYJ197"/>
    <mergeCell ref="LYK197:LYN197"/>
    <mergeCell ref="LYO197:LYR197"/>
    <mergeCell ref="LXE197:LXH197"/>
    <mergeCell ref="LXI197:LXL197"/>
    <mergeCell ref="LXM197:LXP197"/>
    <mergeCell ref="LXQ197:LXT197"/>
    <mergeCell ref="LXU197:LXX197"/>
    <mergeCell ref="LWK197:LWN197"/>
    <mergeCell ref="LWO197:LWR197"/>
    <mergeCell ref="LWS197:LWV197"/>
    <mergeCell ref="LWW197:LWZ197"/>
    <mergeCell ref="LXA197:LXD197"/>
    <mergeCell ref="LVQ197:LVT197"/>
    <mergeCell ref="LVU197:LVX197"/>
    <mergeCell ref="LVY197:LWB197"/>
    <mergeCell ref="LWC197:LWF197"/>
    <mergeCell ref="LWG197:LWJ197"/>
    <mergeCell ref="MBA197:MBD197"/>
    <mergeCell ref="MBE197:MBH197"/>
    <mergeCell ref="MBI197:MBL197"/>
    <mergeCell ref="MBM197:MBP197"/>
    <mergeCell ref="MBQ197:MBT197"/>
    <mergeCell ref="MAG197:MAJ197"/>
    <mergeCell ref="MAK197:MAN197"/>
    <mergeCell ref="MAO197:MAR197"/>
    <mergeCell ref="MAS197:MAV197"/>
    <mergeCell ref="MAW197:MAZ197"/>
    <mergeCell ref="LZM197:LZP197"/>
    <mergeCell ref="LZQ197:LZT197"/>
    <mergeCell ref="LZU197:LZX197"/>
    <mergeCell ref="LZY197:MAB197"/>
    <mergeCell ref="MAC197:MAF197"/>
    <mergeCell ref="LYS197:LYV197"/>
    <mergeCell ref="LYW197:LYZ197"/>
    <mergeCell ref="LZA197:LZD197"/>
    <mergeCell ref="LZE197:LZH197"/>
    <mergeCell ref="LZI197:LZL197"/>
    <mergeCell ref="MEC197:MEF197"/>
    <mergeCell ref="MEG197:MEJ197"/>
    <mergeCell ref="MEK197:MEN197"/>
    <mergeCell ref="MEO197:MER197"/>
    <mergeCell ref="MES197:MEV197"/>
    <mergeCell ref="MDI197:MDL197"/>
    <mergeCell ref="MDM197:MDP197"/>
    <mergeCell ref="MDQ197:MDT197"/>
    <mergeCell ref="MDU197:MDX197"/>
    <mergeCell ref="MDY197:MEB197"/>
    <mergeCell ref="MCO197:MCR197"/>
    <mergeCell ref="MCS197:MCV197"/>
    <mergeCell ref="MCW197:MCZ197"/>
    <mergeCell ref="MDA197:MDD197"/>
    <mergeCell ref="MDE197:MDH197"/>
    <mergeCell ref="MBU197:MBX197"/>
    <mergeCell ref="MBY197:MCB197"/>
    <mergeCell ref="MCC197:MCF197"/>
    <mergeCell ref="MCG197:MCJ197"/>
    <mergeCell ref="MCK197:MCN197"/>
    <mergeCell ref="MHE197:MHH197"/>
    <mergeCell ref="MHI197:MHL197"/>
    <mergeCell ref="MHM197:MHP197"/>
    <mergeCell ref="MHQ197:MHT197"/>
    <mergeCell ref="MHU197:MHX197"/>
    <mergeCell ref="MGK197:MGN197"/>
    <mergeCell ref="MGO197:MGR197"/>
    <mergeCell ref="MGS197:MGV197"/>
    <mergeCell ref="MGW197:MGZ197"/>
    <mergeCell ref="MHA197:MHD197"/>
    <mergeCell ref="MFQ197:MFT197"/>
    <mergeCell ref="MFU197:MFX197"/>
    <mergeCell ref="MFY197:MGB197"/>
    <mergeCell ref="MGC197:MGF197"/>
    <mergeCell ref="MGG197:MGJ197"/>
    <mergeCell ref="MEW197:MEZ197"/>
    <mergeCell ref="MFA197:MFD197"/>
    <mergeCell ref="MFE197:MFH197"/>
    <mergeCell ref="MFI197:MFL197"/>
    <mergeCell ref="MFM197:MFP197"/>
    <mergeCell ref="MKG197:MKJ197"/>
    <mergeCell ref="MKK197:MKN197"/>
    <mergeCell ref="MKO197:MKR197"/>
    <mergeCell ref="MKS197:MKV197"/>
    <mergeCell ref="MKW197:MKZ197"/>
    <mergeCell ref="MJM197:MJP197"/>
    <mergeCell ref="MJQ197:MJT197"/>
    <mergeCell ref="MJU197:MJX197"/>
    <mergeCell ref="MJY197:MKB197"/>
    <mergeCell ref="MKC197:MKF197"/>
    <mergeCell ref="MIS197:MIV197"/>
    <mergeCell ref="MIW197:MIZ197"/>
    <mergeCell ref="MJA197:MJD197"/>
    <mergeCell ref="MJE197:MJH197"/>
    <mergeCell ref="MJI197:MJL197"/>
    <mergeCell ref="MHY197:MIB197"/>
    <mergeCell ref="MIC197:MIF197"/>
    <mergeCell ref="MIG197:MIJ197"/>
    <mergeCell ref="MIK197:MIN197"/>
    <mergeCell ref="MIO197:MIR197"/>
    <mergeCell ref="MNI197:MNL197"/>
    <mergeCell ref="MNM197:MNP197"/>
    <mergeCell ref="MNQ197:MNT197"/>
    <mergeCell ref="MNU197:MNX197"/>
    <mergeCell ref="MNY197:MOB197"/>
    <mergeCell ref="MMO197:MMR197"/>
    <mergeCell ref="MMS197:MMV197"/>
    <mergeCell ref="MMW197:MMZ197"/>
    <mergeCell ref="MNA197:MND197"/>
    <mergeCell ref="MNE197:MNH197"/>
    <mergeCell ref="MLU197:MLX197"/>
    <mergeCell ref="MLY197:MMB197"/>
    <mergeCell ref="MMC197:MMF197"/>
    <mergeCell ref="MMG197:MMJ197"/>
    <mergeCell ref="MMK197:MMN197"/>
    <mergeCell ref="MLA197:MLD197"/>
    <mergeCell ref="MLE197:MLH197"/>
    <mergeCell ref="MLI197:MLL197"/>
    <mergeCell ref="MLM197:MLP197"/>
    <mergeCell ref="MLQ197:MLT197"/>
    <mergeCell ref="MQK197:MQN197"/>
    <mergeCell ref="MQO197:MQR197"/>
    <mergeCell ref="MQS197:MQV197"/>
    <mergeCell ref="MQW197:MQZ197"/>
    <mergeCell ref="MRA197:MRD197"/>
    <mergeCell ref="MPQ197:MPT197"/>
    <mergeCell ref="MPU197:MPX197"/>
    <mergeCell ref="MPY197:MQB197"/>
    <mergeCell ref="MQC197:MQF197"/>
    <mergeCell ref="MQG197:MQJ197"/>
    <mergeCell ref="MOW197:MOZ197"/>
    <mergeCell ref="MPA197:MPD197"/>
    <mergeCell ref="MPE197:MPH197"/>
    <mergeCell ref="MPI197:MPL197"/>
    <mergeCell ref="MPM197:MPP197"/>
    <mergeCell ref="MOC197:MOF197"/>
    <mergeCell ref="MOG197:MOJ197"/>
    <mergeCell ref="MOK197:MON197"/>
    <mergeCell ref="MOO197:MOR197"/>
    <mergeCell ref="MOS197:MOV197"/>
    <mergeCell ref="MTM197:MTP197"/>
    <mergeCell ref="MTQ197:MTT197"/>
    <mergeCell ref="MTU197:MTX197"/>
    <mergeCell ref="MTY197:MUB197"/>
    <mergeCell ref="MUC197:MUF197"/>
    <mergeCell ref="MSS197:MSV197"/>
    <mergeCell ref="MSW197:MSZ197"/>
    <mergeCell ref="MTA197:MTD197"/>
    <mergeCell ref="MTE197:MTH197"/>
    <mergeCell ref="MTI197:MTL197"/>
    <mergeCell ref="MRY197:MSB197"/>
    <mergeCell ref="MSC197:MSF197"/>
    <mergeCell ref="MSG197:MSJ197"/>
    <mergeCell ref="MSK197:MSN197"/>
    <mergeCell ref="MSO197:MSR197"/>
    <mergeCell ref="MRE197:MRH197"/>
    <mergeCell ref="MRI197:MRL197"/>
    <mergeCell ref="MRM197:MRP197"/>
    <mergeCell ref="MRQ197:MRT197"/>
    <mergeCell ref="MRU197:MRX197"/>
    <mergeCell ref="MWO197:MWR197"/>
    <mergeCell ref="MWS197:MWV197"/>
    <mergeCell ref="MWW197:MWZ197"/>
    <mergeCell ref="MXA197:MXD197"/>
    <mergeCell ref="MXE197:MXH197"/>
    <mergeCell ref="MVU197:MVX197"/>
    <mergeCell ref="MVY197:MWB197"/>
    <mergeCell ref="MWC197:MWF197"/>
    <mergeCell ref="MWG197:MWJ197"/>
    <mergeCell ref="MWK197:MWN197"/>
    <mergeCell ref="MVA197:MVD197"/>
    <mergeCell ref="MVE197:MVH197"/>
    <mergeCell ref="MVI197:MVL197"/>
    <mergeCell ref="MVM197:MVP197"/>
    <mergeCell ref="MVQ197:MVT197"/>
    <mergeCell ref="MUG197:MUJ197"/>
    <mergeCell ref="MUK197:MUN197"/>
    <mergeCell ref="MUO197:MUR197"/>
    <mergeCell ref="MUS197:MUV197"/>
    <mergeCell ref="MUW197:MUZ197"/>
    <mergeCell ref="MZQ197:MZT197"/>
    <mergeCell ref="MZU197:MZX197"/>
    <mergeCell ref="MZY197:NAB197"/>
    <mergeCell ref="NAC197:NAF197"/>
    <mergeCell ref="NAG197:NAJ197"/>
    <mergeCell ref="MYW197:MYZ197"/>
    <mergeCell ref="MZA197:MZD197"/>
    <mergeCell ref="MZE197:MZH197"/>
    <mergeCell ref="MZI197:MZL197"/>
    <mergeCell ref="MZM197:MZP197"/>
    <mergeCell ref="MYC197:MYF197"/>
    <mergeCell ref="MYG197:MYJ197"/>
    <mergeCell ref="MYK197:MYN197"/>
    <mergeCell ref="MYO197:MYR197"/>
    <mergeCell ref="MYS197:MYV197"/>
    <mergeCell ref="MXI197:MXL197"/>
    <mergeCell ref="MXM197:MXP197"/>
    <mergeCell ref="MXQ197:MXT197"/>
    <mergeCell ref="MXU197:MXX197"/>
    <mergeCell ref="MXY197:MYB197"/>
    <mergeCell ref="NCS197:NCV197"/>
    <mergeCell ref="NCW197:NCZ197"/>
    <mergeCell ref="NDA197:NDD197"/>
    <mergeCell ref="NDE197:NDH197"/>
    <mergeCell ref="NDI197:NDL197"/>
    <mergeCell ref="NBY197:NCB197"/>
    <mergeCell ref="NCC197:NCF197"/>
    <mergeCell ref="NCG197:NCJ197"/>
    <mergeCell ref="NCK197:NCN197"/>
    <mergeCell ref="NCO197:NCR197"/>
    <mergeCell ref="NBE197:NBH197"/>
    <mergeCell ref="NBI197:NBL197"/>
    <mergeCell ref="NBM197:NBP197"/>
    <mergeCell ref="NBQ197:NBT197"/>
    <mergeCell ref="NBU197:NBX197"/>
    <mergeCell ref="NAK197:NAN197"/>
    <mergeCell ref="NAO197:NAR197"/>
    <mergeCell ref="NAS197:NAV197"/>
    <mergeCell ref="NAW197:NAZ197"/>
    <mergeCell ref="NBA197:NBD197"/>
    <mergeCell ref="NFU197:NFX197"/>
    <mergeCell ref="NFY197:NGB197"/>
    <mergeCell ref="NGC197:NGF197"/>
    <mergeCell ref="NGG197:NGJ197"/>
    <mergeCell ref="NGK197:NGN197"/>
    <mergeCell ref="NFA197:NFD197"/>
    <mergeCell ref="NFE197:NFH197"/>
    <mergeCell ref="NFI197:NFL197"/>
    <mergeCell ref="NFM197:NFP197"/>
    <mergeCell ref="NFQ197:NFT197"/>
    <mergeCell ref="NEG197:NEJ197"/>
    <mergeCell ref="NEK197:NEN197"/>
    <mergeCell ref="NEO197:NER197"/>
    <mergeCell ref="NES197:NEV197"/>
    <mergeCell ref="NEW197:NEZ197"/>
    <mergeCell ref="NDM197:NDP197"/>
    <mergeCell ref="NDQ197:NDT197"/>
    <mergeCell ref="NDU197:NDX197"/>
    <mergeCell ref="NDY197:NEB197"/>
    <mergeCell ref="NEC197:NEF197"/>
    <mergeCell ref="NIW197:NIZ197"/>
    <mergeCell ref="NJA197:NJD197"/>
    <mergeCell ref="NJE197:NJH197"/>
    <mergeCell ref="NJI197:NJL197"/>
    <mergeCell ref="NJM197:NJP197"/>
    <mergeCell ref="NIC197:NIF197"/>
    <mergeCell ref="NIG197:NIJ197"/>
    <mergeCell ref="NIK197:NIN197"/>
    <mergeCell ref="NIO197:NIR197"/>
    <mergeCell ref="NIS197:NIV197"/>
    <mergeCell ref="NHI197:NHL197"/>
    <mergeCell ref="NHM197:NHP197"/>
    <mergeCell ref="NHQ197:NHT197"/>
    <mergeCell ref="NHU197:NHX197"/>
    <mergeCell ref="NHY197:NIB197"/>
    <mergeCell ref="NGO197:NGR197"/>
    <mergeCell ref="NGS197:NGV197"/>
    <mergeCell ref="NGW197:NGZ197"/>
    <mergeCell ref="NHA197:NHD197"/>
    <mergeCell ref="NHE197:NHH197"/>
    <mergeCell ref="NLY197:NMB197"/>
    <mergeCell ref="NMC197:NMF197"/>
    <mergeCell ref="NMG197:NMJ197"/>
    <mergeCell ref="NMK197:NMN197"/>
    <mergeCell ref="NMO197:NMR197"/>
    <mergeCell ref="NLE197:NLH197"/>
    <mergeCell ref="NLI197:NLL197"/>
    <mergeCell ref="NLM197:NLP197"/>
    <mergeCell ref="NLQ197:NLT197"/>
    <mergeCell ref="NLU197:NLX197"/>
    <mergeCell ref="NKK197:NKN197"/>
    <mergeCell ref="NKO197:NKR197"/>
    <mergeCell ref="NKS197:NKV197"/>
    <mergeCell ref="NKW197:NKZ197"/>
    <mergeCell ref="NLA197:NLD197"/>
    <mergeCell ref="NJQ197:NJT197"/>
    <mergeCell ref="NJU197:NJX197"/>
    <mergeCell ref="NJY197:NKB197"/>
    <mergeCell ref="NKC197:NKF197"/>
    <mergeCell ref="NKG197:NKJ197"/>
    <mergeCell ref="NPA197:NPD197"/>
    <mergeCell ref="NPE197:NPH197"/>
    <mergeCell ref="NPI197:NPL197"/>
    <mergeCell ref="NPM197:NPP197"/>
    <mergeCell ref="NPQ197:NPT197"/>
    <mergeCell ref="NOG197:NOJ197"/>
    <mergeCell ref="NOK197:NON197"/>
    <mergeCell ref="NOO197:NOR197"/>
    <mergeCell ref="NOS197:NOV197"/>
    <mergeCell ref="NOW197:NOZ197"/>
    <mergeCell ref="NNM197:NNP197"/>
    <mergeCell ref="NNQ197:NNT197"/>
    <mergeCell ref="NNU197:NNX197"/>
    <mergeCell ref="NNY197:NOB197"/>
    <mergeCell ref="NOC197:NOF197"/>
    <mergeCell ref="NMS197:NMV197"/>
    <mergeCell ref="NMW197:NMZ197"/>
    <mergeCell ref="NNA197:NND197"/>
    <mergeCell ref="NNE197:NNH197"/>
    <mergeCell ref="NNI197:NNL197"/>
    <mergeCell ref="NSC197:NSF197"/>
    <mergeCell ref="NSG197:NSJ197"/>
    <mergeCell ref="NSK197:NSN197"/>
    <mergeCell ref="NSO197:NSR197"/>
    <mergeCell ref="NSS197:NSV197"/>
    <mergeCell ref="NRI197:NRL197"/>
    <mergeCell ref="NRM197:NRP197"/>
    <mergeCell ref="NRQ197:NRT197"/>
    <mergeCell ref="NRU197:NRX197"/>
    <mergeCell ref="NRY197:NSB197"/>
    <mergeCell ref="NQO197:NQR197"/>
    <mergeCell ref="NQS197:NQV197"/>
    <mergeCell ref="NQW197:NQZ197"/>
    <mergeCell ref="NRA197:NRD197"/>
    <mergeCell ref="NRE197:NRH197"/>
    <mergeCell ref="NPU197:NPX197"/>
    <mergeCell ref="NPY197:NQB197"/>
    <mergeCell ref="NQC197:NQF197"/>
    <mergeCell ref="NQG197:NQJ197"/>
    <mergeCell ref="NQK197:NQN197"/>
    <mergeCell ref="NVE197:NVH197"/>
    <mergeCell ref="NVI197:NVL197"/>
    <mergeCell ref="NVM197:NVP197"/>
    <mergeCell ref="NVQ197:NVT197"/>
    <mergeCell ref="NVU197:NVX197"/>
    <mergeCell ref="NUK197:NUN197"/>
    <mergeCell ref="NUO197:NUR197"/>
    <mergeCell ref="NUS197:NUV197"/>
    <mergeCell ref="NUW197:NUZ197"/>
    <mergeCell ref="NVA197:NVD197"/>
    <mergeCell ref="NTQ197:NTT197"/>
    <mergeCell ref="NTU197:NTX197"/>
    <mergeCell ref="NTY197:NUB197"/>
    <mergeCell ref="NUC197:NUF197"/>
    <mergeCell ref="NUG197:NUJ197"/>
    <mergeCell ref="NSW197:NSZ197"/>
    <mergeCell ref="NTA197:NTD197"/>
    <mergeCell ref="NTE197:NTH197"/>
    <mergeCell ref="NTI197:NTL197"/>
    <mergeCell ref="NTM197:NTP197"/>
    <mergeCell ref="NYG197:NYJ197"/>
    <mergeCell ref="NYK197:NYN197"/>
    <mergeCell ref="NYO197:NYR197"/>
    <mergeCell ref="NYS197:NYV197"/>
    <mergeCell ref="NYW197:NYZ197"/>
    <mergeCell ref="NXM197:NXP197"/>
    <mergeCell ref="NXQ197:NXT197"/>
    <mergeCell ref="NXU197:NXX197"/>
    <mergeCell ref="NXY197:NYB197"/>
    <mergeCell ref="NYC197:NYF197"/>
    <mergeCell ref="NWS197:NWV197"/>
    <mergeCell ref="NWW197:NWZ197"/>
    <mergeCell ref="NXA197:NXD197"/>
    <mergeCell ref="NXE197:NXH197"/>
    <mergeCell ref="NXI197:NXL197"/>
    <mergeCell ref="NVY197:NWB197"/>
    <mergeCell ref="NWC197:NWF197"/>
    <mergeCell ref="NWG197:NWJ197"/>
    <mergeCell ref="NWK197:NWN197"/>
    <mergeCell ref="NWO197:NWR197"/>
    <mergeCell ref="OBI197:OBL197"/>
    <mergeCell ref="OBM197:OBP197"/>
    <mergeCell ref="OBQ197:OBT197"/>
    <mergeCell ref="OBU197:OBX197"/>
    <mergeCell ref="OBY197:OCB197"/>
    <mergeCell ref="OAO197:OAR197"/>
    <mergeCell ref="OAS197:OAV197"/>
    <mergeCell ref="OAW197:OAZ197"/>
    <mergeCell ref="OBA197:OBD197"/>
    <mergeCell ref="OBE197:OBH197"/>
    <mergeCell ref="NZU197:NZX197"/>
    <mergeCell ref="NZY197:OAB197"/>
    <mergeCell ref="OAC197:OAF197"/>
    <mergeCell ref="OAG197:OAJ197"/>
    <mergeCell ref="OAK197:OAN197"/>
    <mergeCell ref="NZA197:NZD197"/>
    <mergeCell ref="NZE197:NZH197"/>
    <mergeCell ref="NZI197:NZL197"/>
    <mergeCell ref="NZM197:NZP197"/>
    <mergeCell ref="NZQ197:NZT197"/>
    <mergeCell ref="OEK197:OEN197"/>
    <mergeCell ref="OEO197:OER197"/>
    <mergeCell ref="OES197:OEV197"/>
    <mergeCell ref="OEW197:OEZ197"/>
    <mergeCell ref="OFA197:OFD197"/>
    <mergeCell ref="ODQ197:ODT197"/>
    <mergeCell ref="ODU197:ODX197"/>
    <mergeCell ref="ODY197:OEB197"/>
    <mergeCell ref="OEC197:OEF197"/>
    <mergeCell ref="OEG197:OEJ197"/>
    <mergeCell ref="OCW197:OCZ197"/>
    <mergeCell ref="ODA197:ODD197"/>
    <mergeCell ref="ODE197:ODH197"/>
    <mergeCell ref="ODI197:ODL197"/>
    <mergeCell ref="ODM197:ODP197"/>
    <mergeCell ref="OCC197:OCF197"/>
    <mergeCell ref="OCG197:OCJ197"/>
    <mergeCell ref="OCK197:OCN197"/>
    <mergeCell ref="OCO197:OCR197"/>
    <mergeCell ref="OCS197:OCV197"/>
    <mergeCell ref="OHM197:OHP197"/>
    <mergeCell ref="OHQ197:OHT197"/>
    <mergeCell ref="OHU197:OHX197"/>
    <mergeCell ref="OHY197:OIB197"/>
    <mergeCell ref="OIC197:OIF197"/>
    <mergeCell ref="OGS197:OGV197"/>
    <mergeCell ref="OGW197:OGZ197"/>
    <mergeCell ref="OHA197:OHD197"/>
    <mergeCell ref="OHE197:OHH197"/>
    <mergeCell ref="OHI197:OHL197"/>
    <mergeCell ref="OFY197:OGB197"/>
    <mergeCell ref="OGC197:OGF197"/>
    <mergeCell ref="OGG197:OGJ197"/>
    <mergeCell ref="OGK197:OGN197"/>
    <mergeCell ref="OGO197:OGR197"/>
    <mergeCell ref="OFE197:OFH197"/>
    <mergeCell ref="OFI197:OFL197"/>
    <mergeCell ref="OFM197:OFP197"/>
    <mergeCell ref="OFQ197:OFT197"/>
    <mergeCell ref="OFU197:OFX197"/>
    <mergeCell ref="OKO197:OKR197"/>
    <mergeCell ref="OKS197:OKV197"/>
    <mergeCell ref="OKW197:OKZ197"/>
    <mergeCell ref="OLA197:OLD197"/>
    <mergeCell ref="OLE197:OLH197"/>
    <mergeCell ref="OJU197:OJX197"/>
    <mergeCell ref="OJY197:OKB197"/>
    <mergeCell ref="OKC197:OKF197"/>
    <mergeCell ref="OKG197:OKJ197"/>
    <mergeCell ref="OKK197:OKN197"/>
    <mergeCell ref="OJA197:OJD197"/>
    <mergeCell ref="OJE197:OJH197"/>
    <mergeCell ref="OJI197:OJL197"/>
    <mergeCell ref="OJM197:OJP197"/>
    <mergeCell ref="OJQ197:OJT197"/>
    <mergeCell ref="OIG197:OIJ197"/>
    <mergeCell ref="OIK197:OIN197"/>
    <mergeCell ref="OIO197:OIR197"/>
    <mergeCell ref="OIS197:OIV197"/>
    <mergeCell ref="OIW197:OIZ197"/>
    <mergeCell ref="ONQ197:ONT197"/>
    <mergeCell ref="ONU197:ONX197"/>
    <mergeCell ref="ONY197:OOB197"/>
    <mergeCell ref="OOC197:OOF197"/>
    <mergeCell ref="OOG197:OOJ197"/>
    <mergeCell ref="OMW197:OMZ197"/>
    <mergeCell ref="ONA197:OND197"/>
    <mergeCell ref="ONE197:ONH197"/>
    <mergeCell ref="ONI197:ONL197"/>
    <mergeCell ref="ONM197:ONP197"/>
    <mergeCell ref="OMC197:OMF197"/>
    <mergeCell ref="OMG197:OMJ197"/>
    <mergeCell ref="OMK197:OMN197"/>
    <mergeCell ref="OMO197:OMR197"/>
    <mergeCell ref="OMS197:OMV197"/>
    <mergeCell ref="OLI197:OLL197"/>
    <mergeCell ref="OLM197:OLP197"/>
    <mergeCell ref="OLQ197:OLT197"/>
    <mergeCell ref="OLU197:OLX197"/>
    <mergeCell ref="OLY197:OMB197"/>
    <mergeCell ref="OQS197:OQV197"/>
    <mergeCell ref="OQW197:OQZ197"/>
    <mergeCell ref="ORA197:ORD197"/>
    <mergeCell ref="ORE197:ORH197"/>
    <mergeCell ref="ORI197:ORL197"/>
    <mergeCell ref="OPY197:OQB197"/>
    <mergeCell ref="OQC197:OQF197"/>
    <mergeCell ref="OQG197:OQJ197"/>
    <mergeCell ref="OQK197:OQN197"/>
    <mergeCell ref="OQO197:OQR197"/>
    <mergeCell ref="OPE197:OPH197"/>
    <mergeCell ref="OPI197:OPL197"/>
    <mergeCell ref="OPM197:OPP197"/>
    <mergeCell ref="OPQ197:OPT197"/>
    <mergeCell ref="OPU197:OPX197"/>
    <mergeCell ref="OOK197:OON197"/>
    <mergeCell ref="OOO197:OOR197"/>
    <mergeCell ref="OOS197:OOV197"/>
    <mergeCell ref="OOW197:OOZ197"/>
    <mergeCell ref="OPA197:OPD197"/>
    <mergeCell ref="OTU197:OTX197"/>
    <mergeCell ref="OTY197:OUB197"/>
    <mergeCell ref="OUC197:OUF197"/>
    <mergeCell ref="OUG197:OUJ197"/>
    <mergeCell ref="OUK197:OUN197"/>
    <mergeCell ref="OTA197:OTD197"/>
    <mergeCell ref="OTE197:OTH197"/>
    <mergeCell ref="OTI197:OTL197"/>
    <mergeCell ref="OTM197:OTP197"/>
    <mergeCell ref="OTQ197:OTT197"/>
    <mergeCell ref="OSG197:OSJ197"/>
    <mergeCell ref="OSK197:OSN197"/>
    <mergeCell ref="OSO197:OSR197"/>
    <mergeCell ref="OSS197:OSV197"/>
    <mergeCell ref="OSW197:OSZ197"/>
    <mergeCell ref="ORM197:ORP197"/>
    <mergeCell ref="ORQ197:ORT197"/>
    <mergeCell ref="ORU197:ORX197"/>
    <mergeCell ref="ORY197:OSB197"/>
    <mergeCell ref="OSC197:OSF197"/>
    <mergeCell ref="OWW197:OWZ197"/>
    <mergeCell ref="OXA197:OXD197"/>
    <mergeCell ref="OXE197:OXH197"/>
    <mergeCell ref="OXI197:OXL197"/>
    <mergeCell ref="OXM197:OXP197"/>
    <mergeCell ref="OWC197:OWF197"/>
    <mergeCell ref="OWG197:OWJ197"/>
    <mergeCell ref="OWK197:OWN197"/>
    <mergeCell ref="OWO197:OWR197"/>
    <mergeCell ref="OWS197:OWV197"/>
    <mergeCell ref="OVI197:OVL197"/>
    <mergeCell ref="OVM197:OVP197"/>
    <mergeCell ref="OVQ197:OVT197"/>
    <mergeCell ref="OVU197:OVX197"/>
    <mergeCell ref="OVY197:OWB197"/>
    <mergeCell ref="OUO197:OUR197"/>
    <mergeCell ref="OUS197:OUV197"/>
    <mergeCell ref="OUW197:OUZ197"/>
    <mergeCell ref="OVA197:OVD197"/>
    <mergeCell ref="OVE197:OVH197"/>
    <mergeCell ref="OZY197:PAB197"/>
    <mergeCell ref="PAC197:PAF197"/>
    <mergeCell ref="PAG197:PAJ197"/>
    <mergeCell ref="PAK197:PAN197"/>
    <mergeCell ref="PAO197:PAR197"/>
    <mergeCell ref="OZE197:OZH197"/>
    <mergeCell ref="OZI197:OZL197"/>
    <mergeCell ref="OZM197:OZP197"/>
    <mergeCell ref="OZQ197:OZT197"/>
    <mergeCell ref="OZU197:OZX197"/>
    <mergeCell ref="OYK197:OYN197"/>
    <mergeCell ref="OYO197:OYR197"/>
    <mergeCell ref="OYS197:OYV197"/>
    <mergeCell ref="OYW197:OYZ197"/>
    <mergeCell ref="OZA197:OZD197"/>
    <mergeCell ref="OXQ197:OXT197"/>
    <mergeCell ref="OXU197:OXX197"/>
    <mergeCell ref="OXY197:OYB197"/>
    <mergeCell ref="OYC197:OYF197"/>
    <mergeCell ref="OYG197:OYJ197"/>
    <mergeCell ref="PDA197:PDD197"/>
    <mergeCell ref="PDE197:PDH197"/>
    <mergeCell ref="PDI197:PDL197"/>
    <mergeCell ref="PDM197:PDP197"/>
    <mergeCell ref="PDQ197:PDT197"/>
    <mergeCell ref="PCG197:PCJ197"/>
    <mergeCell ref="PCK197:PCN197"/>
    <mergeCell ref="PCO197:PCR197"/>
    <mergeCell ref="PCS197:PCV197"/>
    <mergeCell ref="PCW197:PCZ197"/>
    <mergeCell ref="PBM197:PBP197"/>
    <mergeCell ref="PBQ197:PBT197"/>
    <mergeCell ref="PBU197:PBX197"/>
    <mergeCell ref="PBY197:PCB197"/>
    <mergeCell ref="PCC197:PCF197"/>
    <mergeCell ref="PAS197:PAV197"/>
    <mergeCell ref="PAW197:PAZ197"/>
    <mergeCell ref="PBA197:PBD197"/>
    <mergeCell ref="PBE197:PBH197"/>
    <mergeCell ref="PBI197:PBL197"/>
    <mergeCell ref="PGC197:PGF197"/>
    <mergeCell ref="PGG197:PGJ197"/>
    <mergeCell ref="PGK197:PGN197"/>
    <mergeCell ref="PGO197:PGR197"/>
    <mergeCell ref="PGS197:PGV197"/>
    <mergeCell ref="PFI197:PFL197"/>
    <mergeCell ref="PFM197:PFP197"/>
    <mergeCell ref="PFQ197:PFT197"/>
    <mergeCell ref="PFU197:PFX197"/>
    <mergeCell ref="PFY197:PGB197"/>
    <mergeCell ref="PEO197:PER197"/>
    <mergeCell ref="PES197:PEV197"/>
    <mergeCell ref="PEW197:PEZ197"/>
    <mergeCell ref="PFA197:PFD197"/>
    <mergeCell ref="PFE197:PFH197"/>
    <mergeCell ref="PDU197:PDX197"/>
    <mergeCell ref="PDY197:PEB197"/>
    <mergeCell ref="PEC197:PEF197"/>
    <mergeCell ref="PEG197:PEJ197"/>
    <mergeCell ref="PEK197:PEN197"/>
    <mergeCell ref="PJE197:PJH197"/>
    <mergeCell ref="PJI197:PJL197"/>
    <mergeCell ref="PJM197:PJP197"/>
    <mergeCell ref="PJQ197:PJT197"/>
    <mergeCell ref="PJU197:PJX197"/>
    <mergeCell ref="PIK197:PIN197"/>
    <mergeCell ref="PIO197:PIR197"/>
    <mergeCell ref="PIS197:PIV197"/>
    <mergeCell ref="PIW197:PIZ197"/>
    <mergeCell ref="PJA197:PJD197"/>
    <mergeCell ref="PHQ197:PHT197"/>
    <mergeCell ref="PHU197:PHX197"/>
    <mergeCell ref="PHY197:PIB197"/>
    <mergeCell ref="PIC197:PIF197"/>
    <mergeCell ref="PIG197:PIJ197"/>
    <mergeCell ref="PGW197:PGZ197"/>
    <mergeCell ref="PHA197:PHD197"/>
    <mergeCell ref="PHE197:PHH197"/>
    <mergeCell ref="PHI197:PHL197"/>
    <mergeCell ref="PHM197:PHP197"/>
    <mergeCell ref="PMG197:PMJ197"/>
    <mergeCell ref="PMK197:PMN197"/>
    <mergeCell ref="PMO197:PMR197"/>
    <mergeCell ref="PMS197:PMV197"/>
    <mergeCell ref="PMW197:PMZ197"/>
    <mergeCell ref="PLM197:PLP197"/>
    <mergeCell ref="PLQ197:PLT197"/>
    <mergeCell ref="PLU197:PLX197"/>
    <mergeCell ref="PLY197:PMB197"/>
    <mergeCell ref="PMC197:PMF197"/>
    <mergeCell ref="PKS197:PKV197"/>
    <mergeCell ref="PKW197:PKZ197"/>
    <mergeCell ref="PLA197:PLD197"/>
    <mergeCell ref="PLE197:PLH197"/>
    <mergeCell ref="PLI197:PLL197"/>
    <mergeCell ref="PJY197:PKB197"/>
    <mergeCell ref="PKC197:PKF197"/>
    <mergeCell ref="PKG197:PKJ197"/>
    <mergeCell ref="PKK197:PKN197"/>
    <mergeCell ref="PKO197:PKR197"/>
    <mergeCell ref="PPI197:PPL197"/>
    <mergeCell ref="PPM197:PPP197"/>
    <mergeCell ref="PPQ197:PPT197"/>
    <mergeCell ref="PPU197:PPX197"/>
    <mergeCell ref="PPY197:PQB197"/>
    <mergeCell ref="POO197:POR197"/>
    <mergeCell ref="POS197:POV197"/>
    <mergeCell ref="POW197:POZ197"/>
    <mergeCell ref="PPA197:PPD197"/>
    <mergeCell ref="PPE197:PPH197"/>
    <mergeCell ref="PNU197:PNX197"/>
    <mergeCell ref="PNY197:POB197"/>
    <mergeCell ref="POC197:POF197"/>
    <mergeCell ref="POG197:POJ197"/>
    <mergeCell ref="POK197:PON197"/>
    <mergeCell ref="PNA197:PND197"/>
    <mergeCell ref="PNE197:PNH197"/>
    <mergeCell ref="PNI197:PNL197"/>
    <mergeCell ref="PNM197:PNP197"/>
    <mergeCell ref="PNQ197:PNT197"/>
    <mergeCell ref="PSK197:PSN197"/>
    <mergeCell ref="PSO197:PSR197"/>
    <mergeCell ref="PSS197:PSV197"/>
    <mergeCell ref="PSW197:PSZ197"/>
    <mergeCell ref="PTA197:PTD197"/>
    <mergeCell ref="PRQ197:PRT197"/>
    <mergeCell ref="PRU197:PRX197"/>
    <mergeCell ref="PRY197:PSB197"/>
    <mergeCell ref="PSC197:PSF197"/>
    <mergeCell ref="PSG197:PSJ197"/>
    <mergeCell ref="PQW197:PQZ197"/>
    <mergeCell ref="PRA197:PRD197"/>
    <mergeCell ref="PRE197:PRH197"/>
    <mergeCell ref="PRI197:PRL197"/>
    <mergeCell ref="PRM197:PRP197"/>
    <mergeCell ref="PQC197:PQF197"/>
    <mergeCell ref="PQG197:PQJ197"/>
    <mergeCell ref="PQK197:PQN197"/>
    <mergeCell ref="PQO197:PQR197"/>
    <mergeCell ref="PQS197:PQV197"/>
    <mergeCell ref="PVM197:PVP197"/>
    <mergeCell ref="PVQ197:PVT197"/>
    <mergeCell ref="PVU197:PVX197"/>
    <mergeCell ref="PVY197:PWB197"/>
    <mergeCell ref="PWC197:PWF197"/>
    <mergeCell ref="PUS197:PUV197"/>
    <mergeCell ref="PUW197:PUZ197"/>
    <mergeCell ref="PVA197:PVD197"/>
    <mergeCell ref="PVE197:PVH197"/>
    <mergeCell ref="PVI197:PVL197"/>
    <mergeCell ref="PTY197:PUB197"/>
    <mergeCell ref="PUC197:PUF197"/>
    <mergeCell ref="PUG197:PUJ197"/>
    <mergeCell ref="PUK197:PUN197"/>
    <mergeCell ref="PUO197:PUR197"/>
    <mergeCell ref="PTE197:PTH197"/>
    <mergeCell ref="PTI197:PTL197"/>
    <mergeCell ref="PTM197:PTP197"/>
    <mergeCell ref="PTQ197:PTT197"/>
    <mergeCell ref="PTU197:PTX197"/>
    <mergeCell ref="PYO197:PYR197"/>
    <mergeCell ref="PYS197:PYV197"/>
    <mergeCell ref="PYW197:PYZ197"/>
    <mergeCell ref="PZA197:PZD197"/>
    <mergeCell ref="PZE197:PZH197"/>
    <mergeCell ref="PXU197:PXX197"/>
    <mergeCell ref="PXY197:PYB197"/>
    <mergeCell ref="PYC197:PYF197"/>
    <mergeCell ref="PYG197:PYJ197"/>
    <mergeCell ref="PYK197:PYN197"/>
    <mergeCell ref="PXA197:PXD197"/>
    <mergeCell ref="PXE197:PXH197"/>
    <mergeCell ref="PXI197:PXL197"/>
    <mergeCell ref="PXM197:PXP197"/>
    <mergeCell ref="PXQ197:PXT197"/>
    <mergeCell ref="PWG197:PWJ197"/>
    <mergeCell ref="PWK197:PWN197"/>
    <mergeCell ref="PWO197:PWR197"/>
    <mergeCell ref="PWS197:PWV197"/>
    <mergeCell ref="PWW197:PWZ197"/>
    <mergeCell ref="QBQ197:QBT197"/>
    <mergeCell ref="QBU197:QBX197"/>
    <mergeCell ref="QBY197:QCB197"/>
    <mergeCell ref="QCC197:QCF197"/>
    <mergeCell ref="QCG197:QCJ197"/>
    <mergeCell ref="QAW197:QAZ197"/>
    <mergeCell ref="QBA197:QBD197"/>
    <mergeCell ref="QBE197:QBH197"/>
    <mergeCell ref="QBI197:QBL197"/>
    <mergeCell ref="QBM197:QBP197"/>
    <mergeCell ref="QAC197:QAF197"/>
    <mergeCell ref="QAG197:QAJ197"/>
    <mergeCell ref="QAK197:QAN197"/>
    <mergeCell ref="QAO197:QAR197"/>
    <mergeCell ref="QAS197:QAV197"/>
    <mergeCell ref="PZI197:PZL197"/>
    <mergeCell ref="PZM197:PZP197"/>
    <mergeCell ref="PZQ197:PZT197"/>
    <mergeCell ref="PZU197:PZX197"/>
    <mergeCell ref="PZY197:QAB197"/>
    <mergeCell ref="QES197:QEV197"/>
    <mergeCell ref="QEW197:QEZ197"/>
    <mergeCell ref="QFA197:QFD197"/>
    <mergeCell ref="QFE197:QFH197"/>
    <mergeCell ref="QFI197:QFL197"/>
    <mergeCell ref="QDY197:QEB197"/>
    <mergeCell ref="QEC197:QEF197"/>
    <mergeCell ref="QEG197:QEJ197"/>
    <mergeCell ref="QEK197:QEN197"/>
    <mergeCell ref="QEO197:QER197"/>
    <mergeCell ref="QDE197:QDH197"/>
    <mergeCell ref="QDI197:QDL197"/>
    <mergeCell ref="QDM197:QDP197"/>
    <mergeCell ref="QDQ197:QDT197"/>
    <mergeCell ref="QDU197:QDX197"/>
    <mergeCell ref="QCK197:QCN197"/>
    <mergeCell ref="QCO197:QCR197"/>
    <mergeCell ref="QCS197:QCV197"/>
    <mergeCell ref="QCW197:QCZ197"/>
    <mergeCell ref="QDA197:QDD197"/>
    <mergeCell ref="QHU197:QHX197"/>
    <mergeCell ref="QHY197:QIB197"/>
    <mergeCell ref="QIC197:QIF197"/>
    <mergeCell ref="QIG197:QIJ197"/>
    <mergeCell ref="QIK197:QIN197"/>
    <mergeCell ref="QHA197:QHD197"/>
    <mergeCell ref="QHE197:QHH197"/>
    <mergeCell ref="QHI197:QHL197"/>
    <mergeCell ref="QHM197:QHP197"/>
    <mergeCell ref="QHQ197:QHT197"/>
    <mergeCell ref="QGG197:QGJ197"/>
    <mergeCell ref="QGK197:QGN197"/>
    <mergeCell ref="QGO197:QGR197"/>
    <mergeCell ref="QGS197:QGV197"/>
    <mergeCell ref="QGW197:QGZ197"/>
    <mergeCell ref="QFM197:QFP197"/>
    <mergeCell ref="QFQ197:QFT197"/>
    <mergeCell ref="QFU197:QFX197"/>
    <mergeCell ref="QFY197:QGB197"/>
    <mergeCell ref="QGC197:QGF197"/>
    <mergeCell ref="QKW197:QKZ197"/>
    <mergeCell ref="QLA197:QLD197"/>
    <mergeCell ref="QLE197:QLH197"/>
    <mergeCell ref="QLI197:QLL197"/>
    <mergeCell ref="QLM197:QLP197"/>
    <mergeCell ref="QKC197:QKF197"/>
    <mergeCell ref="QKG197:QKJ197"/>
    <mergeCell ref="QKK197:QKN197"/>
    <mergeCell ref="QKO197:QKR197"/>
    <mergeCell ref="QKS197:QKV197"/>
    <mergeCell ref="QJI197:QJL197"/>
    <mergeCell ref="QJM197:QJP197"/>
    <mergeCell ref="QJQ197:QJT197"/>
    <mergeCell ref="QJU197:QJX197"/>
    <mergeCell ref="QJY197:QKB197"/>
    <mergeCell ref="QIO197:QIR197"/>
    <mergeCell ref="QIS197:QIV197"/>
    <mergeCell ref="QIW197:QIZ197"/>
    <mergeCell ref="QJA197:QJD197"/>
    <mergeCell ref="QJE197:QJH197"/>
    <mergeCell ref="QNY197:QOB197"/>
    <mergeCell ref="QOC197:QOF197"/>
    <mergeCell ref="QOG197:QOJ197"/>
    <mergeCell ref="QOK197:QON197"/>
    <mergeCell ref="QOO197:QOR197"/>
    <mergeCell ref="QNE197:QNH197"/>
    <mergeCell ref="QNI197:QNL197"/>
    <mergeCell ref="QNM197:QNP197"/>
    <mergeCell ref="QNQ197:QNT197"/>
    <mergeCell ref="QNU197:QNX197"/>
    <mergeCell ref="QMK197:QMN197"/>
    <mergeCell ref="QMO197:QMR197"/>
    <mergeCell ref="QMS197:QMV197"/>
    <mergeCell ref="QMW197:QMZ197"/>
    <mergeCell ref="QNA197:QND197"/>
    <mergeCell ref="QLQ197:QLT197"/>
    <mergeCell ref="QLU197:QLX197"/>
    <mergeCell ref="QLY197:QMB197"/>
    <mergeCell ref="QMC197:QMF197"/>
    <mergeCell ref="QMG197:QMJ197"/>
    <mergeCell ref="QRA197:QRD197"/>
    <mergeCell ref="QRE197:QRH197"/>
    <mergeCell ref="QRI197:QRL197"/>
    <mergeCell ref="QRM197:QRP197"/>
    <mergeCell ref="QRQ197:QRT197"/>
    <mergeCell ref="QQG197:QQJ197"/>
    <mergeCell ref="QQK197:QQN197"/>
    <mergeCell ref="QQO197:QQR197"/>
    <mergeCell ref="QQS197:QQV197"/>
    <mergeCell ref="QQW197:QQZ197"/>
    <mergeCell ref="QPM197:QPP197"/>
    <mergeCell ref="QPQ197:QPT197"/>
    <mergeCell ref="QPU197:QPX197"/>
    <mergeCell ref="QPY197:QQB197"/>
    <mergeCell ref="QQC197:QQF197"/>
    <mergeCell ref="QOS197:QOV197"/>
    <mergeCell ref="QOW197:QOZ197"/>
    <mergeCell ref="QPA197:QPD197"/>
    <mergeCell ref="QPE197:QPH197"/>
    <mergeCell ref="QPI197:QPL197"/>
    <mergeCell ref="QUC197:QUF197"/>
    <mergeCell ref="QUG197:QUJ197"/>
    <mergeCell ref="QUK197:QUN197"/>
    <mergeCell ref="QUO197:QUR197"/>
    <mergeCell ref="QUS197:QUV197"/>
    <mergeCell ref="QTI197:QTL197"/>
    <mergeCell ref="QTM197:QTP197"/>
    <mergeCell ref="QTQ197:QTT197"/>
    <mergeCell ref="QTU197:QTX197"/>
    <mergeCell ref="QTY197:QUB197"/>
    <mergeCell ref="QSO197:QSR197"/>
    <mergeCell ref="QSS197:QSV197"/>
    <mergeCell ref="QSW197:QSZ197"/>
    <mergeCell ref="QTA197:QTD197"/>
    <mergeCell ref="QTE197:QTH197"/>
    <mergeCell ref="QRU197:QRX197"/>
    <mergeCell ref="QRY197:QSB197"/>
    <mergeCell ref="QSC197:QSF197"/>
    <mergeCell ref="QSG197:QSJ197"/>
    <mergeCell ref="QSK197:QSN197"/>
    <mergeCell ref="QXE197:QXH197"/>
    <mergeCell ref="QXI197:QXL197"/>
    <mergeCell ref="QXM197:QXP197"/>
    <mergeCell ref="QXQ197:QXT197"/>
    <mergeCell ref="QXU197:QXX197"/>
    <mergeCell ref="QWK197:QWN197"/>
    <mergeCell ref="QWO197:QWR197"/>
    <mergeCell ref="QWS197:QWV197"/>
    <mergeCell ref="QWW197:QWZ197"/>
    <mergeCell ref="QXA197:QXD197"/>
    <mergeCell ref="QVQ197:QVT197"/>
    <mergeCell ref="QVU197:QVX197"/>
    <mergeCell ref="QVY197:QWB197"/>
    <mergeCell ref="QWC197:QWF197"/>
    <mergeCell ref="QWG197:QWJ197"/>
    <mergeCell ref="QUW197:QUZ197"/>
    <mergeCell ref="QVA197:QVD197"/>
    <mergeCell ref="QVE197:QVH197"/>
    <mergeCell ref="QVI197:QVL197"/>
    <mergeCell ref="QVM197:QVP197"/>
    <mergeCell ref="RAG197:RAJ197"/>
    <mergeCell ref="RAK197:RAN197"/>
    <mergeCell ref="RAO197:RAR197"/>
    <mergeCell ref="RAS197:RAV197"/>
    <mergeCell ref="RAW197:RAZ197"/>
    <mergeCell ref="QZM197:QZP197"/>
    <mergeCell ref="QZQ197:QZT197"/>
    <mergeCell ref="QZU197:QZX197"/>
    <mergeCell ref="QZY197:RAB197"/>
    <mergeCell ref="RAC197:RAF197"/>
    <mergeCell ref="QYS197:QYV197"/>
    <mergeCell ref="QYW197:QYZ197"/>
    <mergeCell ref="QZA197:QZD197"/>
    <mergeCell ref="QZE197:QZH197"/>
    <mergeCell ref="QZI197:QZL197"/>
    <mergeCell ref="QXY197:QYB197"/>
    <mergeCell ref="QYC197:QYF197"/>
    <mergeCell ref="QYG197:QYJ197"/>
    <mergeCell ref="QYK197:QYN197"/>
    <mergeCell ref="QYO197:QYR197"/>
    <mergeCell ref="RDI197:RDL197"/>
    <mergeCell ref="RDM197:RDP197"/>
    <mergeCell ref="RDQ197:RDT197"/>
    <mergeCell ref="RDU197:RDX197"/>
    <mergeCell ref="RDY197:REB197"/>
    <mergeCell ref="RCO197:RCR197"/>
    <mergeCell ref="RCS197:RCV197"/>
    <mergeCell ref="RCW197:RCZ197"/>
    <mergeCell ref="RDA197:RDD197"/>
    <mergeCell ref="RDE197:RDH197"/>
    <mergeCell ref="RBU197:RBX197"/>
    <mergeCell ref="RBY197:RCB197"/>
    <mergeCell ref="RCC197:RCF197"/>
    <mergeCell ref="RCG197:RCJ197"/>
    <mergeCell ref="RCK197:RCN197"/>
    <mergeCell ref="RBA197:RBD197"/>
    <mergeCell ref="RBE197:RBH197"/>
    <mergeCell ref="RBI197:RBL197"/>
    <mergeCell ref="RBM197:RBP197"/>
    <mergeCell ref="RBQ197:RBT197"/>
    <mergeCell ref="RGK197:RGN197"/>
    <mergeCell ref="RGO197:RGR197"/>
    <mergeCell ref="RGS197:RGV197"/>
    <mergeCell ref="RGW197:RGZ197"/>
    <mergeCell ref="RHA197:RHD197"/>
    <mergeCell ref="RFQ197:RFT197"/>
    <mergeCell ref="RFU197:RFX197"/>
    <mergeCell ref="RFY197:RGB197"/>
    <mergeCell ref="RGC197:RGF197"/>
    <mergeCell ref="RGG197:RGJ197"/>
    <mergeCell ref="REW197:REZ197"/>
    <mergeCell ref="RFA197:RFD197"/>
    <mergeCell ref="RFE197:RFH197"/>
    <mergeCell ref="RFI197:RFL197"/>
    <mergeCell ref="RFM197:RFP197"/>
    <mergeCell ref="REC197:REF197"/>
    <mergeCell ref="REG197:REJ197"/>
    <mergeCell ref="REK197:REN197"/>
    <mergeCell ref="REO197:RER197"/>
    <mergeCell ref="RES197:REV197"/>
    <mergeCell ref="RJM197:RJP197"/>
    <mergeCell ref="RJQ197:RJT197"/>
    <mergeCell ref="RJU197:RJX197"/>
    <mergeCell ref="RJY197:RKB197"/>
    <mergeCell ref="RKC197:RKF197"/>
    <mergeCell ref="RIS197:RIV197"/>
    <mergeCell ref="RIW197:RIZ197"/>
    <mergeCell ref="RJA197:RJD197"/>
    <mergeCell ref="RJE197:RJH197"/>
    <mergeCell ref="RJI197:RJL197"/>
    <mergeCell ref="RHY197:RIB197"/>
    <mergeCell ref="RIC197:RIF197"/>
    <mergeCell ref="RIG197:RIJ197"/>
    <mergeCell ref="RIK197:RIN197"/>
    <mergeCell ref="RIO197:RIR197"/>
    <mergeCell ref="RHE197:RHH197"/>
    <mergeCell ref="RHI197:RHL197"/>
    <mergeCell ref="RHM197:RHP197"/>
    <mergeCell ref="RHQ197:RHT197"/>
    <mergeCell ref="RHU197:RHX197"/>
    <mergeCell ref="RMO197:RMR197"/>
    <mergeCell ref="RMS197:RMV197"/>
    <mergeCell ref="RMW197:RMZ197"/>
    <mergeCell ref="RNA197:RND197"/>
    <mergeCell ref="RNE197:RNH197"/>
    <mergeCell ref="RLU197:RLX197"/>
    <mergeCell ref="RLY197:RMB197"/>
    <mergeCell ref="RMC197:RMF197"/>
    <mergeCell ref="RMG197:RMJ197"/>
    <mergeCell ref="RMK197:RMN197"/>
    <mergeCell ref="RLA197:RLD197"/>
    <mergeCell ref="RLE197:RLH197"/>
    <mergeCell ref="RLI197:RLL197"/>
    <mergeCell ref="RLM197:RLP197"/>
    <mergeCell ref="RLQ197:RLT197"/>
    <mergeCell ref="RKG197:RKJ197"/>
    <mergeCell ref="RKK197:RKN197"/>
    <mergeCell ref="RKO197:RKR197"/>
    <mergeCell ref="RKS197:RKV197"/>
    <mergeCell ref="RKW197:RKZ197"/>
    <mergeCell ref="RPQ197:RPT197"/>
    <mergeCell ref="RPU197:RPX197"/>
    <mergeCell ref="RPY197:RQB197"/>
    <mergeCell ref="RQC197:RQF197"/>
    <mergeCell ref="RQG197:RQJ197"/>
    <mergeCell ref="ROW197:ROZ197"/>
    <mergeCell ref="RPA197:RPD197"/>
    <mergeCell ref="RPE197:RPH197"/>
    <mergeCell ref="RPI197:RPL197"/>
    <mergeCell ref="RPM197:RPP197"/>
    <mergeCell ref="ROC197:ROF197"/>
    <mergeCell ref="ROG197:ROJ197"/>
    <mergeCell ref="ROK197:RON197"/>
    <mergeCell ref="ROO197:ROR197"/>
    <mergeCell ref="ROS197:ROV197"/>
    <mergeCell ref="RNI197:RNL197"/>
    <mergeCell ref="RNM197:RNP197"/>
    <mergeCell ref="RNQ197:RNT197"/>
    <mergeCell ref="RNU197:RNX197"/>
    <mergeCell ref="RNY197:ROB197"/>
    <mergeCell ref="RSS197:RSV197"/>
    <mergeCell ref="RSW197:RSZ197"/>
    <mergeCell ref="RTA197:RTD197"/>
    <mergeCell ref="RTE197:RTH197"/>
    <mergeCell ref="RTI197:RTL197"/>
    <mergeCell ref="RRY197:RSB197"/>
    <mergeCell ref="RSC197:RSF197"/>
    <mergeCell ref="RSG197:RSJ197"/>
    <mergeCell ref="RSK197:RSN197"/>
    <mergeCell ref="RSO197:RSR197"/>
    <mergeCell ref="RRE197:RRH197"/>
    <mergeCell ref="RRI197:RRL197"/>
    <mergeCell ref="RRM197:RRP197"/>
    <mergeCell ref="RRQ197:RRT197"/>
    <mergeCell ref="RRU197:RRX197"/>
    <mergeCell ref="RQK197:RQN197"/>
    <mergeCell ref="RQO197:RQR197"/>
    <mergeCell ref="RQS197:RQV197"/>
    <mergeCell ref="RQW197:RQZ197"/>
    <mergeCell ref="RRA197:RRD197"/>
    <mergeCell ref="RVU197:RVX197"/>
    <mergeCell ref="RVY197:RWB197"/>
    <mergeCell ref="RWC197:RWF197"/>
    <mergeCell ref="RWG197:RWJ197"/>
    <mergeCell ref="RWK197:RWN197"/>
    <mergeCell ref="RVA197:RVD197"/>
    <mergeCell ref="RVE197:RVH197"/>
    <mergeCell ref="RVI197:RVL197"/>
    <mergeCell ref="RVM197:RVP197"/>
    <mergeCell ref="RVQ197:RVT197"/>
    <mergeCell ref="RUG197:RUJ197"/>
    <mergeCell ref="RUK197:RUN197"/>
    <mergeCell ref="RUO197:RUR197"/>
    <mergeCell ref="RUS197:RUV197"/>
    <mergeCell ref="RUW197:RUZ197"/>
    <mergeCell ref="RTM197:RTP197"/>
    <mergeCell ref="RTQ197:RTT197"/>
    <mergeCell ref="RTU197:RTX197"/>
    <mergeCell ref="RTY197:RUB197"/>
    <mergeCell ref="RUC197:RUF197"/>
    <mergeCell ref="RYW197:RYZ197"/>
    <mergeCell ref="RZA197:RZD197"/>
    <mergeCell ref="RZE197:RZH197"/>
    <mergeCell ref="RZI197:RZL197"/>
    <mergeCell ref="RZM197:RZP197"/>
    <mergeCell ref="RYC197:RYF197"/>
    <mergeCell ref="RYG197:RYJ197"/>
    <mergeCell ref="RYK197:RYN197"/>
    <mergeCell ref="RYO197:RYR197"/>
    <mergeCell ref="RYS197:RYV197"/>
    <mergeCell ref="RXI197:RXL197"/>
    <mergeCell ref="RXM197:RXP197"/>
    <mergeCell ref="RXQ197:RXT197"/>
    <mergeCell ref="RXU197:RXX197"/>
    <mergeCell ref="RXY197:RYB197"/>
    <mergeCell ref="RWO197:RWR197"/>
    <mergeCell ref="RWS197:RWV197"/>
    <mergeCell ref="RWW197:RWZ197"/>
    <mergeCell ref="RXA197:RXD197"/>
    <mergeCell ref="RXE197:RXH197"/>
    <mergeCell ref="SBY197:SCB197"/>
    <mergeCell ref="SCC197:SCF197"/>
    <mergeCell ref="SCG197:SCJ197"/>
    <mergeCell ref="SCK197:SCN197"/>
    <mergeCell ref="SCO197:SCR197"/>
    <mergeCell ref="SBE197:SBH197"/>
    <mergeCell ref="SBI197:SBL197"/>
    <mergeCell ref="SBM197:SBP197"/>
    <mergeCell ref="SBQ197:SBT197"/>
    <mergeCell ref="SBU197:SBX197"/>
    <mergeCell ref="SAK197:SAN197"/>
    <mergeCell ref="SAO197:SAR197"/>
    <mergeCell ref="SAS197:SAV197"/>
    <mergeCell ref="SAW197:SAZ197"/>
    <mergeCell ref="SBA197:SBD197"/>
    <mergeCell ref="RZQ197:RZT197"/>
    <mergeCell ref="RZU197:RZX197"/>
    <mergeCell ref="RZY197:SAB197"/>
    <mergeCell ref="SAC197:SAF197"/>
    <mergeCell ref="SAG197:SAJ197"/>
    <mergeCell ref="SFA197:SFD197"/>
    <mergeCell ref="SFE197:SFH197"/>
    <mergeCell ref="SFI197:SFL197"/>
    <mergeCell ref="SFM197:SFP197"/>
    <mergeCell ref="SFQ197:SFT197"/>
    <mergeCell ref="SEG197:SEJ197"/>
    <mergeCell ref="SEK197:SEN197"/>
    <mergeCell ref="SEO197:SER197"/>
    <mergeCell ref="SES197:SEV197"/>
    <mergeCell ref="SEW197:SEZ197"/>
    <mergeCell ref="SDM197:SDP197"/>
    <mergeCell ref="SDQ197:SDT197"/>
    <mergeCell ref="SDU197:SDX197"/>
    <mergeCell ref="SDY197:SEB197"/>
    <mergeCell ref="SEC197:SEF197"/>
    <mergeCell ref="SCS197:SCV197"/>
    <mergeCell ref="SCW197:SCZ197"/>
    <mergeCell ref="SDA197:SDD197"/>
    <mergeCell ref="SDE197:SDH197"/>
    <mergeCell ref="SDI197:SDL197"/>
    <mergeCell ref="SIC197:SIF197"/>
    <mergeCell ref="SIG197:SIJ197"/>
    <mergeCell ref="SIK197:SIN197"/>
    <mergeCell ref="SIO197:SIR197"/>
    <mergeCell ref="SIS197:SIV197"/>
    <mergeCell ref="SHI197:SHL197"/>
    <mergeCell ref="SHM197:SHP197"/>
    <mergeCell ref="SHQ197:SHT197"/>
    <mergeCell ref="SHU197:SHX197"/>
    <mergeCell ref="SHY197:SIB197"/>
    <mergeCell ref="SGO197:SGR197"/>
    <mergeCell ref="SGS197:SGV197"/>
    <mergeCell ref="SGW197:SGZ197"/>
    <mergeCell ref="SHA197:SHD197"/>
    <mergeCell ref="SHE197:SHH197"/>
    <mergeCell ref="SFU197:SFX197"/>
    <mergeCell ref="SFY197:SGB197"/>
    <mergeCell ref="SGC197:SGF197"/>
    <mergeCell ref="SGG197:SGJ197"/>
    <mergeCell ref="SGK197:SGN197"/>
    <mergeCell ref="SLE197:SLH197"/>
    <mergeCell ref="SLI197:SLL197"/>
    <mergeCell ref="SLM197:SLP197"/>
    <mergeCell ref="SLQ197:SLT197"/>
    <mergeCell ref="SLU197:SLX197"/>
    <mergeCell ref="SKK197:SKN197"/>
    <mergeCell ref="SKO197:SKR197"/>
    <mergeCell ref="SKS197:SKV197"/>
    <mergeCell ref="SKW197:SKZ197"/>
    <mergeCell ref="SLA197:SLD197"/>
    <mergeCell ref="SJQ197:SJT197"/>
    <mergeCell ref="SJU197:SJX197"/>
    <mergeCell ref="SJY197:SKB197"/>
    <mergeCell ref="SKC197:SKF197"/>
    <mergeCell ref="SKG197:SKJ197"/>
    <mergeCell ref="SIW197:SIZ197"/>
    <mergeCell ref="SJA197:SJD197"/>
    <mergeCell ref="SJE197:SJH197"/>
    <mergeCell ref="SJI197:SJL197"/>
    <mergeCell ref="SJM197:SJP197"/>
    <mergeCell ref="SOG197:SOJ197"/>
    <mergeCell ref="SOK197:SON197"/>
    <mergeCell ref="SOO197:SOR197"/>
    <mergeCell ref="SOS197:SOV197"/>
    <mergeCell ref="SOW197:SOZ197"/>
    <mergeCell ref="SNM197:SNP197"/>
    <mergeCell ref="SNQ197:SNT197"/>
    <mergeCell ref="SNU197:SNX197"/>
    <mergeCell ref="SNY197:SOB197"/>
    <mergeCell ref="SOC197:SOF197"/>
    <mergeCell ref="SMS197:SMV197"/>
    <mergeCell ref="SMW197:SMZ197"/>
    <mergeCell ref="SNA197:SND197"/>
    <mergeCell ref="SNE197:SNH197"/>
    <mergeCell ref="SNI197:SNL197"/>
    <mergeCell ref="SLY197:SMB197"/>
    <mergeCell ref="SMC197:SMF197"/>
    <mergeCell ref="SMG197:SMJ197"/>
    <mergeCell ref="SMK197:SMN197"/>
    <mergeCell ref="SMO197:SMR197"/>
    <mergeCell ref="SRI197:SRL197"/>
    <mergeCell ref="SRM197:SRP197"/>
    <mergeCell ref="SRQ197:SRT197"/>
    <mergeCell ref="SRU197:SRX197"/>
    <mergeCell ref="SRY197:SSB197"/>
    <mergeCell ref="SQO197:SQR197"/>
    <mergeCell ref="SQS197:SQV197"/>
    <mergeCell ref="SQW197:SQZ197"/>
    <mergeCell ref="SRA197:SRD197"/>
    <mergeCell ref="SRE197:SRH197"/>
    <mergeCell ref="SPU197:SPX197"/>
    <mergeCell ref="SPY197:SQB197"/>
    <mergeCell ref="SQC197:SQF197"/>
    <mergeCell ref="SQG197:SQJ197"/>
    <mergeCell ref="SQK197:SQN197"/>
    <mergeCell ref="SPA197:SPD197"/>
    <mergeCell ref="SPE197:SPH197"/>
    <mergeCell ref="SPI197:SPL197"/>
    <mergeCell ref="SPM197:SPP197"/>
    <mergeCell ref="SPQ197:SPT197"/>
    <mergeCell ref="SUK197:SUN197"/>
    <mergeCell ref="SUO197:SUR197"/>
    <mergeCell ref="SUS197:SUV197"/>
    <mergeCell ref="SUW197:SUZ197"/>
    <mergeCell ref="SVA197:SVD197"/>
    <mergeCell ref="STQ197:STT197"/>
    <mergeCell ref="STU197:STX197"/>
    <mergeCell ref="STY197:SUB197"/>
    <mergeCell ref="SUC197:SUF197"/>
    <mergeCell ref="SUG197:SUJ197"/>
    <mergeCell ref="SSW197:SSZ197"/>
    <mergeCell ref="STA197:STD197"/>
    <mergeCell ref="STE197:STH197"/>
    <mergeCell ref="STI197:STL197"/>
    <mergeCell ref="STM197:STP197"/>
    <mergeCell ref="SSC197:SSF197"/>
    <mergeCell ref="SSG197:SSJ197"/>
    <mergeCell ref="SSK197:SSN197"/>
    <mergeCell ref="SSO197:SSR197"/>
    <mergeCell ref="SSS197:SSV197"/>
    <mergeCell ref="SXM197:SXP197"/>
    <mergeCell ref="SXQ197:SXT197"/>
    <mergeCell ref="SXU197:SXX197"/>
    <mergeCell ref="SXY197:SYB197"/>
    <mergeCell ref="SYC197:SYF197"/>
    <mergeCell ref="SWS197:SWV197"/>
    <mergeCell ref="SWW197:SWZ197"/>
    <mergeCell ref="SXA197:SXD197"/>
    <mergeCell ref="SXE197:SXH197"/>
    <mergeCell ref="SXI197:SXL197"/>
    <mergeCell ref="SVY197:SWB197"/>
    <mergeCell ref="SWC197:SWF197"/>
    <mergeCell ref="SWG197:SWJ197"/>
    <mergeCell ref="SWK197:SWN197"/>
    <mergeCell ref="SWO197:SWR197"/>
    <mergeCell ref="SVE197:SVH197"/>
    <mergeCell ref="SVI197:SVL197"/>
    <mergeCell ref="SVM197:SVP197"/>
    <mergeCell ref="SVQ197:SVT197"/>
    <mergeCell ref="SVU197:SVX197"/>
    <mergeCell ref="TAO197:TAR197"/>
    <mergeCell ref="TAS197:TAV197"/>
    <mergeCell ref="TAW197:TAZ197"/>
    <mergeCell ref="TBA197:TBD197"/>
    <mergeCell ref="TBE197:TBH197"/>
    <mergeCell ref="SZU197:SZX197"/>
    <mergeCell ref="SZY197:TAB197"/>
    <mergeCell ref="TAC197:TAF197"/>
    <mergeCell ref="TAG197:TAJ197"/>
    <mergeCell ref="TAK197:TAN197"/>
    <mergeCell ref="SZA197:SZD197"/>
    <mergeCell ref="SZE197:SZH197"/>
    <mergeCell ref="SZI197:SZL197"/>
    <mergeCell ref="SZM197:SZP197"/>
    <mergeCell ref="SZQ197:SZT197"/>
    <mergeCell ref="SYG197:SYJ197"/>
    <mergeCell ref="SYK197:SYN197"/>
    <mergeCell ref="SYO197:SYR197"/>
    <mergeCell ref="SYS197:SYV197"/>
    <mergeCell ref="SYW197:SYZ197"/>
    <mergeCell ref="TDQ197:TDT197"/>
    <mergeCell ref="TDU197:TDX197"/>
    <mergeCell ref="TDY197:TEB197"/>
    <mergeCell ref="TEC197:TEF197"/>
    <mergeCell ref="TEG197:TEJ197"/>
    <mergeCell ref="TCW197:TCZ197"/>
    <mergeCell ref="TDA197:TDD197"/>
    <mergeCell ref="TDE197:TDH197"/>
    <mergeCell ref="TDI197:TDL197"/>
    <mergeCell ref="TDM197:TDP197"/>
    <mergeCell ref="TCC197:TCF197"/>
    <mergeCell ref="TCG197:TCJ197"/>
    <mergeCell ref="TCK197:TCN197"/>
    <mergeCell ref="TCO197:TCR197"/>
    <mergeCell ref="TCS197:TCV197"/>
    <mergeCell ref="TBI197:TBL197"/>
    <mergeCell ref="TBM197:TBP197"/>
    <mergeCell ref="TBQ197:TBT197"/>
    <mergeCell ref="TBU197:TBX197"/>
    <mergeCell ref="TBY197:TCB197"/>
    <mergeCell ref="TGS197:TGV197"/>
    <mergeCell ref="TGW197:TGZ197"/>
    <mergeCell ref="THA197:THD197"/>
    <mergeCell ref="THE197:THH197"/>
    <mergeCell ref="THI197:THL197"/>
    <mergeCell ref="TFY197:TGB197"/>
    <mergeCell ref="TGC197:TGF197"/>
    <mergeCell ref="TGG197:TGJ197"/>
    <mergeCell ref="TGK197:TGN197"/>
    <mergeCell ref="TGO197:TGR197"/>
    <mergeCell ref="TFE197:TFH197"/>
    <mergeCell ref="TFI197:TFL197"/>
    <mergeCell ref="TFM197:TFP197"/>
    <mergeCell ref="TFQ197:TFT197"/>
    <mergeCell ref="TFU197:TFX197"/>
    <mergeCell ref="TEK197:TEN197"/>
    <mergeCell ref="TEO197:TER197"/>
    <mergeCell ref="TES197:TEV197"/>
    <mergeCell ref="TEW197:TEZ197"/>
    <mergeCell ref="TFA197:TFD197"/>
    <mergeCell ref="TJU197:TJX197"/>
    <mergeCell ref="TJY197:TKB197"/>
    <mergeCell ref="TKC197:TKF197"/>
    <mergeCell ref="TKG197:TKJ197"/>
    <mergeCell ref="TKK197:TKN197"/>
    <mergeCell ref="TJA197:TJD197"/>
    <mergeCell ref="TJE197:TJH197"/>
    <mergeCell ref="TJI197:TJL197"/>
    <mergeCell ref="TJM197:TJP197"/>
    <mergeCell ref="TJQ197:TJT197"/>
    <mergeCell ref="TIG197:TIJ197"/>
    <mergeCell ref="TIK197:TIN197"/>
    <mergeCell ref="TIO197:TIR197"/>
    <mergeCell ref="TIS197:TIV197"/>
    <mergeCell ref="TIW197:TIZ197"/>
    <mergeCell ref="THM197:THP197"/>
    <mergeCell ref="THQ197:THT197"/>
    <mergeCell ref="THU197:THX197"/>
    <mergeCell ref="THY197:TIB197"/>
    <mergeCell ref="TIC197:TIF197"/>
    <mergeCell ref="TMW197:TMZ197"/>
    <mergeCell ref="TNA197:TND197"/>
    <mergeCell ref="TNE197:TNH197"/>
    <mergeCell ref="TNI197:TNL197"/>
    <mergeCell ref="TNM197:TNP197"/>
    <mergeCell ref="TMC197:TMF197"/>
    <mergeCell ref="TMG197:TMJ197"/>
    <mergeCell ref="TMK197:TMN197"/>
    <mergeCell ref="TMO197:TMR197"/>
    <mergeCell ref="TMS197:TMV197"/>
    <mergeCell ref="TLI197:TLL197"/>
    <mergeCell ref="TLM197:TLP197"/>
    <mergeCell ref="TLQ197:TLT197"/>
    <mergeCell ref="TLU197:TLX197"/>
    <mergeCell ref="TLY197:TMB197"/>
    <mergeCell ref="TKO197:TKR197"/>
    <mergeCell ref="TKS197:TKV197"/>
    <mergeCell ref="TKW197:TKZ197"/>
    <mergeCell ref="TLA197:TLD197"/>
    <mergeCell ref="TLE197:TLH197"/>
    <mergeCell ref="TPY197:TQB197"/>
    <mergeCell ref="TQC197:TQF197"/>
    <mergeCell ref="TQG197:TQJ197"/>
    <mergeCell ref="TQK197:TQN197"/>
    <mergeCell ref="TQO197:TQR197"/>
    <mergeCell ref="TPE197:TPH197"/>
    <mergeCell ref="TPI197:TPL197"/>
    <mergeCell ref="TPM197:TPP197"/>
    <mergeCell ref="TPQ197:TPT197"/>
    <mergeCell ref="TPU197:TPX197"/>
    <mergeCell ref="TOK197:TON197"/>
    <mergeCell ref="TOO197:TOR197"/>
    <mergeCell ref="TOS197:TOV197"/>
    <mergeCell ref="TOW197:TOZ197"/>
    <mergeCell ref="TPA197:TPD197"/>
    <mergeCell ref="TNQ197:TNT197"/>
    <mergeCell ref="TNU197:TNX197"/>
    <mergeCell ref="TNY197:TOB197"/>
    <mergeCell ref="TOC197:TOF197"/>
    <mergeCell ref="TOG197:TOJ197"/>
    <mergeCell ref="TTA197:TTD197"/>
    <mergeCell ref="TTE197:TTH197"/>
    <mergeCell ref="TTI197:TTL197"/>
    <mergeCell ref="TTM197:TTP197"/>
    <mergeCell ref="TTQ197:TTT197"/>
    <mergeCell ref="TSG197:TSJ197"/>
    <mergeCell ref="TSK197:TSN197"/>
    <mergeCell ref="TSO197:TSR197"/>
    <mergeCell ref="TSS197:TSV197"/>
    <mergeCell ref="TSW197:TSZ197"/>
    <mergeCell ref="TRM197:TRP197"/>
    <mergeCell ref="TRQ197:TRT197"/>
    <mergeCell ref="TRU197:TRX197"/>
    <mergeCell ref="TRY197:TSB197"/>
    <mergeCell ref="TSC197:TSF197"/>
    <mergeCell ref="TQS197:TQV197"/>
    <mergeCell ref="TQW197:TQZ197"/>
    <mergeCell ref="TRA197:TRD197"/>
    <mergeCell ref="TRE197:TRH197"/>
    <mergeCell ref="TRI197:TRL197"/>
    <mergeCell ref="TWC197:TWF197"/>
    <mergeCell ref="TWG197:TWJ197"/>
    <mergeCell ref="TWK197:TWN197"/>
    <mergeCell ref="TWO197:TWR197"/>
    <mergeCell ref="TWS197:TWV197"/>
    <mergeCell ref="TVI197:TVL197"/>
    <mergeCell ref="TVM197:TVP197"/>
    <mergeCell ref="TVQ197:TVT197"/>
    <mergeCell ref="TVU197:TVX197"/>
    <mergeCell ref="TVY197:TWB197"/>
    <mergeCell ref="TUO197:TUR197"/>
    <mergeCell ref="TUS197:TUV197"/>
    <mergeCell ref="TUW197:TUZ197"/>
    <mergeCell ref="TVA197:TVD197"/>
    <mergeCell ref="TVE197:TVH197"/>
    <mergeCell ref="TTU197:TTX197"/>
    <mergeCell ref="TTY197:TUB197"/>
    <mergeCell ref="TUC197:TUF197"/>
    <mergeCell ref="TUG197:TUJ197"/>
    <mergeCell ref="TUK197:TUN197"/>
    <mergeCell ref="TZE197:TZH197"/>
    <mergeCell ref="TZI197:TZL197"/>
    <mergeCell ref="TZM197:TZP197"/>
    <mergeCell ref="TZQ197:TZT197"/>
    <mergeCell ref="TZU197:TZX197"/>
    <mergeCell ref="TYK197:TYN197"/>
    <mergeCell ref="TYO197:TYR197"/>
    <mergeCell ref="TYS197:TYV197"/>
    <mergeCell ref="TYW197:TYZ197"/>
    <mergeCell ref="TZA197:TZD197"/>
    <mergeCell ref="TXQ197:TXT197"/>
    <mergeCell ref="TXU197:TXX197"/>
    <mergeCell ref="TXY197:TYB197"/>
    <mergeCell ref="TYC197:TYF197"/>
    <mergeCell ref="TYG197:TYJ197"/>
    <mergeCell ref="TWW197:TWZ197"/>
    <mergeCell ref="TXA197:TXD197"/>
    <mergeCell ref="TXE197:TXH197"/>
    <mergeCell ref="TXI197:TXL197"/>
    <mergeCell ref="TXM197:TXP197"/>
    <mergeCell ref="UCG197:UCJ197"/>
    <mergeCell ref="UCK197:UCN197"/>
    <mergeCell ref="UCO197:UCR197"/>
    <mergeCell ref="UCS197:UCV197"/>
    <mergeCell ref="UCW197:UCZ197"/>
    <mergeCell ref="UBM197:UBP197"/>
    <mergeCell ref="UBQ197:UBT197"/>
    <mergeCell ref="UBU197:UBX197"/>
    <mergeCell ref="UBY197:UCB197"/>
    <mergeCell ref="UCC197:UCF197"/>
    <mergeCell ref="UAS197:UAV197"/>
    <mergeCell ref="UAW197:UAZ197"/>
    <mergeCell ref="UBA197:UBD197"/>
    <mergeCell ref="UBE197:UBH197"/>
    <mergeCell ref="UBI197:UBL197"/>
    <mergeCell ref="TZY197:UAB197"/>
    <mergeCell ref="UAC197:UAF197"/>
    <mergeCell ref="UAG197:UAJ197"/>
    <mergeCell ref="UAK197:UAN197"/>
    <mergeCell ref="UAO197:UAR197"/>
    <mergeCell ref="UFI197:UFL197"/>
    <mergeCell ref="UFM197:UFP197"/>
    <mergeCell ref="UFQ197:UFT197"/>
    <mergeCell ref="UFU197:UFX197"/>
    <mergeCell ref="UFY197:UGB197"/>
    <mergeCell ref="UEO197:UER197"/>
    <mergeCell ref="UES197:UEV197"/>
    <mergeCell ref="UEW197:UEZ197"/>
    <mergeCell ref="UFA197:UFD197"/>
    <mergeCell ref="UFE197:UFH197"/>
    <mergeCell ref="UDU197:UDX197"/>
    <mergeCell ref="UDY197:UEB197"/>
    <mergeCell ref="UEC197:UEF197"/>
    <mergeCell ref="UEG197:UEJ197"/>
    <mergeCell ref="UEK197:UEN197"/>
    <mergeCell ref="UDA197:UDD197"/>
    <mergeCell ref="UDE197:UDH197"/>
    <mergeCell ref="UDI197:UDL197"/>
    <mergeCell ref="UDM197:UDP197"/>
    <mergeCell ref="UDQ197:UDT197"/>
    <mergeCell ref="UIK197:UIN197"/>
    <mergeCell ref="UIO197:UIR197"/>
    <mergeCell ref="UIS197:UIV197"/>
    <mergeCell ref="UIW197:UIZ197"/>
    <mergeCell ref="UJA197:UJD197"/>
    <mergeCell ref="UHQ197:UHT197"/>
    <mergeCell ref="UHU197:UHX197"/>
    <mergeCell ref="UHY197:UIB197"/>
    <mergeCell ref="UIC197:UIF197"/>
    <mergeCell ref="UIG197:UIJ197"/>
    <mergeCell ref="UGW197:UGZ197"/>
    <mergeCell ref="UHA197:UHD197"/>
    <mergeCell ref="UHE197:UHH197"/>
    <mergeCell ref="UHI197:UHL197"/>
    <mergeCell ref="UHM197:UHP197"/>
    <mergeCell ref="UGC197:UGF197"/>
    <mergeCell ref="UGG197:UGJ197"/>
    <mergeCell ref="UGK197:UGN197"/>
    <mergeCell ref="UGO197:UGR197"/>
    <mergeCell ref="UGS197:UGV197"/>
    <mergeCell ref="ULM197:ULP197"/>
    <mergeCell ref="ULQ197:ULT197"/>
    <mergeCell ref="ULU197:ULX197"/>
    <mergeCell ref="ULY197:UMB197"/>
    <mergeCell ref="UMC197:UMF197"/>
    <mergeCell ref="UKS197:UKV197"/>
    <mergeCell ref="UKW197:UKZ197"/>
    <mergeCell ref="ULA197:ULD197"/>
    <mergeCell ref="ULE197:ULH197"/>
    <mergeCell ref="ULI197:ULL197"/>
    <mergeCell ref="UJY197:UKB197"/>
    <mergeCell ref="UKC197:UKF197"/>
    <mergeCell ref="UKG197:UKJ197"/>
    <mergeCell ref="UKK197:UKN197"/>
    <mergeCell ref="UKO197:UKR197"/>
    <mergeCell ref="UJE197:UJH197"/>
    <mergeCell ref="UJI197:UJL197"/>
    <mergeCell ref="UJM197:UJP197"/>
    <mergeCell ref="UJQ197:UJT197"/>
    <mergeCell ref="UJU197:UJX197"/>
    <mergeCell ref="UOO197:UOR197"/>
    <mergeCell ref="UOS197:UOV197"/>
    <mergeCell ref="UOW197:UOZ197"/>
    <mergeCell ref="UPA197:UPD197"/>
    <mergeCell ref="UPE197:UPH197"/>
    <mergeCell ref="UNU197:UNX197"/>
    <mergeCell ref="UNY197:UOB197"/>
    <mergeCell ref="UOC197:UOF197"/>
    <mergeCell ref="UOG197:UOJ197"/>
    <mergeCell ref="UOK197:UON197"/>
    <mergeCell ref="UNA197:UND197"/>
    <mergeCell ref="UNE197:UNH197"/>
    <mergeCell ref="UNI197:UNL197"/>
    <mergeCell ref="UNM197:UNP197"/>
    <mergeCell ref="UNQ197:UNT197"/>
    <mergeCell ref="UMG197:UMJ197"/>
    <mergeCell ref="UMK197:UMN197"/>
    <mergeCell ref="UMO197:UMR197"/>
    <mergeCell ref="UMS197:UMV197"/>
    <mergeCell ref="UMW197:UMZ197"/>
    <mergeCell ref="URQ197:URT197"/>
    <mergeCell ref="URU197:URX197"/>
    <mergeCell ref="URY197:USB197"/>
    <mergeCell ref="USC197:USF197"/>
    <mergeCell ref="USG197:USJ197"/>
    <mergeCell ref="UQW197:UQZ197"/>
    <mergeCell ref="URA197:URD197"/>
    <mergeCell ref="URE197:URH197"/>
    <mergeCell ref="URI197:URL197"/>
    <mergeCell ref="URM197:URP197"/>
    <mergeCell ref="UQC197:UQF197"/>
    <mergeCell ref="UQG197:UQJ197"/>
    <mergeCell ref="UQK197:UQN197"/>
    <mergeCell ref="UQO197:UQR197"/>
    <mergeCell ref="UQS197:UQV197"/>
    <mergeCell ref="UPI197:UPL197"/>
    <mergeCell ref="UPM197:UPP197"/>
    <mergeCell ref="UPQ197:UPT197"/>
    <mergeCell ref="UPU197:UPX197"/>
    <mergeCell ref="UPY197:UQB197"/>
    <mergeCell ref="UUS197:UUV197"/>
    <mergeCell ref="UUW197:UUZ197"/>
    <mergeCell ref="UVA197:UVD197"/>
    <mergeCell ref="UVE197:UVH197"/>
    <mergeCell ref="UVI197:UVL197"/>
    <mergeCell ref="UTY197:UUB197"/>
    <mergeCell ref="UUC197:UUF197"/>
    <mergeCell ref="UUG197:UUJ197"/>
    <mergeCell ref="UUK197:UUN197"/>
    <mergeCell ref="UUO197:UUR197"/>
    <mergeCell ref="UTE197:UTH197"/>
    <mergeCell ref="UTI197:UTL197"/>
    <mergeCell ref="UTM197:UTP197"/>
    <mergeCell ref="UTQ197:UTT197"/>
    <mergeCell ref="UTU197:UTX197"/>
    <mergeCell ref="USK197:USN197"/>
    <mergeCell ref="USO197:USR197"/>
    <mergeCell ref="USS197:USV197"/>
    <mergeCell ref="USW197:USZ197"/>
    <mergeCell ref="UTA197:UTD197"/>
    <mergeCell ref="UXU197:UXX197"/>
    <mergeCell ref="UXY197:UYB197"/>
    <mergeCell ref="UYC197:UYF197"/>
    <mergeCell ref="UYG197:UYJ197"/>
    <mergeCell ref="UYK197:UYN197"/>
    <mergeCell ref="UXA197:UXD197"/>
    <mergeCell ref="UXE197:UXH197"/>
    <mergeCell ref="UXI197:UXL197"/>
    <mergeCell ref="UXM197:UXP197"/>
    <mergeCell ref="UXQ197:UXT197"/>
    <mergeCell ref="UWG197:UWJ197"/>
    <mergeCell ref="UWK197:UWN197"/>
    <mergeCell ref="UWO197:UWR197"/>
    <mergeCell ref="UWS197:UWV197"/>
    <mergeCell ref="UWW197:UWZ197"/>
    <mergeCell ref="UVM197:UVP197"/>
    <mergeCell ref="UVQ197:UVT197"/>
    <mergeCell ref="UVU197:UVX197"/>
    <mergeCell ref="UVY197:UWB197"/>
    <mergeCell ref="UWC197:UWF197"/>
    <mergeCell ref="VAW197:VAZ197"/>
    <mergeCell ref="VBA197:VBD197"/>
    <mergeCell ref="VBE197:VBH197"/>
    <mergeCell ref="VBI197:VBL197"/>
    <mergeCell ref="VBM197:VBP197"/>
    <mergeCell ref="VAC197:VAF197"/>
    <mergeCell ref="VAG197:VAJ197"/>
    <mergeCell ref="VAK197:VAN197"/>
    <mergeCell ref="VAO197:VAR197"/>
    <mergeCell ref="VAS197:VAV197"/>
    <mergeCell ref="UZI197:UZL197"/>
    <mergeCell ref="UZM197:UZP197"/>
    <mergeCell ref="UZQ197:UZT197"/>
    <mergeCell ref="UZU197:UZX197"/>
    <mergeCell ref="UZY197:VAB197"/>
    <mergeCell ref="UYO197:UYR197"/>
    <mergeCell ref="UYS197:UYV197"/>
    <mergeCell ref="UYW197:UYZ197"/>
    <mergeCell ref="UZA197:UZD197"/>
    <mergeCell ref="UZE197:UZH197"/>
    <mergeCell ref="VDY197:VEB197"/>
    <mergeCell ref="VEC197:VEF197"/>
    <mergeCell ref="VEG197:VEJ197"/>
    <mergeCell ref="VEK197:VEN197"/>
    <mergeCell ref="VEO197:VER197"/>
    <mergeCell ref="VDE197:VDH197"/>
    <mergeCell ref="VDI197:VDL197"/>
    <mergeCell ref="VDM197:VDP197"/>
    <mergeCell ref="VDQ197:VDT197"/>
    <mergeCell ref="VDU197:VDX197"/>
    <mergeCell ref="VCK197:VCN197"/>
    <mergeCell ref="VCO197:VCR197"/>
    <mergeCell ref="VCS197:VCV197"/>
    <mergeCell ref="VCW197:VCZ197"/>
    <mergeCell ref="VDA197:VDD197"/>
    <mergeCell ref="VBQ197:VBT197"/>
    <mergeCell ref="VBU197:VBX197"/>
    <mergeCell ref="VBY197:VCB197"/>
    <mergeCell ref="VCC197:VCF197"/>
    <mergeCell ref="VCG197:VCJ197"/>
    <mergeCell ref="VHA197:VHD197"/>
    <mergeCell ref="VHE197:VHH197"/>
    <mergeCell ref="VHI197:VHL197"/>
    <mergeCell ref="VHM197:VHP197"/>
    <mergeCell ref="VHQ197:VHT197"/>
    <mergeCell ref="VGG197:VGJ197"/>
    <mergeCell ref="VGK197:VGN197"/>
    <mergeCell ref="VGO197:VGR197"/>
    <mergeCell ref="VGS197:VGV197"/>
    <mergeCell ref="VGW197:VGZ197"/>
    <mergeCell ref="VFM197:VFP197"/>
    <mergeCell ref="VFQ197:VFT197"/>
    <mergeCell ref="VFU197:VFX197"/>
    <mergeCell ref="VFY197:VGB197"/>
    <mergeCell ref="VGC197:VGF197"/>
    <mergeCell ref="VES197:VEV197"/>
    <mergeCell ref="VEW197:VEZ197"/>
    <mergeCell ref="VFA197:VFD197"/>
    <mergeCell ref="VFE197:VFH197"/>
    <mergeCell ref="VFI197:VFL197"/>
    <mergeCell ref="VKC197:VKF197"/>
    <mergeCell ref="VKG197:VKJ197"/>
    <mergeCell ref="VKK197:VKN197"/>
    <mergeCell ref="VKO197:VKR197"/>
    <mergeCell ref="VKS197:VKV197"/>
    <mergeCell ref="VJI197:VJL197"/>
    <mergeCell ref="VJM197:VJP197"/>
    <mergeCell ref="VJQ197:VJT197"/>
    <mergeCell ref="VJU197:VJX197"/>
    <mergeCell ref="VJY197:VKB197"/>
    <mergeCell ref="VIO197:VIR197"/>
    <mergeCell ref="VIS197:VIV197"/>
    <mergeCell ref="VIW197:VIZ197"/>
    <mergeCell ref="VJA197:VJD197"/>
    <mergeCell ref="VJE197:VJH197"/>
    <mergeCell ref="VHU197:VHX197"/>
    <mergeCell ref="VHY197:VIB197"/>
    <mergeCell ref="VIC197:VIF197"/>
    <mergeCell ref="VIG197:VIJ197"/>
    <mergeCell ref="VIK197:VIN197"/>
    <mergeCell ref="VNE197:VNH197"/>
    <mergeCell ref="VNI197:VNL197"/>
    <mergeCell ref="VNM197:VNP197"/>
    <mergeCell ref="VNQ197:VNT197"/>
    <mergeCell ref="VNU197:VNX197"/>
    <mergeCell ref="VMK197:VMN197"/>
    <mergeCell ref="VMO197:VMR197"/>
    <mergeCell ref="VMS197:VMV197"/>
    <mergeCell ref="VMW197:VMZ197"/>
    <mergeCell ref="VNA197:VND197"/>
    <mergeCell ref="VLQ197:VLT197"/>
    <mergeCell ref="VLU197:VLX197"/>
    <mergeCell ref="VLY197:VMB197"/>
    <mergeCell ref="VMC197:VMF197"/>
    <mergeCell ref="VMG197:VMJ197"/>
    <mergeCell ref="VKW197:VKZ197"/>
    <mergeCell ref="VLA197:VLD197"/>
    <mergeCell ref="VLE197:VLH197"/>
    <mergeCell ref="VLI197:VLL197"/>
    <mergeCell ref="VLM197:VLP197"/>
    <mergeCell ref="VQG197:VQJ197"/>
    <mergeCell ref="VQK197:VQN197"/>
    <mergeCell ref="VQO197:VQR197"/>
    <mergeCell ref="VQS197:VQV197"/>
    <mergeCell ref="VQW197:VQZ197"/>
    <mergeCell ref="VPM197:VPP197"/>
    <mergeCell ref="VPQ197:VPT197"/>
    <mergeCell ref="VPU197:VPX197"/>
    <mergeCell ref="VPY197:VQB197"/>
    <mergeCell ref="VQC197:VQF197"/>
    <mergeCell ref="VOS197:VOV197"/>
    <mergeCell ref="VOW197:VOZ197"/>
    <mergeCell ref="VPA197:VPD197"/>
    <mergeCell ref="VPE197:VPH197"/>
    <mergeCell ref="VPI197:VPL197"/>
    <mergeCell ref="VNY197:VOB197"/>
    <mergeCell ref="VOC197:VOF197"/>
    <mergeCell ref="VOG197:VOJ197"/>
    <mergeCell ref="VOK197:VON197"/>
    <mergeCell ref="VOO197:VOR197"/>
    <mergeCell ref="VTI197:VTL197"/>
    <mergeCell ref="VTM197:VTP197"/>
    <mergeCell ref="VTQ197:VTT197"/>
    <mergeCell ref="VTU197:VTX197"/>
    <mergeCell ref="VTY197:VUB197"/>
    <mergeCell ref="VSO197:VSR197"/>
    <mergeCell ref="VSS197:VSV197"/>
    <mergeCell ref="VSW197:VSZ197"/>
    <mergeCell ref="VTA197:VTD197"/>
    <mergeCell ref="VTE197:VTH197"/>
    <mergeCell ref="VRU197:VRX197"/>
    <mergeCell ref="VRY197:VSB197"/>
    <mergeCell ref="VSC197:VSF197"/>
    <mergeCell ref="VSG197:VSJ197"/>
    <mergeCell ref="VSK197:VSN197"/>
    <mergeCell ref="VRA197:VRD197"/>
    <mergeCell ref="VRE197:VRH197"/>
    <mergeCell ref="VRI197:VRL197"/>
    <mergeCell ref="VRM197:VRP197"/>
    <mergeCell ref="VRQ197:VRT197"/>
    <mergeCell ref="VWK197:VWN197"/>
    <mergeCell ref="VWO197:VWR197"/>
    <mergeCell ref="VWS197:VWV197"/>
    <mergeCell ref="VWW197:VWZ197"/>
    <mergeCell ref="VXA197:VXD197"/>
    <mergeCell ref="VVQ197:VVT197"/>
    <mergeCell ref="VVU197:VVX197"/>
    <mergeCell ref="VVY197:VWB197"/>
    <mergeCell ref="VWC197:VWF197"/>
    <mergeCell ref="VWG197:VWJ197"/>
    <mergeCell ref="VUW197:VUZ197"/>
    <mergeCell ref="VVA197:VVD197"/>
    <mergeCell ref="VVE197:VVH197"/>
    <mergeCell ref="VVI197:VVL197"/>
    <mergeCell ref="VVM197:VVP197"/>
    <mergeCell ref="VUC197:VUF197"/>
    <mergeCell ref="VUG197:VUJ197"/>
    <mergeCell ref="VUK197:VUN197"/>
    <mergeCell ref="VUO197:VUR197"/>
    <mergeCell ref="VUS197:VUV197"/>
    <mergeCell ref="VZM197:VZP197"/>
    <mergeCell ref="VZQ197:VZT197"/>
    <mergeCell ref="VZU197:VZX197"/>
    <mergeCell ref="VZY197:WAB197"/>
    <mergeCell ref="WAC197:WAF197"/>
    <mergeCell ref="VYS197:VYV197"/>
    <mergeCell ref="VYW197:VYZ197"/>
    <mergeCell ref="VZA197:VZD197"/>
    <mergeCell ref="VZE197:VZH197"/>
    <mergeCell ref="VZI197:VZL197"/>
    <mergeCell ref="VXY197:VYB197"/>
    <mergeCell ref="VYC197:VYF197"/>
    <mergeCell ref="VYG197:VYJ197"/>
    <mergeCell ref="VYK197:VYN197"/>
    <mergeCell ref="VYO197:VYR197"/>
    <mergeCell ref="VXE197:VXH197"/>
    <mergeCell ref="VXI197:VXL197"/>
    <mergeCell ref="VXM197:VXP197"/>
    <mergeCell ref="VXQ197:VXT197"/>
    <mergeCell ref="VXU197:VXX197"/>
    <mergeCell ref="WCO197:WCR197"/>
    <mergeCell ref="WCS197:WCV197"/>
    <mergeCell ref="WCW197:WCZ197"/>
    <mergeCell ref="WDA197:WDD197"/>
    <mergeCell ref="WDE197:WDH197"/>
    <mergeCell ref="WBU197:WBX197"/>
    <mergeCell ref="WBY197:WCB197"/>
    <mergeCell ref="WCC197:WCF197"/>
    <mergeCell ref="WCG197:WCJ197"/>
    <mergeCell ref="WCK197:WCN197"/>
    <mergeCell ref="WBA197:WBD197"/>
    <mergeCell ref="WBE197:WBH197"/>
    <mergeCell ref="WBI197:WBL197"/>
    <mergeCell ref="WBM197:WBP197"/>
    <mergeCell ref="WBQ197:WBT197"/>
    <mergeCell ref="WAG197:WAJ197"/>
    <mergeCell ref="WAK197:WAN197"/>
    <mergeCell ref="WAO197:WAR197"/>
    <mergeCell ref="WAS197:WAV197"/>
    <mergeCell ref="WAW197:WAZ197"/>
    <mergeCell ref="WFQ197:WFT197"/>
    <mergeCell ref="WFU197:WFX197"/>
    <mergeCell ref="WFY197:WGB197"/>
    <mergeCell ref="WGC197:WGF197"/>
    <mergeCell ref="WGG197:WGJ197"/>
    <mergeCell ref="WEW197:WEZ197"/>
    <mergeCell ref="WFA197:WFD197"/>
    <mergeCell ref="WFE197:WFH197"/>
    <mergeCell ref="WFI197:WFL197"/>
    <mergeCell ref="WFM197:WFP197"/>
    <mergeCell ref="WEC197:WEF197"/>
    <mergeCell ref="WEG197:WEJ197"/>
    <mergeCell ref="WEK197:WEN197"/>
    <mergeCell ref="WEO197:WER197"/>
    <mergeCell ref="WES197:WEV197"/>
    <mergeCell ref="WDI197:WDL197"/>
    <mergeCell ref="WDM197:WDP197"/>
    <mergeCell ref="WDQ197:WDT197"/>
    <mergeCell ref="WDU197:WDX197"/>
    <mergeCell ref="WDY197:WEB197"/>
    <mergeCell ref="WIS197:WIV197"/>
    <mergeCell ref="WIW197:WIZ197"/>
    <mergeCell ref="WJA197:WJD197"/>
    <mergeCell ref="WJE197:WJH197"/>
    <mergeCell ref="WJI197:WJL197"/>
    <mergeCell ref="WHY197:WIB197"/>
    <mergeCell ref="WIC197:WIF197"/>
    <mergeCell ref="WIG197:WIJ197"/>
    <mergeCell ref="WIK197:WIN197"/>
    <mergeCell ref="WIO197:WIR197"/>
    <mergeCell ref="WHE197:WHH197"/>
    <mergeCell ref="WHI197:WHL197"/>
    <mergeCell ref="WHM197:WHP197"/>
    <mergeCell ref="WHQ197:WHT197"/>
    <mergeCell ref="WHU197:WHX197"/>
    <mergeCell ref="WGK197:WGN197"/>
    <mergeCell ref="WGO197:WGR197"/>
    <mergeCell ref="WGS197:WGV197"/>
    <mergeCell ref="WGW197:WGZ197"/>
    <mergeCell ref="WHA197:WHD197"/>
    <mergeCell ref="WLU197:WLX197"/>
    <mergeCell ref="WLY197:WMB197"/>
    <mergeCell ref="WMC197:WMF197"/>
    <mergeCell ref="WMG197:WMJ197"/>
    <mergeCell ref="WMK197:WMN197"/>
    <mergeCell ref="WLA197:WLD197"/>
    <mergeCell ref="WLE197:WLH197"/>
    <mergeCell ref="WLI197:WLL197"/>
    <mergeCell ref="WLM197:WLP197"/>
    <mergeCell ref="WLQ197:WLT197"/>
    <mergeCell ref="WKG197:WKJ197"/>
    <mergeCell ref="WKK197:WKN197"/>
    <mergeCell ref="WKO197:WKR197"/>
    <mergeCell ref="WKS197:WKV197"/>
    <mergeCell ref="WKW197:WKZ197"/>
    <mergeCell ref="WJM197:WJP197"/>
    <mergeCell ref="WJQ197:WJT197"/>
    <mergeCell ref="WJU197:WJX197"/>
    <mergeCell ref="WJY197:WKB197"/>
    <mergeCell ref="WKC197:WKF197"/>
    <mergeCell ref="WOW197:WOZ197"/>
    <mergeCell ref="WPA197:WPD197"/>
    <mergeCell ref="WPE197:WPH197"/>
    <mergeCell ref="WPI197:WPL197"/>
    <mergeCell ref="WPM197:WPP197"/>
    <mergeCell ref="WOC197:WOF197"/>
    <mergeCell ref="WOG197:WOJ197"/>
    <mergeCell ref="WOK197:WON197"/>
    <mergeCell ref="WOO197:WOR197"/>
    <mergeCell ref="WOS197:WOV197"/>
    <mergeCell ref="WNI197:WNL197"/>
    <mergeCell ref="WNM197:WNP197"/>
    <mergeCell ref="WNQ197:WNT197"/>
    <mergeCell ref="WNU197:WNX197"/>
    <mergeCell ref="WNY197:WOB197"/>
    <mergeCell ref="WMO197:WMR197"/>
    <mergeCell ref="WMS197:WMV197"/>
    <mergeCell ref="WMW197:WMZ197"/>
    <mergeCell ref="WNA197:WND197"/>
    <mergeCell ref="WNE197:WNH197"/>
    <mergeCell ref="WRY197:WSB197"/>
    <mergeCell ref="WSC197:WSF197"/>
    <mergeCell ref="WSG197:WSJ197"/>
    <mergeCell ref="WSK197:WSN197"/>
    <mergeCell ref="WSO197:WSR197"/>
    <mergeCell ref="WRE197:WRH197"/>
    <mergeCell ref="WRI197:WRL197"/>
    <mergeCell ref="WRM197:WRP197"/>
    <mergeCell ref="WRQ197:WRT197"/>
    <mergeCell ref="WRU197:WRX197"/>
    <mergeCell ref="WQK197:WQN197"/>
    <mergeCell ref="WQO197:WQR197"/>
    <mergeCell ref="WQS197:WQV197"/>
    <mergeCell ref="WQW197:WQZ197"/>
    <mergeCell ref="WRA197:WRD197"/>
    <mergeCell ref="WPQ197:WPT197"/>
    <mergeCell ref="WPU197:WPX197"/>
    <mergeCell ref="WPY197:WQB197"/>
    <mergeCell ref="WQC197:WQF197"/>
    <mergeCell ref="WQG197:WQJ197"/>
    <mergeCell ref="WVA197:WVD197"/>
    <mergeCell ref="WVE197:WVH197"/>
    <mergeCell ref="WVI197:WVL197"/>
    <mergeCell ref="WVM197:WVP197"/>
    <mergeCell ref="WVQ197:WVT197"/>
    <mergeCell ref="WUG197:WUJ197"/>
    <mergeCell ref="WUK197:WUN197"/>
    <mergeCell ref="WUO197:WUR197"/>
    <mergeCell ref="WUS197:WUV197"/>
    <mergeCell ref="WUW197:WUZ197"/>
    <mergeCell ref="WTM197:WTP197"/>
    <mergeCell ref="WTQ197:WTT197"/>
    <mergeCell ref="WTU197:WTX197"/>
    <mergeCell ref="WTY197:WUB197"/>
    <mergeCell ref="WUC197:WUF197"/>
    <mergeCell ref="WSS197:WSV197"/>
    <mergeCell ref="WSW197:WSZ197"/>
    <mergeCell ref="WTA197:WTD197"/>
    <mergeCell ref="WTE197:WTH197"/>
    <mergeCell ref="WTI197:WTL197"/>
    <mergeCell ref="WYC197:WYF197"/>
    <mergeCell ref="WYG197:WYJ197"/>
    <mergeCell ref="WYK197:WYN197"/>
    <mergeCell ref="WYO197:WYR197"/>
    <mergeCell ref="WYS197:WYV197"/>
    <mergeCell ref="WXI197:WXL197"/>
    <mergeCell ref="WXM197:WXP197"/>
    <mergeCell ref="WXQ197:WXT197"/>
    <mergeCell ref="WXU197:WXX197"/>
    <mergeCell ref="WXY197:WYB197"/>
    <mergeCell ref="WWO197:WWR197"/>
    <mergeCell ref="WWS197:WWV197"/>
    <mergeCell ref="WWW197:WWZ197"/>
    <mergeCell ref="WXA197:WXD197"/>
    <mergeCell ref="WXE197:WXH197"/>
    <mergeCell ref="WVU197:WVX197"/>
    <mergeCell ref="WVY197:WWB197"/>
    <mergeCell ref="WWC197:WWF197"/>
    <mergeCell ref="WWG197:WWJ197"/>
    <mergeCell ref="WWK197:WWN197"/>
    <mergeCell ref="XBE197:XBH197"/>
    <mergeCell ref="XBI197:XBL197"/>
    <mergeCell ref="XBM197:XBP197"/>
    <mergeCell ref="XBQ197:XBT197"/>
    <mergeCell ref="XBU197:XBX197"/>
    <mergeCell ref="XAK197:XAN197"/>
    <mergeCell ref="XAO197:XAR197"/>
    <mergeCell ref="XAS197:XAV197"/>
    <mergeCell ref="XAW197:XAZ197"/>
    <mergeCell ref="XBA197:XBD197"/>
    <mergeCell ref="WZQ197:WZT197"/>
    <mergeCell ref="WZU197:WZX197"/>
    <mergeCell ref="WZY197:XAB197"/>
    <mergeCell ref="XAC197:XAF197"/>
    <mergeCell ref="XAG197:XAJ197"/>
    <mergeCell ref="WYW197:WYZ197"/>
    <mergeCell ref="WZA197:WZD197"/>
    <mergeCell ref="WZE197:WZH197"/>
    <mergeCell ref="WZI197:WZL197"/>
    <mergeCell ref="WZM197:WZP197"/>
    <mergeCell ref="XFA197:XFD197"/>
    <mergeCell ref="XEG197:XEJ197"/>
    <mergeCell ref="XEK197:XEN197"/>
    <mergeCell ref="XEO197:XER197"/>
    <mergeCell ref="XES197:XEV197"/>
    <mergeCell ref="XEW197:XEZ197"/>
    <mergeCell ref="XDM197:XDP197"/>
    <mergeCell ref="XDQ197:XDT197"/>
    <mergeCell ref="XDU197:XDX197"/>
    <mergeCell ref="XDY197:XEB197"/>
    <mergeCell ref="XEC197:XEF197"/>
    <mergeCell ref="XCS197:XCV197"/>
    <mergeCell ref="XCW197:XCZ197"/>
    <mergeCell ref="XDA197:XDD197"/>
    <mergeCell ref="XDE197:XDH197"/>
    <mergeCell ref="XDI197:XDL197"/>
    <mergeCell ref="XBY197:XCB197"/>
    <mergeCell ref="XCC197:XCF197"/>
    <mergeCell ref="XCG197:XCJ197"/>
    <mergeCell ref="XCK197:XCN197"/>
    <mergeCell ref="XCO197:XCR197"/>
  </mergeCells>
  <phoneticPr fontId="0" type="noConversion"/>
  <pageMargins left="0.75" right="0.75" top="1" bottom="1" header="0.5" footer="0.5"/>
  <pageSetup scale="7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E180"/>
  <sheetViews>
    <sheetView workbookViewId="0">
      <pane xSplit="2" ySplit="2" topLeftCell="N3" activePane="bottomRight" state="frozen"/>
      <selection pane="topRight" activeCell="C1" sqref="C1"/>
      <selection pane="bottomLeft" activeCell="A3" sqref="A3"/>
      <selection pane="bottomRight" activeCell="T182" sqref="T182"/>
    </sheetView>
  </sheetViews>
  <sheetFormatPr defaultRowHeight="12.75" x14ac:dyDescent="0.2"/>
  <cols>
    <col min="1" max="1" width="22.140625" customWidth="1"/>
    <col min="6" max="6" width="11.7109375" customWidth="1"/>
    <col min="21" max="21" width="11.5703125" customWidth="1"/>
    <col min="30" max="30" width="9.140625" customWidth="1"/>
  </cols>
  <sheetData>
    <row r="1" spans="1:30" x14ac:dyDescent="0.2">
      <c r="A1" s="160" t="s">
        <v>135</v>
      </c>
      <c r="B1" s="161" t="s">
        <v>133</v>
      </c>
      <c r="C1" s="39" t="s">
        <v>27</v>
      </c>
      <c r="D1" s="39" t="s">
        <v>134</v>
      </c>
      <c r="E1" s="39" t="s">
        <v>65</v>
      </c>
      <c r="F1" s="39" t="s">
        <v>65</v>
      </c>
      <c r="G1" s="39" t="s">
        <v>68</v>
      </c>
      <c r="H1" s="39" t="s">
        <v>12</v>
      </c>
      <c r="I1" s="39" t="s">
        <v>31</v>
      </c>
      <c r="J1" s="39" t="s">
        <v>35</v>
      </c>
      <c r="K1" s="39" t="s">
        <v>26</v>
      </c>
      <c r="L1" s="39" t="s">
        <v>9</v>
      </c>
      <c r="M1" s="39" t="s">
        <v>24</v>
      </c>
      <c r="N1" s="39" t="s">
        <v>16</v>
      </c>
      <c r="O1" s="39" t="s">
        <v>53</v>
      </c>
      <c r="P1" s="39" t="s">
        <v>15</v>
      </c>
      <c r="Q1" s="104" t="s">
        <v>107</v>
      </c>
      <c r="R1" s="164" t="s">
        <v>108</v>
      </c>
      <c r="S1" s="162" t="s">
        <v>142</v>
      </c>
      <c r="T1" s="162" t="s">
        <v>143</v>
      </c>
      <c r="U1" s="163" t="s">
        <v>144</v>
      </c>
      <c r="V1" s="163" t="s">
        <v>37</v>
      </c>
      <c r="W1" s="162" t="s">
        <v>145</v>
      </c>
      <c r="X1" s="100" t="s">
        <v>146</v>
      </c>
      <c r="Y1" s="100" t="s">
        <v>147</v>
      </c>
      <c r="Z1" s="100" t="s">
        <v>81</v>
      </c>
      <c r="AA1" s="100" t="s">
        <v>148</v>
      </c>
      <c r="AB1" s="100" t="s">
        <v>149</v>
      </c>
      <c r="AC1" s="39" t="s">
        <v>340</v>
      </c>
    </row>
    <row r="2" spans="1:30" ht="13.5" thickBot="1" x14ac:dyDescent="0.25">
      <c r="A2" s="34"/>
      <c r="B2" s="159"/>
      <c r="C2" s="40" t="s">
        <v>4</v>
      </c>
      <c r="D2" s="40"/>
      <c r="E2" s="40" t="s">
        <v>109</v>
      </c>
      <c r="F2" s="40" t="s">
        <v>98</v>
      </c>
      <c r="G2" s="40" t="s">
        <v>109</v>
      </c>
      <c r="H2" s="40" t="s">
        <v>109</v>
      </c>
      <c r="I2" s="40" t="s">
        <v>109</v>
      </c>
      <c r="J2" s="40" t="s">
        <v>109</v>
      </c>
      <c r="K2" s="40" t="s">
        <v>109</v>
      </c>
      <c r="L2" s="40" t="s">
        <v>109</v>
      </c>
      <c r="M2" s="40" t="s">
        <v>109</v>
      </c>
      <c r="N2" s="40" t="s">
        <v>109</v>
      </c>
      <c r="O2" s="40" t="s">
        <v>109</v>
      </c>
      <c r="P2" s="40" t="s">
        <v>109</v>
      </c>
      <c r="Q2" s="103" t="s">
        <v>32</v>
      </c>
      <c r="R2" s="40" t="s">
        <v>109</v>
      </c>
      <c r="S2" s="40" t="s">
        <v>109</v>
      </c>
      <c r="T2" s="40" t="s">
        <v>109</v>
      </c>
      <c r="U2" s="40" t="s">
        <v>109</v>
      </c>
      <c r="V2" s="40" t="s">
        <v>109</v>
      </c>
      <c r="W2" s="40" t="s">
        <v>109</v>
      </c>
      <c r="X2" s="40" t="s">
        <v>28</v>
      </c>
      <c r="Y2" s="40" t="s">
        <v>70</v>
      </c>
      <c r="Z2" s="40" t="s">
        <v>84</v>
      </c>
      <c r="AA2" s="40" t="s">
        <v>84</v>
      </c>
      <c r="AB2" s="40" t="s">
        <v>85</v>
      </c>
      <c r="AC2" s="40" t="s">
        <v>341</v>
      </c>
    </row>
    <row r="3" spans="1:30" x14ac:dyDescent="0.2">
      <c r="AC3" s="323"/>
    </row>
    <row r="4" spans="1:30" x14ac:dyDescent="0.2">
      <c r="A4" t="s">
        <v>7</v>
      </c>
      <c r="B4">
        <v>1999</v>
      </c>
      <c r="C4" s="96" t="s">
        <v>151</v>
      </c>
      <c r="D4" s="96" t="s">
        <v>151</v>
      </c>
      <c r="E4" s="42">
        <v>2023.2882352941178</v>
      </c>
      <c r="F4" s="42">
        <v>2060.8489999999997</v>
      </c>
      <c r="G4" s="42">
        <v>356.71333333333337</v>
      </c>
      <c r="H4" s="42">
        <v>172.5</v>
      </c>
      <c r="I4" s="41">
        <v>88.3</v>
      </c>
      <c r="J4" s="42">
        <v>463.5</v>
      </c>
      <c r="K4" s="41">
        <v>15.85</v>
      </c>
      <c r="L4" s="42">
        <v>239.63888888888889</v>
      </c>
      <c r="M4" s="42">
        <v>146.09340288046599</v>
      </c>
      <c r="N4" s="73">
        <v>0</v>
      </c>
      <c r="O4" s="42">
        <v>761.9</v>
      </c>
      <c r="P4" s="42">
        <v>443.4</v>
      </c>
      <c r="Q4" s="96" t="s">
        <v>151</v>
      </c>
      <c r="R4">
        <v>3.62</v>
      </c>
      <c r="S4">
        <v>0.14199999999999999</v>
      </c>
      <c r="T4">
        <v>0.19400000000000001</v>
      </c>
      <c r="U4">
        <v>4.46</v>
      </c>
      <c r="V4">
        <v>0.307</v>
      </c>
      <c r="W4">
        <v>5.31</v>
      </c>
      <c r="X4" s="58"/>
      <c r="Z4" s="58">
        <v>6.23</v>
      </c>
      <c r="AA4" s="58">
        <v>6.0350000000000001</v>
      </c>
      <c r="AC4" s="323">
        <f>E4/1000</f>
        <v>2.0232882352941179</v>
      </c>
    </row>
    <row r="5" spans="1:30" x14ac:dyDescent="0.2">
      <c r="B5">
        <v>2004</v>
      </c>
      <c r="C5">
        <v>2880</v>
      </c>
      <c r="D5" s="41">
        <v>8.0633333333333326</v>
      </c>
      <c r="E5" s="42">
        <v>1830.6666666666667</v>
      </c>
      <c r="F5" s="42">
        <f>(SUM(H5:K5)+SUM(M5:P5))</f>
        <v>1846.6233333333332</v>
      </c>
      <c r="G5" s="42">
        <v>371.69666666666672</v>
      </c>
      <c r="H5" s="42">
        <v>151.66666666666666</v>
      </c>
      <c r="I5" s="41">
        <v>74.8</v>
      </c>
      <c r="J5" s="42">
        <v>363.33333333333331</v>
      </c>
      <c r="K5" s="41">
        <v>10.046666666666667</v>
      </c>
      <c r="L5" s="42">
        <v>197.66666666666666</v>
      </c>
      <c r="M5" s="42">
        <v>241.36666666666667</v>
      </c>
      <c r="N5" s="73">
        <v>0</v>
      </c>
      <c r="O5" s="42">
        <v>612.12333333333333</v>
      </c>
      <c r="P5" s="42">
        <v>393.28666666666669</v>
      </c>
      <c r="Q5" s="96" t="s">
        <v>151</v>
      </c>
      <c r="R5" s="96" t="s">
        <v>151</v>
      </c>
      <c r="S5" s="59">
        <v>0.36866666666666664</v>
      </c>
      <c r="T5" s="59">
        <v>0.82100000000000006</v>
      </c>
      <c r="U5" s="58">
        <v>5.2333333333333334</v>
      </c>
      <c r="V5" s="58">
        <v>3.843</v>
      </c>
      <c r="W5" s="58">
        <v>10.573333333333334</v>
      </c>
      <c r="X5" s="58"/>
      <c r="Z5" s="58">
        <v>5.085</v>
      </c>
      <c r="AA5" s="96" t="s">
        <v>151</v>
      </c>
      <c r="AC5" s="323">
        <f t="shared" ref="AC5:AC17" si="0">E5/1000</f>
        <v>1.8306666666666667</v>
      </c>
    </row>
    <row r="6" spans="1:30" x14ac:dyDescent="0.2">
      <c r="B6">
        <v>2005</v>
      </c>
      <c r="C6">
        <v>2950</v>
      </c>
      <c r="D6" s="41">
        <v>8.15</v>
      </c>
      <c r="E6" s="42">
        <v>1962.5</v>
      </c>
      <c r="F6" s="42">
        <v>1880</v>
      </c>
      <c r="G6" s="42">
        <v>187.33333333333334</v>
      </c>
      <c r="H6" s="42">
        <v>150.5</v>
      </c>
      <c r="I6" s="41">
        <v>81.7</v>
      </c>
      <c r="J6" s="42">
        <v>365.25</v>
      </c>
      <c r="K6" s="41">
        <v>10.275</v>
      </c>
      <c r="L6" s="42">
        <v>207.5</v>
      </c>
      <c r="M6" s="42">
        <v>247.5</v>
      </c>
      <c r="N6" s="41">
        <v>2.625</v>
      </c>
      <c r="O6" s="42">
        <v>716.72500000000002</v>
      </c>
      <c r="P6" s="42">
        <v>432</v>
      </c>
      <c r="Q6" s="96" t="s">
        <v>151</v>
      </c>
      <c r="R6" s="96" t="s">
        <v>151</v>
      </c>
      <c r="S6" s="59">
        <v>0.28571875000000002</v>
      </c>
      <c r="T6" s="59">
        <v>0.63727624999999999</v>
      </c>
      <c r="U6" s="58">
        <v>4.2156243328603331</v>
      </c>
      <c r="V6" s="59">
        <v>0.45126382924577935</v>
      </c>
      <c r="W6" s="58">
        <v>7.525777582860333</v>
      </c>
      <c r="X6" s="58"/>
      <c r="Z6" s="58">
        <v>5.37</v>
      </c>
      <c r="AA6" s="58">
        <v>5.2366666666666655</v>
      </c>
      <c r="AC6" s="323">
        <f t="shared" si="0"/>
        <v>1.9624999999999999</v>
      </c>
    </row>
    <row r="7" spans="1:30" x14ac:dyDescent="0.2">
      <c r="B7">
        <v>2006</v>
      </c>
      <c r="C7" s="42">
        <v>3017.5</v>
      </c>
      <c r="D7" s="41">
        <v>8.0250000000000004</v>
      </c>
      <c r="E7" s="42">
        <v>2162.5</v>
      </c>
      <c r="F7" s="42">
        <v>1952.5</v>
      </c>
      <c r="G7" s="42">
        <v>272.75</v>
      </c>
      <c r="H7" s="42">
        <v>164.75</v>
      </c>
      <c r="I7" s="41">
        <v>84.825000000000003</v>
      </c>
      <c r="J7" s="42">
        <v>373.75</v>
      </c>
      <c r="K7" s="41">
        <v>11.074999999999999</v>
      </c>
      <c r="L7" s="42">
        <v>221.5</v>
      </c>
      <c r="M7" s="42">
        <v>270.25</v>
      </c>
      <c r="N7" s="73">
        <v>0</v>
      </c>
      <c r="O7" s="42">
        <v>736.45</v>
      </c>
      <c r="P7" s="42">
        <v>443</v>
      </c>
      <c r="Q7" s="41">
        <v>10.4</v>
      </c>
      <c r="R7" s="41">
        <v>8.7333333333333325</v>
      </c>
      <c r="S7" s="59">
        <v>0.40467500000000001</v>
      </c>
      <c r="T7" s="59">
        <v>0.78049999999999997</v>
      </c>
      <c r="U7" s="58">
        <v>6.7041272500000009</v>
      </c>
      <c r="V7" s="59">
        <v>0.90656274999999997</v>
      </c>
      <c r="W7" s="58">
        <v>6.4984999999999999</v>
      </c>
      <c r="Z7" s="58">
        <v>5.1349999999999998</v>
      </c>
      <c r="AA7" s="58">
        <v>4.9675000000000002</v>
      </c>
      <c r="AC7" s="323">
        <f t="shared" si="0"/>
        <v>2.1625000000000001</v>
      </c>
      <c r="AD7" s="58"/>
    </row>
    <row r="8" spans="1:30" x14ac:dyDescent="0.2">
      <c r="B8">
        <v>2007</v>
      </c>
      <c r="C8" s="42">
        <v>3126.75</v>
      </c>
      <c r="D8" s="41">
        <v>7.95</v>
      </c>
      <c r="E8" s="42">
        <v>2132.5</v>
      </c>
      <c r="F8" s="42">
        <v>2047.5</v>
      </c>
      <c r="G8" s="42">
        <v>323</v>
      </c>
      <c r="H8" s="42">
        <v>171.5</v>
      </c>
      <c r="I8" s="41">
        <v>90.525000000000006</v>
      </c>
      <c r="J8" s="42">
        <v>400.75</v>
      </c>
      <c r="K8" s="76">
        <v>10.675000000000001</v>
      </c>
      <c r="L8" s="42">
        <v>223.75</v>
      </c>
      <c r="M8" s="42">
        <v>273.25</v>
      </c>
      <c r="N8" s="76">
        <v>0</v>
      </c>
      <c r="O8" s="42">
        <v>767.72500000000002</v>
      </c>
      <c r="P8" s="42">
        <v>468.75</v>
      </c>
      <c r="Q8" s="41">
        <v>9.9</v>
      </c>
      <c r="R8" s="41">
        <v>8.0749999999999993</v>
      </c>
      <c r="S8" s="59">
        <v>0.50849999999999995</v>
      </c>
      <c r="T8" s="59">
        <v>0.76950000000000007</v>
      </c>
      <c r="U8" s="58">
        <v>6.3790000000000004</v>
      </c>
      <c r="V8" s="58">
        <v>1.7257500000000001</v>
      </c>
      <c r="W8" s="41">
        <v>10.852124999999997</v>
      </c>
      <c r="Z8" s="58">
        <v>5.83</v>
      </c>
      <c r="AA8" s="58">
        <v>5.5875000000000004</v>
      </c>
      <c r="AC8" s="323">
        <f t="shared" si="0"/>
        <v>2.1324999999999998</v>
      </c>
      <c r="AD8" s="58"/>
    </row>
    <row r="9" spans="1:30" x14ac:dyDescent="0.2">
      <c r="B9">
        <v>2008</v>
      </c>
      <c r="C9" s="42">
        <v>3154.5</v>
      </c>
      <c r="D9" s="41">
        <v>8.0500000000000007</v>
      </c>
      <c r="E9">
        <v>2145</v>
      </c>
      <c r="F9" s="42">
        <v>2037.5</v>
      </c>
      <c r="G9" s="42">
        <v>263</v>
      </c>
      <c r="H9" s="42">
        <v>172.75</v>
      </c>
      <c r="I9" s="41">
        <v>90.575000000000003</v>
      </c>
      <c r="J9" s="42">
        <v>394.5</v>
      </c>
      <c r="K9" s="41">
        <v>10.625</v>
      </c>
      <c r="L9" s="42">
        <v>224.75</v>
      </c>
      <c r="M9" s="42">
        <v>274.25</v>
      </c>
      <c r="N9" s="111">
        <v>0</v>
      </c>
      <c r="O9" s="42">
        <v>769.27499999999998</v>
      </c>
      <c r="P9" s="42">
        <v>459.5</v>
      </c>
      <c r="Q9" s="41">
        <v>8.4499999999999993</v>
      </c>
      <c r="R9" s="41">
        <v>7.7750000000000004</v>
      </c>
      <c r="S9" s="59">
        <v>0.28700000000000003</v>
      </c>
      <c r="T9" s="59">
        <v>0.59024999999999994</v>
      </c>
      <c r="U9" s="58">
        <v>6.8250000000000002</v>
      </c>
      <c r="V9" s="58">
        <v>1.0854999999999999</v>
      </c>
      <c r="W9" s="58">
        <v>8.6447500000000002</v>
      </c>
      <c r="Z9" s="58">
        <v>5.5075000000000003</v>
      </c>
      <c r="AA9" s="58">
        <v>5.3449999999999998</v>
      </c>
      <c r="AC9" s="323">
        <f t="shared" si="0"/>
        <v>2.145</v>
      </c>
      <c r="AD9" s="58"/>
    </row>
    <row r="10" spans="1:30" x14ac:dyDescent="0.2">
      <c r="B10">
        <v>2009</v>
      </c>
      <c r="C10" s="42">
        <v>3310</v>
      </c>
      <c r="D10" s="41">
        <v>7.95</v>
      </c>
      <c r="E10" s="42">
        <v>2245</v>
      </c>
      <c r="F10" s="42">
        <v>2140</v>
      </c>
      <c r="G10" s="42">
        <v>182.25</v>
      </c>
      <c r="H10" s="42">
        <v>174.75</v>
      </c>
      <c r="I10" s="41">
        <v>94.524999999999991</v>
      </c>
      <c r="J10" s="42">
        <v>419.75</v>
      </c>
      <c r="K10" s="41">
        <v>11.074999999999999</v>
      </c>
      <c r="L10" s="42">
        <v>224</v>
      </c>
      <c r="M10" s="42">
        <v>273.25</v>
      </c>
      <c r="N10" s="111">
        <v>0</v>
      </c>
      <c r="O10" s="42">
        <v>792.8</v>
      </c>
      <c r="P10" s="42">
        <v>509.75</v>
      </c>
      <c r="Q10" s="41">
        <v>9.9749999999999996</v>
      </c>
      <c r="R10" s="41">
        <v>8.7750000000000004</v>
      </c>
      <c r="S10" s="59">
        <v>0.19492500000000001</v>
      </c>
      <c r="T10" s="59">
        <v>0.48962499999999998</v>
      </c>
      <c r="U10" s="58">
        <v>5.5764499999999995</v>
      </c>
      <c r="V10" s="59">
        <v>0.75895500000000005</v>
      </c>
      <c r="W10" s="58">
        <v>6.9703250000000008</v>
      </c>
      <c r="X10" s="58">
        <v>0.15</v>
      </c>
      <c r="Z10" s="58">
        <v>5.54</v>
      </c>
      <c r="AA10" s="58">
        <v>5.0399999999999991</v>
      </c>
      <c r="AC10" s="323">
        <f t="shared" si="0"/>
        <v>2.2450000000000001</v>
      </c>
      <c r="AD10" s="58"/>
    </row>
    <row r="11" spans="1:30" x14ac:dyDescent="0.2">
      <c r="B11">
        <v>2010</v>
      </c>
      <c r="C11" s="42">
        <v>3124</v>
      </c>
      <c r="D11" s="41">
        <v>7.9250000000000007</v>
      </c>
      <c r="E11" s="42">
        <v>2092.5</v>
      </c>
      <c r="F11" s="42">
        <v>2007.5</v>
      </c>
      <c r="G11" s="42">
        <v>227.5</v>
      </c>
      <c r="H11" s="42">
        <v>166.5</v>
      </c>
      <c r="I11" s="41">
        <v>88.45</v>
      </c>
      <c r="J11" s="42">
        <v>397</v>
      </c>
      <c r="K11" s="41">
        <v>10.1</v>
      </c>
      <c r="L11" s="42">
        <v>217.75</v>
      </c>
      <c r="M11" s="42">
        <v>265.5</v>
      </c>
      <c r="N11" s="111">
        <v>0</v>
      </c>
      <c r="O11" s="42">
        <v>737.8</v>
      </c>
      <c r="P11" s="42">
        <v>472.5</v>
      </c>
      <c r="Q11" s="41">
        <v>10.749999999999998</v>
      </c>
      <c r="R11" s="41">
        <v>8.85</v>
      </c>
      <c r="S11" s="59">
        <v>9.4750000000000001E-2</v>
      </c>
      <c r="T11" s="59">
        <v>0.28000000000000003</v>
      </c>
      <c r="U11" s="58">
        <v>6.1012499999999994</v>
      </c>
      <c r="V11" s="59">
        <v>0.65487499999999998</v>
      </c>
      <c r="W11" s="58">
        <v>7.849499999999999</v>
      </c>
      <c r="X11" s="58">
        <v>0.13750000000000001</v>
      </c>
      <c r="Z11">
        <v>5.26</v>
      </c>
      <c r="AA11">
        <v>4.7699999999999996</v>
      </c>
      <c r="AC11" s="323">
        <f t="shared" si="0"/>
        <v>2.0924999999999998</v>
      </c>
      <c r="AD11" s="58"/>
    </row>
    <row r="12" spans="1:30" x14ac:dyDescent="0.2">
      <c r="B12">
        <v>2011</v>
      </c>
      <c r="C12" s="42">
        <v>3118.5</v>
      </c>
      <c r="D12" s="41">
        <v>7.9</v>
      </c>
      <c r="E12" s="42">
        <v>2185</v>
      </c>
      <c r="F12" s="42">
        <v>1990</v>
      </c>
      <c r="G12" s="42">
        <v>258.5</v>
      </c>
      <c r="H12" s="42">
        <v>167.75</v>
      </c>
      <c r="I12" s="41">
        <v>87.375</v>
      </c>
      <c r="J12" s="42">
        <v>398.75</v>
      </c>
      <c r="K12" s="41">
        <v>10.375</v>
      </c>
      <c r="L12" s="42">
        <v>241.5</v>
      </c>
      <c r="M12" s="42">
        <v>294.25</v>
      </c>
      <c r="N12" s="111">
        <v>0</v>
      </c>
      <c r="O12" s="42">
        <v>714.4</v>
      </c>
      <c r="P12" s="42">
        <v>462.25</v>
      </c>
      <c r="Q12" s="41">
        <v>10.425000000000001</v>
      </c>
      <c r="R12" s="41">
        <v>8.25</v>
      </c>
      <c r="S12" s="59">
        <v>0.17525000000000002</v>
      </c>
      <c r="T12" s="59">
        <v>0.47275000000000006</v>
      </c>
      <c r="U12" s="58">
        <v>5.730925</v>
      </c>
      <c r="V12" s="59">
        <v>0.5</v>
      </c>
      <c r="W12" s="58">
        <v>8.0984999999999996</v>
      </c>
      <c r="X12" s="58">
        <v>0.11249999999999999</v>
      </c>
      <c r="Z12" s="58">
        <v>5.5075000000000003</v>
      </c>
      <c r="AA12" s="58">
        <v>5.1025000000000009</v>
      </c>
      <c r="AC12" s="323">
        <f t="shared" si="0"/>
        <v>2.1850000000000001</v>
      </c>
      <c r="AD12" s="58"/>
    </row>
    <row r="13" spans="1:30" x14ac:dyDescent="0.2">
      <c r="B13">
        <v>2012</v>
      </c>
      <c r="C13">
        <v>2904</v>
      </c>
      <c r="D13" s="41">
        <v>7.9749999999999996</v>
      </c>
      <c r="E13">
        <v>2245</v>
      </c>
      <c r="F13" s="42">
        <v>1862.5</v>
      </c>
      <c r="G13" s="42">
        <v>359.75</v>
      </c>
      <c r="H13">
        <v>151</v>
      </c>
      <c r="I13" s="41">
        <v>90.449999999999989</v>
      </c>
      <c r="J13" s="42">
        <v>358.25</v>
      </c>
      <c r="K13" s="41">
        <v>9.875</v>
      </c>
      <c r="L13" s="42">
        <v>212.25</v>
      </c>
      <c r="M13" s="42">
        <v>258.75</v>
      </c>
      <c r="N13" s="111">
        <v>0</v>
      </c>
      <c r="O13" s="42">
        <v>676.625</v>
      </c>
      <c r="P13" s="42">
        <v>442</v>
      </c>
      <c r="Q13" s="41">
        <v>11.25</v>
      </c>
      <c r="R13" s="41">
        <v>9</v>
      </c>
      <c r="S13" s="59">
        <v>0.42025000000000001</v>
      </c>
      <c r="T13" s="59">
        <v>0.67949499999999996</v>
      </c>
      <c r="U13" s="58">
        <v>5.6564999999999994</v>
      </c>
      <c r="V13" s="59">
        <v>0.19374999999999998</v>
      </c>
      <c r="W13" s="58">
        <v>9.2959999999999994</v>
      </c>
      <c r="X13" s="58">
        <v>8.7499999999999994E-2</v>
      </c>
      <c r="Z13">
        <v>4.92</v>
      </c>
      <c r="AA13" s="58">
        <v>4.4424999999999999</v>
      </c>
      <c r="AB13" s="58"/>
      <c r="AC13" s="323">
        <f t="shared" si="0"/>
        <v>2.2450000000000001</v>
      </c>
      <c r="AD13" s="58"/>
    </row>
    <row r="14" spans="1:30" x14ac:dyDescent="0.2">
      <c r="B14">
        <v>2013</v>
      </c>
      <c r="C14" s="42">
        <v>3009.25</v>
      </c>
      <c r="D14" s="41">
        <v>8.0250000000000004</v>
      </c>
      <c r="E14">
        <v>1955</v>
      </c>
      <c r="F14" s="42">
        <v>1965</v>
      </c>
      <c r="G14" s="42">
        <v>204</v>
      </c>
      <c r="H14" s="42">
        <v>161.5</v>
      </c>
      <c r="I14" s="41">
        <v>82.175000000000011</v>
      </c>
      <c r="J14" s="42">
        <v>384</v>
      </c>
      <c r="K14" s="41">
        <v>7.6</v>
      </c>
      <c r="L14" s="42">
        <v>231.5</v>
      </c>
      <c r="M14" s="42">
        <v>282.25</v>
      </c>
      <c r="N14" s="111">
        <v>0</v>
      </c>
      <c r="O14" s="42">
        <v>732.5</v>
      </c>
      <c r="P14" s="42">
        <v>454.5</v>
      </c>
      <c r="Q14" s="41">
        <v>8.4749999999999996</v>
      </c>
      <c r="R14" s="41">
        <v>7.4499999999999993</v>
      </c>
      <c r="S14" s="59">
        <v>0.28075</v>
      </c>
      <c r="T14" s="59">
        <v>0.70200000000000007</v>
      </c>
      <c r="U14" s="58">
        <v>6.9996749999999999</v>
      </c>
      <c r="V14" s="59">
        <v>0.59512500000000002</v>
      </c>
      <c r="W14" s="58">
        <v>9.1749890000000001</v>
      </c>
      <c r="X14" s="58">
        <v>8.7499999999999994E-2</v>
      </c>
      <c r="Z14" s="58">
        <v>4.99</v>
      </c>
      <c r="AA14" s="58">
        <v>4.8674999999999997</v>
      </c>
      <c r="AC14" s="323">
        <f t="shared" si="0"/>
        <v>1.9550000000000001</v>
      </c>
      <c r="AD14" s="58"/>
    </row>
    <row r="15" spans="1:30" x14ac:dyDescent="0.2">
      <c r="B15">
        <v>2014</v>
      </c>
      <c r="C15" s="42">
        <v>2772.75</v>
      </c>
      <c r="D15" s="41">
        <v>7.9250000000000007</v>
      </c>
      <c r="E15" s="42">
        <v>1867.5</v>
      </c>
      <c r="F15" s="42">
        <v>1785</v>
      </c>
      <c r="G15" s="42">
        <v>180.5</v>
      </c>
      <c r="H15" s="42">
        <v>145.25</v>
      </c>
      <c r="I15" s="41">
        <v>76.575000000000003</v>
      </c>
      <c r="J15" s="42">
        <v>355.25</v>
      </c>
      <c r="K15" s="41">
        <v>9.1499999999999986</v>
      </c>
      <c r="L15" s="42">
        <v>218.5</v>
      </c>
      <c r="M15" s="42">
        <v>266.25</v>
      </c>
      <c r="N15" s="111">
        <v>0</v>
      </c>
      <c r="O15" s="42">
        <v>658.25</v>
      </c>
      <c r="P15" s="42">
        <v>408.25</v>
      </c>
      <c r="Q15" s="41">
        <v>8.0750000000000011</v>
      </c>
      <c r="R15" s="41">
        <v>6.65</v>
      </c>
      <c r="S15" s="59">
        <v>0.19800000000000001</v>
      </c>
      <c r="T15" s="59">
        <v>0.36</v>
      </c>
      <c r="U15" s="58">
        <v>7.8330000000000002</v>
      </c>
      <c r="V15" s="59">
        <v>0.16600000000000001</v>
      </c>
      <c r="W15" s="58">
        <v>8.1430000000000007</v>
      </c>
      <c r="X15" s="58">
        <v>0.1</v>
      </c>
      <c r="Z15" s="58">
        <v>4.1849999999999996</v>
      </c>
      <c r="AA15" s="58">
        <v>3.9474999999999998</v>
      </c>
      <c r="AC15" s="323">
        <f t="shared" si="0"/>
        <v>1.8674999999999999</v>
      </c>
      <c r="AD15" s="58"/>
    </row>
    <row r="16" spans="1:30" s="420" customFormat="1" x14ac:dyDescent="0.2">
      <c r="B16" s="420">
        <v>2015</v>
      </c>
      <c r="C16" s="319">
        <v>3008.25</v>
      </c>
      <c r="D16" s="318">
        <v>7.9</v>
      </c>
      <c r="E16" s="319">
        <v>1880</v>
      </c>
      <c r="F16" s="319">
        <v>1937.5</v>
      </c>
      <c r="G16" s="319">
        <v>169</v>
      </c>
      <c r="H16" s="319">
        <v>154.5</v>
      </c>
      <c r="I16" s="318">
        <v>83.175000000000011</v>
      </c>
      <c r="J16" s="319">
        <v>374.75</v>
      </c>
      <c r="K16" s="318">
        <v>8.9499999999999993</v>
      </c>
      <c r="L16" s="319">
        <v>221.5</v>
      </c>
      <c r="M16" s="319">
        <v>270</v>
      </c>
      <c r="N16" s="111">
        <v>0</v>
      </c>
      <c r="O16" s="319">
        <v>722</v>
      </c>
      <c r="P16" s="319">
        <v>456.75</v>
      </c>
      <c r="Q16" s="318">
        <v>7.1249999999999991</v>
      </c>
      <c r="R16" s="318">
        <v>6.15</v>
      </c>
      <c r="S16" s="324">
        <v>0.16750000000000001</v>
      </c>
      <c r="T16" s="324">
        <v>0.46625</v>
      </c>
      <c r="U16" s="323">
        <v>5.5677500000000002</v>
      </c>
      <c r="V16" s="324">
        <v>0.29974999999999996</v>
      </c>
      <c r="W16" s="323">
        <v>7.8320000000000007</v>
      </c>
      <c r="X16" s="323">
        <v>0.125</v>
      </c>
      <c r="Z16" s="323">
        <v>4.7699999999999996</v>
      </c>
      <c r="AA16" s="323">
        <v>4.5324999999999998</v>
      </c>
      <c r="AC16" s="323">
        <f t="shared" si="0"/>
        <v>1.88</v>
      </c>
      <c r="AD16" s="323"/>
    </row>
    <row r="17" spans="1:30" s="420" customFormat="1" x14ac:dyDescent="0.2">
      <c r="B17" s="420">
        <v>2016</v>
      </c>
      <c r="C17" s="319">
        <v>2713.3333333333335</v>
      </c>
      <c r="D17" s="318">
        <v>7.6333333333333329</v>
      </c>
      <c r="E17" s="319">
        <v>1820</v>
      </c>
      <c r="F17" s="319">
        <v>1726.6666666666667</v>
      </c>
      <c r="G17" s="319">
        <v>179</v>
      </c>
      <c r="H17" s="319">
        <v>145</v>
      </c>
      <c r="I17" s="318">
        <v>72.433333333333323</v>
      </c>
      <c r="J17" s="319">
        <v>327.66666666666669</v>
      </c>
      <c r="K17" s="318">
        <v>9.1666666666666661</v>
      </c>
      <c r="L17" s="319">
        <v>208.33333333333334</v>
      </c>
      <c r="M17" s="319">
        <v>254</v>
      </c>
      <c r="N17" s="111">
        <v>0</v>
      </c>
      <c r="O17" s="319">
        <v>639.66666666666663</v>
      </c>
      <c r="P17" s="319">
        <v>403</v>
      </c>
      <c r="Q17" s="318">
        <v>7.6</v>
      </c>
      <c r="R17" s="318">
        <v>6.8</v>
      </c>
      <c r="S17" s="324">
        <v>0.19733333333333333</v>
      </c>
      <c r="T17" s="324">
        <v>0.33433333333333337</v>
      </c>
      <c r="U17" s="323">
        <v>5.1453333333333342</v>
      </c>
      <c r="V17" s="324">
        <v>0.37533333333333335</v>
      </c>
      <c r="W17" s="323">
        <v>7.13</v>
      </c>
      <c r="X17" s="323">
        <v>0.18333333333333335</v>
      </c>
      <c r="Z17" s="323">
        <v>4.2733333333333334</v>
      </c>
      <c r="AA17" s="323">
        <v>4.0100000000000007</v>
      </c>
      <c r="AC17" s="323">
        <f t="shared" si="0"/>
        <v>1.82</v>
      </c>
      <c r="AD17" s="323"/>
    </row>
    <row r="18" spans="1:30" s="420" customFormat="1" x14ac:dyDescent="0.2">
      <c r="B18" s="331">
        <v>2017</v>
      </c>
      <c r="C18" s="420">
        <v>2841.5</v>
      </c>
      <c r="D18" s="420">
        <v>8.0500000000000007</v>
      </c>
      <c r="E18" s="420">
        <v>1892</v>
      </c>
      <c r="F18" s="420">
        <v>1840</v>
      </c>
      <c r="G18" s="420">
        <v>200</v>
      </c>
      <c r="H18" s="420">
        <v>145.5</v>
      </c>
      <c r="I18" s="420">
        <v>77.3</v>
      </c>
      <c r="J18" s="420">
        <v>364</v>
      </c>
      <c r="K18" s="420">
        <v>10.100000000000001</v>
      </c>
      <c r="L18" s="420">
        <v>217</v>
      </c>
      <c r="M18" s="420">
        <v>265</v>
      </c>
      <c r="N18" s="420">
        <v>0</v>
      </c>
      <c r="O18" s="420">
        <v>679.5</v>
      </c>
      <c r="P18" s="420">
        <v>427.5</v>
      </c>
      <c r="Q18" s="420">
        <v>7.8</v>
      </c>
      <c r="R18" s="420">
        <v>7.2</v>
      </c>
      <c r="S18" s="445">
        <v>9.9499999999999991E-2</v>
      </c>
      <c r="T18" s="442">
        <v>0.31174999999999997</v>
      </c>
      <c r="U18" s="442">
        <v>3.7249999999999996</v>
      </c>
      <c r="V18" s="442">
        <v>0.25395000000000001</v>
      </c>
      <c r="W18" s="443">
        <v>5.5834999999999999</v>
      </c>
      <c r="X18" s="323">
        <v>0.15</v>
      </c>
      <c r="Z18" s="312">
        <v>4.3600000000000003</v>
      </c>
      <c r="AA18" s="312">
        <v>4.1749999999999998</v>
      </c>
      <c r="AC18" s="323">
        <v>1.8919999999999999</v>
      </c>
      <c r="AD18" s="323"/>
    </row>
    <row r="19" spans="1:30" s="420" customFormat="1" x14ac:dyDescent="0.2">
      <c r="B19" s="331">
        <v>2018</v>
      </c>
      <c r="C19" s="319">
        <f>Ions!C906</f>
        <v>3580</v>
      </c>
      <c r="D19" s="319">
        <f>Ions!D906</f>
        <v>7.9599999999999991</v>
      </c>
      <c r="E19" s="319">
        <f>Ions!E906</f>
        <v>2399</v>
      </c>
      <c r="F19" s="319">
        <f>Ions!F906</f>
        <v>2293.1455000000001</v>
      </c>
      <c r="G19" s="319"/>
      <c r="H19" s="319">
        <f>Ions!H906</f>
        <v>174.69</v>
      </c>
      <c r="I19" s="319">
        <f>Ions!I906</f>
        <v>93.31</v>
      </c>
      <c r="J19" s="319">
        <f>Ions!J906</f>
        <v>470.76</v>
      </c>
      <c r="K19" s="319">
        <f>Ions!K906</f>
        <v>10.33</v>
      </c>
      <c r="L19" s="319">
        <f>Ions!L906</f>
        <v>221.6</v>
      </c>
      <c r="M19" s="319">
        <f>Ions!M906</f>
        <v>264.98400000000004</v>
      </c>
      <c r="N19" s="319">
        <f>Ions!N906</f>
        <v>10.56</v>
      </c>
      <c r="O19" s="319">
        <f>Ions!O906</f>
        <v>834.5</v>
      </c>
      <c r="P19" s="319">
        <f>Ions!P906</f>
        <v>576.59550000000002</v>
      </c>
      <c r="Q19" s="319">
        <f>Ions!Q906</f>
        <v>7.15</v>
      </c>
      <c r="R19" s="319"/>
      <c r="S19" s="472">
        <f>Nutrients!C889</f>
        <v>0.19999999999999998</v>
      </c>
      <c r="T19" s="472">
        <f>Nutrients!D889</f>
        <v>0.46699999999999997</v>
      </c>
      <c r="U19" s="472">
        <f>Nutrients!E889</f>
        <v>7.4169999999999998</v>
      </c>
      <c r="V19" s="472">
        <f>Nutrients!F889</f>
        <v>0.85050000000000003</v>
      </c>
      <c r="W19" s="474"/>
      <c r="X19" s="323"/>
      <c r="Z19" s="62" t="str">
        <f>Se!V215</f>
        <v>&lt;50</v>
      </c>
      <c r="AA19" s="62" t="str">
        <f>Se!W215</f>
        <v>&lt;22.2</v>
      </c>
      <c r="AC19" s="323">
        <f>'Salinity ppt'!E855</f>
        <v>2.399</v>
      </c>
      <c r="AD19" s="323"/>
    </row>
    <row r="20" spans="1:30" x14ac:dyDescent="0.2">
      <c r="E20" s="42"/>
      <c r="F20" s="42"/>
      <c r="G20" s="42"/>
      <c r="AC20" s="323"/>
      <c r="AD20" s="58"/>
    </row>
    <row r="21" spans="1:30" x14ac:dyDescent="0.2">
      <c r="AC21" s="323"/>
      <c r="AD21" s="58"/>
    </row>
    <row r="22" spans="1:30" x14ac:dyDescent="0.2">
      <c r="A22" t="s">
        <v>36</v>
      </c>
      <c r="B22">
        <v>1999</v>
      </c>
      <c r="C22" s="96" t="s">
        <v>151</v>
      </c>
      <c r="D22" s="96" t="s">
        <v>151</v>
      </c>
      <c r="E22" s="42">
        <v>2570.5382352941178</v>
      </c>
      <c r="F22" s="42">
        <v>2522.6755999999996</v>
      </c>
      <c r="G22" s="42">
        <v>216.59666666666669</v>
      </c>
      <c r="H22" s="42">
        <v>355</v>
      </c>
      <c r="I22" s="42">
        <v>169.75</v>
      </c>
      <c r="J22" s="42">
        <v>1192</v>
      </c>
      <c r="K22" s="41">
        <v>17.649999999999999</v>
      </c>
      <c r="L22" s="42">
        <v>268.08333333333331</v>
      </c>
      <c r="M22" s="42">
        <v>163.43426813485306</v>
      </c>
      <c r="N22" s="73">
        <v>0</v>
      </c>
      <c r="O22" s="42">
        <v>716</v>
      </c>
      <c r="P22" s="42">
        <v>724.4</v>
      </c>
      <c r="Q22" s="96" t="s">
        <v>151</v>
      </c>
      <c r="R22" s="41">
        <v>8.3535416666666666</v>
      </c>
      <c r="S22" s="59">
        <v>0.6964999999999999</v>
      </c>
      <c r="T22" s="58">
        <v>1.1101458333333334</v>
      </c>
      <c r="U22" s="58">
        <v>3.5494166666666662</v>
      </c>
      <c r="V22" s="58">
        <v>3.1377916666666668</v>
      </c>
      <c r="W22" s="58">
        <v>8.2889999999999997</v>
      </c>
      <c r="X22" s="58"/>
      <c r="Z22" s="58">
        <v>3.4249999999999998</v>
      </c>
      <c r="AA22" s="58">
        <v>3.24</v>
      </c>
      <c r="AC22" s="323">
        <f t="shared" ref="AC22:AC35" si="1">E22/1000</f>
        <v>2.570538235294118</v>
      </c>
      <c r="AD22" s="58"/>
    </row>
    <row r="23" spans="1:30" x14ac:dyDescent="0.2">
      <c r="B23">
        <v>2004</v>
      </c>
      <c r="C23" s="42">
        <v>3863.3333333333335</v>
      </c>
      <c r="D23" s="41">
        <v>7.9133333333333331</v>
      </c>
      <c r="E23" s="42">
        <v>2475.3333333333335</v>
      </c>
      <c r="F23" s="42">
        <f>(SUM(H23:K23)+SUM(M23:P23))</f>
        <v>2382.1766666666667</v>
      </c>
      <c r="G23" s="42">
        <v>252.73333333333335</v>
      </c>
      <c r="H23" s="42">
        <v>166.66666666666666</v>
      </c>
      <c r="I23" s="41">
        <v>76.466666666666669</v>
      </c>
      <c r="J23" s="42">
        <v>538.66666666666663</v>
      </c>
      <c r="K23" s="41">
        <v>15.266666666666666</v>
      </c>
      <c r="L23" s="42">
        <v>224</v>
      </c>
      <c r="M23" s="42">
        <v>272.83333333333337</v>
      </c>
      <c r="N23" s="73">
        <v>0</v>
      </c>
      <c r="O23" s="42">
        <v>598.49333333333334</v>
      </c>
      <c r="P23" s="42">
        <v>713.7833333333333</v>
      </c>
      <c r="Q23" s="96" t="s">
        <v>151</v>
      </c>
      <c r="R23" s="96" t="s">
        <v>151</v>
      </c>
      <c r="S23" s="59">
        <v>0.55666666666666664</v>
      </c>
      <c r="T23" s="58">
        <v>1.1426666666666667</v>
      </c>
      <c r="U23" s="58">
        <v>3.1066666666666669</v>
      </c>
      <c r="V23" s="58">
        <v>2.4700000000000002</v>
      </c>
      <c r="W23" s="58">
        <v>9.0966666666666676</v>
      </c>
      <c r="X23" s="58"/>
      <c r="Z23" s="58">
        <v>3.18</v>
      </c>
      <c r="AA23" s="96" t="s">
        <v>151</v>
      </c>
      <c r="AC23" s="323">
        <f t="shared" si="1"/>
        <v>2.4753333333333334</v>
      </c>
      <c r="AD23" s="58"/>
    </row>
    <row r="24" spans="1:30" x14ac:dyDescent="0.2">
      <c r="B24">
        <v>2005</v>
      </c>
      <c r="C24" s="42">
        <v>3957.5</v>
      </c>
      <c r="D24" s="41">
        <v>7.95</v>
      </c>
      <c r="E24">
        <v>2540</v>
      </c>
      <c r="F24" s="42">
        <v>2450</v>
      </c>
      <c r="G24" s="42">
        <v>213.66666666666666</v>
      </c>
      <c r="H24" s="42">
        <v>171</v>
      </c>
      <c r="I24" s="41">
        <v>84.95</v>
      </c>
      <c r="J24" s="42">
        <v>562.5</v>
      </c>
      <c r="K24" s="41">
        <v>15.425000000000001</v>
      </c>
      <c r="L24" s="42">
        <v>234.5</v>
      </c>
      <c r="M24" s="42">
        <v>279.25</v>
      </c>
      <c r="N24" s="41">
        <v>3.2250000000000001</v>
      </c>
      <c r="O24" s="42">
        <v>697.7</v>
      </c>
      <c r="P24" s="42">
        <v>762</v>
      </c>
      <c r="Q24" s="96" t="s">
        <v>151</v>
      </c>
      <c r="R24" s="96" t="s">
        <v>151</v>
      </c>
      <c r="S24" s="59">
        <v>0.69113175000000004</v>
      </c>
      <c r="T24" s="58">
        <v>1.3720815</v>
      </c>
      <c r="U24" s="58">
        <v>2.655672072965638</v>
      </c>
      <c r="V24" s="58">
        <v>2.2905049634703731</v>
      </c>
      <c r="W24" s="58">
        <v>7.7656300729656378</v>
      </c>
      <c r="X24" s="58"/>
      <c r="Z24" s="58">
        <v>3.2033333333333331</v>
      </c>
      <c r="AA24" s="58">
        <v>2.6633333333333336</v>
      </c>
      <c r="AC24" s="323">
        <f t="shared" si="1"/>
        <v>2.54</v>
      </c>
    </row>
    <row r="25" spans="1:30" x14ac:dyDescent="0.2">
      <c r="B25">
        <v>2006</v>
      </c>
      <c r="C25">
        <v>4540</v>
      </c>
      <c r="D25" s="41">
        <v>7.7750000000000004</v>
      </c>
      <c r="E25" s="42">
        <v>2950</v>
      </c>
      <c r="F25" s="42">
        <v>2857.5</v>
      </c>
      <c r="G25" s="42">
        <v>222.75</v>
      </c>
      <c r="H25" s="42">
        <v>198.75</v>
      </c>
      <c r="I25" s="41">
        <v>96.974999999999994</v>
      </c>
      <c r="J25" s="42">
        <v>658.25</v>
      </c>
      <c r="K25" s="41">
        <v>16.850000000000001</v>
      </c>
      <c r="L25" s="42">
        <v>272</v>
      </c>
      <c r="M25" s="42">
        <v>331.5</v>
      </c>
      <c r="N25" s="73">
        <v>0</v>
      </c>
      <c r="O25" s="42">
        <v>780.52499999999998</v>
      </c>
      <c r="P25" s="42">
        <v>937</v>
      </c>
      <c r="Q25" s="41">
        <v>12.133333333333333</v>
      </c>
      <c r="R25" s="41">
        <v>9.0333333333333332</v>
      </c>
      <c r="S25" s="59">
        <v>0.85524999999999995</v>
      </c>
      <c r="T25" s="58">
        <v>1.5055000000000001</v>
      </c>
      <c r="U25" s="58">
        <v>3.7299717499999998</v>
      </c>
      <c r="V25" s="58">
        <v>3.4760712500000004</v>
      </c>
      <c r="W25" s="58">
        <v>8.7809999999999988</v>
      </c>
      <c r="Z25" s="58">
        <v>3.2275</v>
      </c>
      <c r="AA25" s="58">
        <v>2.9775</v>
      </c>
      <c r="AC25" s="323">
        <f t="shared" si="1"/>
        <v>2.95</v>
      </c>
    </row>
    <row r="26" spans="1:30" x14ac:dyDescent="0.2">
      <c r="B26">
        <v>2007</v>
      </c>
      <c r="C26" s="42">
        <v>4283.25</v>
      </c>
      <c r="D26" s="41">
        <v>7.9749999999999996</v>
      </c>
      <c r="E26" s="42">
        <v>2747.5</v>
      </c>
      <c r="F26" s="42">
        <v>2685</v>
      </c>
      <c r="G26" s="42">
        <v>219.25</v>
      </c>
      <c r="H26" s="42">
        <v>187.25</v>
      </c>
      <c r="I26" s="41">
        <v>93.9</v>
      </c>
      <c r="J26" s="42">
        <v>614.75</v>
      </c>
      <c r="K26" s="76">
        <v>16.225000000000001</v>
      </c>
      <c r="L26" s="42">
        <v>248</v>
      </c>
      <c r="M26" s="42">
        <v>302.5</v>
      </c>
      <c r="N26" s="76">
        <v>0</v>
      </c>
      <c r="O26" s="42">
        <v>749.95</v>
      </c>
      <c r="P26" s="42">
        <v>869.5</v>
      </c>
      <c r="Q26" s="41">
        <v>10.425000000000001</v>
      </c>
      <c r="R26" s="41">
        <v>8.1</v>
      </c>
      <c r="S26" s="59">
        <v>0.53725000000000001</v>
      </c>
      <c r="T26" s="59">
        <v>0.87612500000000004</v>
      </c>
      <c r="U26" s="58">
        <v>4.0037500000000001</v>
      </c>
      <c r="V26" s="58">
        <v>1.4589999999999999</v>
      </c>
      <c r="W26" s="58">
        <v>9.4598750000000003</v>
      </c>
      <c r="Z26" s="58">
        <v>3.2949999999999999</v>
      </c>
      <c r="AA26" s="58">
        <v>3.0249999999999999</v>
      </c>
      <c r="AC26" s="323">
        <f t="shared" si="1"/>
        <v>2.7475000000000001</v>
      </c>
    </row>
    <row r="27" spans="1:30" x14ac:dyDescent="0.2">
      <c r="B27">
        <v>2008</v>
      </c>
      <c r="C27" s="42">
        <v>4071.25</v>
      </c>
      <c r="D27" s="41">
        <v>8</v>
      </c>
      <c r="E27" s="42">
        <v>2647.5</v>
      </c>
      <c r="F27" s="42">
        <v>2530</v>
      </c>
      <c r="G27" s="42">
        <v>227.75</v>
      </c>
      <c r="H27" s="42">
        <v>185</v>
      </c>
      <c r="I27" s="41">
        <v>91.7</v>
      </c>
      <c r="J27" s="42">
        <v>573.5</v>
      </c>
      <c r="K27" s="41">
        <v>14.824999999999999</v>
      </c>
      <c r="L27" s="42">
        <v>239.25</v>
      </c>
      <c r="M27" s="42">
        <v>292</v>
      </c>
      <c r="N27" s="76">
        <v>0</v>
      </c>
      <c r="O27" s="42">
        <v>737.57500000000005</v>
      </c>
      <c r="P27" s="42">
        <v>777.75</v>
      </c>
      <c r="Q27" s="41">
        <v>8.8249999999999993</v>
      </c>
      <c r="R27" s="41">
        <v>7.7750000000000004</v>
      </c>
      <c r="S27" s="59">
        <v>0.33100000000000002</v>
      </c>
      <c r="T27" s="59">
        <v>0.71424999999999994</v>
      </c>
      <c r="U27" s="58">
        <v>5.4635000000000007</v>
      </c>
      <c r="V27" s="58">
        <v>1.1097499999999998</v>
      </c>
      <c r="W27" s="58">
        <v>6.5495000000000001</v>
      </c>
      <c r="Z27" s="58">
        <v>3.51</v>
      </c>
      <c r="AA27" s="58">
        <v>3.2425000000000002</v>
      </c>
      <c r="AC27" s="323">
        <f t="shared" si="1"/>
        <v>2.6475</v>
      </c>
    </row>
    <row r="28" spans="1:30" x14ac:dyDescent="0.2">
      <c r="B28">
        <v>2009</v>
      </c>
      <c r="C28" s="42">
        <v>4477.5</v>
      </c>
      <c r="D28" s="41">
        <v>7.9750000000000005</v>
      </c>
      <c r="E28" s="42">
        <v>2885</v>
      </c>
      <c r="F28" s="42">
        <v>2802.5</v>
      </c>
      <c r="G28" s="42">
        <v>182.25</v>
      </c>
      <c r="H28" s="42">
        <v>192.25</v>
      </c>
      <c r="I28" s="41">
        <v>97.625</v>
      </c>
      <c r="J28" s="42">
        <v>655.75</v>
      </c>
      <c r="K28" s="41">
        <v>15.999999999999998</v>
      </c>
      <c r="L28" s="42">
        <v>230.5</v>
      </c>
      <c r="M28" s="42">
        <v>281.25</v>
      </c>
      <c r="N28" s="76">
        <v>0</v>
      </c>
      <c r="O28" s="42">
        <v>760.5</v>
      </c>
      <c r="P28" s="42">
        <v>938.75</v>
      </c>
      <c r="Q28" s="41">
        <v>9.6999999999999993</v>
      </c>
      <c r="R28" s="41">
        <v>8.5250000000000004</v>
      </c>
      <c r="S28" s="59">
        <v>0.34209999999999996</v>
      </c>
      <c r="T28" s="59">
        <v>0.57787500000000003</v>
      </c>
      <c r="U28" s="58">
        <v>4.8903249999999998</v>
      </c>
      <c r="V28" s="59">
        <v>0.78911500000000001</v>
      </c>
      <c r="W28" s="58">
        <v>6.6766000000000005</v>
      </c>
      <c r="X28" s="58">
        <v>0.15</v>
      </c>
      <c r="Z28" s="58">
        <v>3.0324999999999998</v>
      </c>
      <c r="AA28" s="58">
        <v>2.7174999999999998</v>
      </c>
      <c r="AC28" s="323">
        <f t="shared" si="1"/>
        <v>2.8849999999999998</v>
      </c>
    </row>
    <row r="29" spans="1:30" x14ac:dyDescent="0.2">
      <c r="B29">
        <v>2010</v>
      </c>
      <c r="C29" s="42">
        <v>4440</v>
      </c>
      <c r="D29" s="41">
        <v>7.9</v>
      </c>
      <c r="E29" s="42">
        <v>2842.5</v>
      </c>
      <c r="F29" s="42">
        <v>2750</v>
      </c>
      <c r="G29" s="42">
        <v>205</v>
      </c>
      <c r="H29" s="42">
        <v>192.5</v>
      </c>
      <c r="I29" s="41">
        <v>96.924999999999997</v>
      </c>
      <c r="J29" s="42">
        <v>635</v>
      </c>
      <c r="K29" s="41">
        <v>13.324999999999999</v>
      </c>
      <c r="L29" s="42">
        <v>243.5</v>
      </c>
      <c r="M29" s="42">
        <v>297</v>
      </c>
      <c r="N29" s="111">
        <v>0</v>
      </c>
      <c r="O29" s="42">
        <v>746.1</v>
      </c>
      <c r="P29" s="42">
        <v>913.25</v>
      </c>
      <c r="Q29" s="41">
        <v>11.15</v>
      </c>
      <c r="R29" s="41">
        <v>8.625</v>
      </c>
      <c r="S29" s="59">
        <v>0.4395</v>
      </c>
      <c r="T29" s="59">
        <v>0.64449999999999996</v>
      </c>
      <c r="U29" s="58">
        <v>5.1464999999999996</v>
      </c>
      <c r="V29" s="59">
        <v>0.65287499999999998</v>
      </c>
      <c r="W29" s="58">
        <v>7.1602499999999996</v>
      </c>
      <c r="X29" s="58">
        <v>0.18750000000000003</v>
      </c>
      <c r="Z29" s="58">
        <v>2.8425000000000002</v>
      </c>
      <c r="AA29" s="58">
        <v>2.7650000000000001</v>
      </c>
      <c r="AC29" s="323">
        <f t="shared" si="1"/>
        <v>2.8424999999999998</v>
      </c>
    </row>
    <row r="30" spans="1:30" x14ac:dyDescent="0.2">
      <c r="B30">
        <v>2011</v>
      </c>
      <c r="C30" s="42">
        <v>4245</v>
      </c>
      <c r="D30" s="41">
        <v>7.85</v>
      </c>
      <c r="E30" s="42">
        <v>2742.5</v>
      </c>
      <c r="F30" s="42">
        <v>2612.5</v>
      </c>
      <c r="G30" s="42">
        <v>233.25</v>
      </c>
      <c r="H30" s="42">
        <v>186</v>
      </c>
      <c r="I30" s="41">
        <v>91.974999999999994</v>
      </c>
      <c r="J30" s="42">
        <v>602</v>
      </c>
      <c r="K30" s="41">
        <v>14.55</v>
      </c>
      <c r="L30" s="42">
        <v>251.5</v>
      </c>
      <c r="M30" s="42">
        <v>306.75</v>
      </c>
      <c r="N30" s="111">
        <v>0</v>
      </c>
      <c r="O30" s="42">
        <v>731.82500000000005</v>
      </c>
      <c r="P30" s="42">
        <v>832.5</v>
      </c>
      <c r="Q30" s="41">
        <v>12.075000000000001</v>
      </c>
      <c r="R30" s="41">
        <v>9.2249999999999996</v>
      </c>
      <c r="S30" s="59">
        <v>0.32824999999999999</v>
      </c>
      <c r="T30" s="59">
        <v>0.624</v>
      </c>
      <c r="U30" s="58">
        <v>5.4794999999999998</v>
      </c>
      <c r="V30" s="59">
        <v>0.96199999999999997</v>
      </c>
      <c r="W30" s="58">
        <v>8.4120000000000008</v>
      </c>
      <c r="X30" s="58">
        <v>0.17499999999999999</v>
      </c>
      <c r="Z30" s="58">
        <v>3.2749999999999999</v>
      </c>
      <c r="AA30" s="58">
        <v>2.9925000000000002</v>
      </c>
      <c r="AC30" s="323">
        <f t="shared" si="1"/>
        <v>2.7425000000000002</v>
      </c>
    </row>
    <row r="31" spans="1:30" x14ac:dyDescent="0.2">
      <c r="B31">
        <v>2012</v>
      </c>
      <c r="C31" s="42">
        <v>3727.25</v>
      </c>
      <c r="D31" s="41">
        <v>7.8</v>
      </c>
      <c r="E31" s="42">
        <v>2320</v>
      </c>
      <c r="F31" s="42">
        <v>2367.5</v>
      </c>
      <c r="G31" s="42">
        <v>170</v>
      </c>
      <c r="H31" s="42">
        <v>166.5</v>
      </c>
      <c r="I31" s="41">
        <v>90.674999999999997</v>
      </c>
      <c r="J31">
        <v>534</v>
      </c>
      <c r="K31" s="41">
        <v>14.85</v>
      </c>
      <c r="L31" s="42">
        <v>219.75</v>
      </c>
      <c r="M31">
        <v>268</v>
      </c>
      <c r="N31" s="111">
        <v>0</v>
      </c>
      <c r="O31" s="42">
        <v>696.7</v>
      </c>
      <c r="P31" s="42">
        <v>729.25</v>
      </c>
      <c r="Q31" s="41">
        <v>15.75</v>
      </c>
      <c r="R31" s="41">
        <v>10.5</v>
      </c>
      <c r="S31" s="59">
        <v>0.44350000000000001</v>
      </c>
      <c r="T31" s="59">
        <v>0.74989250000000007</v>
      </c>
      <c r="U31" s="58">
        <v>4.7602500000000001</v>
      </c>
      <c r="V31" s="59">
        <v>0.27875000000000005</v>
      </c>
      <c r="W31" s="58">
        <v>8.1265000000000001</v>
      </c>
      <c r="X31" s="58">
        <v>0.1</v>
      </c>
      <c r="Z31" s="58">
        <v>4.835</v>
      </c>
      <c r="AA31" s="58">
        <v>4.1924999999999999</v>
      </c>
      <c r="AC31" s="323">
        <f t="shared" si="1"/>
        <v>2.3199999999999998</v>
      </c>
    </row>
    <row r="32" spans="1:30" x14ac:dyDescent="0.2">
      <c r="B32">
        <v>2013</v>
      </c>
      <c r="C32" s="42">
        <v>3727.25</v>
      </c>
      <c r="D32" s="41">
        <v>7.95</v>
      </c>
      <c r="E32" s="42">
        <v>2460</v>
      </c>
      <c r="F32" s="42">
        <v>2312.5</v>
      </c>
      <c r="G32" s="42">
        <v>216.5</v>
      </c>
      <c r="H32" s="42">
        <v>167</v>
      </c>
      <c r="I32" s="41">
        <v>79.824999999999989</v>
      </c>
      <c r="J32">
        <v>520.5</v>
      </c>
      <c r="K32" s="41">
        <v>12.95</v>
      </c>
      <c r="L32" s="42">
        <v>232.25</v>
      </c>
      <c r="M32" s="42">
        <v>283.25</v>
      </c>
      <c r="N32" s="111">
        <v>0</v>
      </c>
      <c r="O32" s="42">
        <v>668.75</v>
      </c>
      <c r="P32" s="42">
        <v>721.5</v>
      </c>
      <c r="Q32" s="41">
        <v>7.9</v>
      </c>
      <c r="R32" s="41">
        <v>6.75</v>
      </c>
      <c r="S32" s="59">
        <v>0.32824999999999999</v>
      </c>
      <c r="T32" s="58">
        <v>1.012</v>
      </c>
      <c r="U32" s="58">
        <v>5.1892499999999995</v>
      </c>
      <c r="V32" s="59">
        <v>0.40700000000000003</v>
      </c>
      <c r="W32" s="58">
        <v>7.1480499999999996</v>
      </c>
      <c r="X32" s="58">
        <v>0.16250000000000001</v>
      </c>
      <c r="Z32" s="58">
        <v>2.6124999999999998</v>
      </c>
      <c r="AA32" s="58">
        <v>2.5249999999999999</v>
      </c>
      <c r="AC32" s="323">
        <f t="shared" si="1"/>
        <v>2.46</v>
      </c>
    </row>
    <row r="33" spans="1:30" x14ac:dyDescent="0.2">
      <c r="B33">
        <v>2014</v>
      </c>
      <c r="C33" s="42">
        <v>3802.5</v>
      </c>
      <c r="D33" s="41">
        <v>7.8750000000000009</v>
      </c>
      <c r="E33" s="42">
        <v>2445</v>
      </c>
      <c r="F33" s="42">
        <v>2345</v>
      </c>
      <c r="G33" s="42">
        <v>230</v>
      </c>
      <c r="H33" s="42">
        <v>164.25</v>
      </c>
      <c r="I33" s="41">
        <v>82.875</v>
      </c>
      <c r="J33" s="42">
        <v>531</v>
      </c>
      <c r="K33" s="41">
        <v>12.600000000000001</v>
      </c>
      <c r="L33" s="42">
        <v>243</v>
      </c>
      <c r="M33" s="42">
        <v>296.25</v>
      </c>
      <c r="N33" s="111">
        <v>0</v>
      </c>
      <c r="O33" s="42">
        <v>656.25</v>
      </c>
      <c r="P33" s="42">
        <v>747.5</v>
      </c>
      <c r="Q33" s="41">
        <v>8.0500000000000007</v>
      </c>
      <c r="R33" s="41">
        <v>6.25</v>
      </c>
      <c r="S33" s="59">
        <v>0.23899999999999999</v>
      </c>
      <c r="T33" s="59">
        <v>0.45600000000000002</v>
      </c>
      <c r="U33" s="58">
        <v>6.6139999999999999</v>
      </c>
      <c r="V33" s="59">
        <v>0.26800000000000002</v>
      </c>
      <c r="W33" s="58">
        <v>7.9039999999999999</v>
      </c>
      <c r="X33" s="58">
        <v>0.13750000000000001</v>
      </c>
      <c r="Z33" s="58">
        <v>2.5500000000000003</v>
      </c>
      <c r="AA33" s="58">
        <v>2.2650000000000001</v>
      </c>
      <c r="AC33" s="323">
        <f t="shared" si="1"/>
        <v>2.4449999999999998</v>
      </c>
    </row>
    <row r="34" spans="1:30" s="420" customFormat="1" x14ac:dyDescent="0.2">
      <c r="B34" s="420">
        <v>2015</v>
      </c>
      <c r="C34" s="319">
        <v>3581.25</v>
      </c>
      <c r="D34" s="318">
        <v>7.8249999999999993</v>
      </c>
      <c r="E34" s="319">
        <v>2285</v>
      </c>
      <c r="F34" s="319">
        <v>2225</v>
      </c>
      <c r="G34" s="319">
        <v>356.75</v>
      </c>
      <c r="H34" s="319">
        <v>158</v>
      </c>
      <c r="I34" s="318">
        <v>78.474999999999994</v>
      </c>
      <c r="J34" s="319">
        <v>483</v>
      </c>
      <c r="K34" s="318">
        <v>11.324999999999999</v>
      </c>
      <c r="L34" s="319">
        <v>239.5</v>
      </c>
      <c r="M34" s="319">
        <v>292.5</v>
      </c>
      <c r="N34" s="111">
        <v>0</v>
      </c>
      <c r="O34" s="319">
        <v>655.75</v>
      </c>
      <c r="P34" s="319">
        <v>687.75</v>
      </c>
      <c r="Q34" s="318">
        <v>7.5500000000000007</v>
      </c>
      <c r="R34" s="318">
        <v>5.9</v>
      </c>
      <c r="S34" s="324">
        <v>0.26850000000000002</v>
      </c>
      <c r="T34" s="324">
        <v>0.64175000000000004</v>
      </c>
      <c r="U34" s="323">
        <v>4.3227500000000001</v>
      </c>
      <c r="V34" s="324">
        <v>0.30175000000000007</v>
      </c>
      <c r="W34" s="323">
        <v>6.9387499999999998</v>
      </c>
      <c r="X34" s="323">
        <v>0.1125</v>
      </c>
      <c r="Z34" s="323">
        <v>2.4824999999999999</v>
      </c>
      <c r="AA34" s="323">
        <v>2.4775</v>
      </c>
      <c r="AC34" s="323">
        <f t="shared" si="1"/>
        <v>2.2850000000000001</v>
      </c>
    </row>
    <row r="35" spans="1:30" s="420" customFormat="1" x14ac:dyDescent="0.2">
      <c r="B35" s="420">
        <v>2016</v>
      </c>
      <c r="C35" s="319">
        <v>3179.6666666666665</v>
      </c>
      <c r="D35" s="318">
        <v>7.5666666666666664</v>
      </c>
      <c r="E35" s="319">
        <v>2003.3333333333333</v>
      </c>
      <c r="F35" s="319">
        <v>1990</v>
      </c>
      <c r="G35" s="319">
        <v>332</v>
      </c>
      <c r="H35" s="319">
        <v>142.66666666666666</v>
      </c>
      <c r="I35" s="318">
        <v>69.999999999999986</v>
      </c>
      <c r="J35" s="319">
        <v>437.66666666666669</v>
      </c>
      <c r="K35" s="318">
        <v>10.800000000000002</v>
      </c>
      <c r="L35" s="319">
        <v>213.33333333333334</v>
      </c>
      <c r="M35" s="319">
        <v>260.33333333333331</v>
      </c>
      <c r="N35" s="111">
        <v>0</v>
      </c>
      <c r="O35" s="319">
        <v>599.33333333333337</v>
      </c>
      <c r="P35" s="319">
        <v>598</v>
      </c>
      <c r="Q35" s="318">
        <v>6.95</v>
      </c>
      <c r="R35" s="318">
        <v>6.0500000000000007</v>
      </c>
      <c r="S35" s="324">
        <v>0.18200000000000002</v>
      </c>
      <c r="T35" s="324">
        <v>0.58666666666666656</v>
      </c>
      <c r="U35" s="323">
        <v>3.8816666666666664</v>
      </c>
      <c r="V35" s="324">
        <v>0.73466666666666658</v>
      </c>
      <c r="W35" s="323">
        <v>5.3973333333333331</v>
      </c>
      <c r="X35" s="323">
        <v>0.43333333333333335</v>
      </c>
      <c r="Z35" s="323">
        <v>2.41</v>
      </c>
      <c r="AA35" s="323">
        <v>2.3866666666666667</v>
      </c>
      <c r="AC35" s="323">
        <f t="shared" si="1"/>
        <v>2.0033333333333334</v>
      </c>
    </row>
    <row r="36" spans="1:30" x14ac:dyDescent="0.2">
      <c r="B36" s="331">
        <v>2017</v>
      </c>
      <c r="C36" s="420">
        <v>3400</v>
      </c>
      <c r="D36" s="420">
        <v>8</v>
      </c>
      <c r="E36" s="420">
        <v>2190</v>
      </c>
      <c r="F36" s="420">
        <v>2115</v>
      </c>
      <c r="G36" s="420">
        <v>157.5</v>
      </c>
      <c r="H36" s="420">
        <v>146</v>
      </c>
      <c r="I36" s="420">
        <v>71.5</v>
      </c>
      <c r="J36" s="420">
        <v>459</v>
      </c>
      <c r="K36" s="420">
        <v>11.35</v>
      </c>
      <c r="L36" s="420">
        <v>218.5</v>
      </c>
      <c r="M36" s="420">
        <v>266.5</v>
      </c>
      <c r="N36" s="420">
        <v>0</v>
      </c>
      <c r="O36" s="420">
        <v>637.5</v>
      </c>
      <c r="P36" s="420">
        <v>650</v>
      </c>
      <c r="Q36" s="420">
        <v>8.4</v>
      </c>
      <c r="R36" s="420">
        <v>7.7</v>
      </c>
      <c r="S36" s="445">
        <v>0.20574999999999999</v>
      </c>
      <c r="T36" s="442">
        <v>0.28634500000000002</v>
      </c>
      <c r="U36" s="442">
        <v>1.9855</v>
      </c>
      <c r="V36" s="442">
        <v>0.38095000000000001</v>
      </c>
      <c r="W36" s="443">
        <v>10.474499999999999</v>
      </c>
      <c r="X36" s="323">
        <v>0.15</v>
      </c>
      <c r="Z36" s="312">
        <v>2.29</v>
      </c>
      <c r="AA36" s="312">
        <v>2.1949999999999998</v>
      </c>
      <c r="AC36" s="323">
        <v>2.1900000000000004</v>
      </c>
    </row>
    <row r="37" spans="1:30" s="420" customFormat="1" x14ac:dyDescent="0.2">
      <c r="B37" s="331">
        <v>2018</v>
      </c>
      <c r="C37" s="319">
        <f>Ions!C907</f>
        <v>4570</v>
      </c>
      <c r="D37" s="319">
        <f>Ions!D907</f>
        <v>7.84</v>
      </c>
      <c r="E37" s="319">
        <f>Ions!E907</f>
        <v>2908</v>
      </c>
      <c r="F37" s="319">
        <f>Ions!F907</f>
        <v>2795.5449999999996</v>
      </c>
      <c r="G37" s="319"/>
      <c r="H37" s="319">
        <f>Ions!H907</f>
        <v>191.17500000000001</v>
      </c>
      <c r="I37" s="319">
        <f>Ions!I907</f>
        <v>91.10499999999999</v>
      </c>
      <c r="J37" s="319">
        <f>Ions!J907</f>
        <v>648.92499999999995</v>
      </c>
      <c r="K37" s="319">
        <f>Ions!K907</f>
        <v>13.44</v>
      </c>
      <c r="L37" s="319">
        <f>Ions!L907</f>
        <v>246</v>
      </c>
      <c r="M37" s="319">
        <f>Ions!M907</f>
        <v>300.12</v>
      </c>
      <c r="N37" s="319" t="str">
        <f>Ions!N907</f>
        <v>&lt;1.4</v>
      </c>
      <c r="O37" s="319">
        <f>Ions!O907</f>
        <v>778.5</v>
      </c>
      <c r="P37" s="319">
        <f>Ions!P907</f>
        <v>924.8</v>
      </c>
      <c r="Q37" s="319">
        <f>Ions!Q907</f>
        <v>7.03</v>
      </c>
      <c r="R37" s="319"/>
      <c r="S37" s="472">
        <f>Nutrients!C890</f>
        <v>0.39744999999999997</v>
      </c>
      <c r="T37" s="472">
        <f>Nutrients!D890</f>
        <v>1.0036499999999999</v>
      </c>
      <c r="U37" s="472">
        <f>Nutrients!E890</f>
        <v>7.1920000000000002</v>
      </c>
      <c r="V37" s="472">
        <f>Nutrients!F890</f>
        <v>1.71</v>
      </c>
      <c r="W37" s="474"/>
      <c r="X37" s="323"/>
      <c r="Z37" s="62" t="str">
        <f>Se!V216</f>
        <v>&lt;50</v>
      </c>
      <c r="AA37" s="62" t="str">
        <f>Se!W216</f>
        <v>&lt;22.2</v>
      </c>
      <c r="AC37" s="323">
        <f>'Salinity ppt'!E856</f>
        <v>2.9079999999999999</v>
      </c>
      <c r="AD37" s="323"/>
    </row>
    <row r="38" spans="1:30" x14ac:dyDescent="0.2">
      <c r="C38" s="42"/>
      <c r="F38" s="42"/>
      <c r="G38" s="42"/>
      <c r="H38" s="42"/>
      <c r="I38" s="42"/>
      <c r="J38" s="42"/>
      <c r="K38" s="41"/>
      <c r="L38" s="42"/>
      <c r="M38" s="42"/>
      <c r="N38" s="42"/>
      <c r="O38" s="42"/>
      <c r="P38" s="42"/>
      <c r="S38" s="59"/>
      <c r="T38" s="59"/>
      <c r="U38" s="59"/>
      <c r="V38" s="59"/>
      <c r="AC38" s="323"/>
    </row>
    <row r="39" spans="1:30" x14ac:dyDescent="0.2">
      <c r="A39" t="s">
        <v>100</v>
      </c>
      <c r="B39">
        <v>2005</v>
      </c>
      <c r="C39" s="42">
        <v>4396.666666666667</v>
      </c>
      <c r="D39" s="41">
        <v>7.8666666666666671</v>
      </c>
      <c r="E39" s="42">
        <v>2793.3333333333335</v>
      </c>
      <c r="F39" s="42">
        <v>2700</v>
      </c>
      <c r="G39" s="42">
        <v>93.382008999999996</v>
      </c>
      <c r="H39" s="42">
        <v>172</v>
      </c>
      <c r="I39" s="41">
        <v>86.966666666666654</v>
      </c>
      <c r="J39" s="42">
        <v>639</v>
      </c>
      <c r="K39" s="41">
        <v>16.7</v>
      </c>
      <c r="L39" s="42">
        <v>258.33333333333331</v>
      </c>
      <c r="M39" s="42">
        <v>315.33333333333331</v>
      </c>
      <c r="N39" s="73">
        <v>0</v>
      </c>
      <c r="O39" s="42">
        <v>725.2</v>
      </c>
      <c r="P39" s="42">
        <v>889</v>
      </c>
      <c r="Q39" s="96" t="s">
        <v>151</v>
      </c>
      <c r="R39" s="96" t="s">
        <v>151</v>
      </c>
      <c r="S39" s="59">
        <v>0.55460600000000004</v>
      </c>
      <c r="T39" s="58">
        <v>1.710097</v>
      </c>
      <c r="U39" s="59">
        <v>0.82358033333333347</v>
      </c>
      <c r="V39" s="58">
        <v>2.7046600000000001</v>
      </c>
      <c r="W39" s="58">
        <v>7.354379333333334</v>
      </c>
      <c r="Z39" s="58">
        <v>2.4500000000000002</v>
      </c>
      <c r="AA39" s="58">
        <v>2.1800000000000002</v>
      </c>
      <c r="AC39" s="323"/>
    </row>
    <row r="40" spans="1:30" x14ac:dyDescent="0.2">
      <c r="B40">
        <v>2006</v>
      </c>
      <c r="C40" s="42">
        <v>4926.666666666667</v>
      </c>
      <c r="D40">
        <v>7.9</v>
      </c>
      <c r="E40" s="42">
        <v>3150</v>
      </c>
      <c r="F40" s="42">
        <v>3040</v>
      </c>
      <c r="G40" s="42">
        <v>131.66666666666666</v>
      </c>
      <c r="H40" s="42">
        <v>195.33333333333334</v>
      </c>
      <c r="I40" s="41">
        <v>96.8</v>
      </c>
      <c r="J40" s="42">
        <v>744</v>
      </c>
      <c r="K40" s="41">
        <v>19.033333333333335</v>
      </c>
      <c r="L40" s="42">
        <v>300.33333333333331</v>
      </c>
      <c r="M40" s="42">
        <v>366.33333333333331</v>
      </c>
      <c r="N40" s="73">
        <v>0</v>
      </c>
      <c r="O40" s="42">
        <v>791.86666666666679</v>
      </c>
      <c r="P40" s="42">
        <v>1005.6666666666666</v>
      </c>
      <c r="Q40" s="41">
        <v>13.3</v>
      </c>
      <c r="R40" s="41">
        <v>10.6</v>
      </c>
      <c r="S40" s="58">
        <v>1.1773333333333333</v>
      </c>
      <c r="T40" s="58">
        <v>1.8203333333333334</v>
      </c>
      <c r="U40" s="59">
        <v>0.5409815</v>
      </c>
      <c r="V40" s="58">
        <v>5.721305000000001</v>
      </c>
      <c r="W40" s="58">
        <v>9.3990000000000009</v>
      </c>
      <c r="Z40" s="58">
        <v>2.1733333333333333</v>
      </c>
      <c r="AA40" s="58">
        <v>2.0033333333333334</v>
      </c>
      <c r="AC40" s="323"/>
    </row>
    <row r="41" spans="1:30" x14ac:dyDescent="0.2">
      <c r="B41">
        <v>2007</v>
      </c>
      <c r="C41">
        <v>4253</v>
      </c>
      <c r="D41" s="41">
        <v>8.0500000000000007</v>
      </c>
      <c r="E41">
        <v>2730</v>
      </c>
      <c r="F41">
        <v>2695</v>
      </c>
      <c r="G41" s="42">
        <v>247.5</v>
      </c>
      <c r="H41">
        <v>175</v>
      </c>
      <c r="I41" s="41">
        <v>85.9</v>
      </c>
      <c r="J41">
        <v>632</v>
      </c>
      <c r="K41" s="41">
        <v>17.25</v>
      </c>
      <c r="L41" s="42">
        <v>243.5</v>
      </c>
      <c r="M41">
        <v>297</v>
      </c>
      <c r="N41" s="67">
        <v>0</v>
      </c>
      <c r="O41" s="42">
        <v>715.45</v>
      </c>
      <c r="P41" s="42">
        <v>921.5</v>
      </c>
      <c r="Q41" s="41">
        <v>9.9499999999999993</v>
      </c>
      <c r="R41" s="41">
        <v>7.75</v>
      </c>
      <c r="S41" s="59">
        <v>0.38400000000000001</v>
      </c>
      <c r="T41" s="59">
        <v>0.77949999999999997</v>
      </c>
      <c r="U41" s="58">
        <v>2.1339999999999999</v>
      </c>
      <c r="V41" s="58">
        <v>2.0365000000000002</v>
      </c>
      <c r="W41" s="58">
        <v>5.7995000000000001</v>
      </c>
      <c r="Z41" s="58">
        <v>2.71</v>
      </c>
      <c r="AA41" s="58">
        <v>2.4249999999999998</v>
      </c>
      <c r="AC41" s="323"/>
    </row>
    <row r="42" spans="1:30" x14ac:dyDescent="0.2">
      <c r="B42">
        <v>2008</v>
      </c>
      <c r="C42">
        <v>4664</v>
      </c>
      <c r="D42" s="41">
        <v>7.9</v>
      </c>
      <c r="E42">
        <v>3025</v>
      </c>
      <c r="F42">
        <v>2930</v>
      </c>
      <c r="G42">
        <v>270</v>
      </c>
      <c r="H42">
        <v>194</v>
      </c>
      <c r="I42" s="41">
        <v>97.05</v>
      </c>
      <c r="J42" s="42">
        <v>694.5</v>
      </c>
      <c r="K42">
        <v>17.399999999999999</v>
      </c>
      <c r="L42" s="42">
        <v>256.5</v>
      </c>
      <c r="M42" s="42">
        <v>312.5</v>
      </c>
      <c r="N42" s="67">
        <v>0</v>
      </c>
      <c r="O42" s="42">
        <v>781.2</v>
      </c>
      <c r="P42" s="42">
        <v>984</v>
      </c>
      <c r="Q42" s="41">
        <v>10.55</v>
      </c>
      <c r="R42" s="41">
        <v>8.9</v>
      </c>
      <c r="S42" s="59">
        <v>0.433</v>
      </c>
      <c r="T42" s="58">
        <v>1.0065</v>
      </c>
      <c r="U42" s="58">
        <v>3.8085</v>
      </c>
      <c r="V42" s="58">
        <v>2.6520000000000001</v>
      </c>
      <c r="W42" s="58">
        <v>7.1989999999999998</v>
      </c>
      <c r="Z42" s="58">
        <v>2.81</v>
      </c>
      <c r="AA42" s="58">
        <v>2.5350000000000001</v>
      </c>
      <c r="AC42" s="323"/>
    </row>
    <row r="43" spans="1:30" x14ac:dyDescent="0.2">
      <c r="D43" s="41"/>
      <c r="I43" s="41"/>
      <c r="J43" s="42"/>
      <c r="L43" s="42"/>
      <c r="M43" s="42"/>
      <c r="N43" s="67"/>
      <c r="O43" s="42"/>
      <c r="P43" s="42"/>
      <c r="Q43" s="41"/>
      <c r="R43" s="41"/>
      <c r="S43" s="59"/>
      <c r="T43" s="58"/>
      <c r="U43" s="58"/>
      <c r="V43" s="58"/>
      <c r="W43" s="58"/>
      <c r="AC43" s="323"/>
    </row>
    <row r="44" spans="1:30" x14ac:dyDescent="0.2">
      <c r="S44" s="59"/>
      <c r="Z44" s="58"/>
      <c r="AA44" s="58"/>
      <c r="AC44" s="323"/>
    </row>
    <row r="45" spans="1:30" x14ac:dyDescent="0.2">
      <c r="A45" t="s">
        <v>72</v>
      </c>
      <c r="B45">
        <v>1999</v>
      </c>
      <c r="C45" s="96" t="s">
        <v>151</v>
      </c>
      <c r="D45" s="96" t="s">
        <v>151</v>
      </c>
      <c r="E45" s="42">
        <v>1424.8529411764705</v>
      </c>
      <c r="F45" s="42">
        <v>1427.0426000000002</v>
      </c>
      <c r="G45" s="42">
        <v>95.668333333333337</v>
      </c>
      <c r="H45" s="42">
        <v>108.5</v>
      </c>
      <c r="I45" s="41">
        <v>30.1</v>
      </c>
      <c r="J45" s="42">
        <v>277</v>
      </c>
      <c r="K45" s="41">
        <v>11.65</v>
      </c>
      <c r="L45" s="42">
        <v>226.77777777777777</v>
      </c>
      <c r="M45" s="42">
        <v>138.25275775079683</v>
      </c>
      <c r="N45" s="73">
        <v>0</v>
      </c>
      <c r="O45" s="42">
        <v>526.79999999999995</v>
      </c>
      <c r="P45" s="42">
        <v>234.6</v>
      </c>
      <c r="Q45" s="96" t="s">
        <v>151</v>
      </c>
      <c r="R45" s="41">
        <v>7.2457500000000001</v>
      </c>
      <c r="S45" s="59">
        <v>0.70979166666666671</v>
      </c>
      <c r="T45" s="59">
        <v>0.86516666666666675</v>
      </c>
      <c r="U45" s="41">
        <v>14.343166666666667</v>
      </c>
      <c r="V45" s="59">
        <v>0.72854166666666664</v>
      </c>
      <c r="W45" s="41">
        <v>16.366499999999998</v>
      </c>
      <c r="X45" s="58"/>
      <c r="Z45" s="58">
        <v>2.42</v>
      </c>
      <c r="AA45" s="58">
        <v>1.4550000000000001</v>
      </c>
      <c r="AC45" s="323">
        <f t="shared" ref="AC45:AC58" si="2">E45/1000</f>
        <v>1.4248529411764705</v>
      </c>
    </row>
    <row r="46" spans="1:30" x14ac:dyDescent="0.2">
      <c r="B46">
        <v>2004</v>
      </c>
      <c r="C46" s="42">
        <v>1916.6666666666667</v>
      </c>
      <c r="D46" s="41">
        <v>7.92</v>
      </c>
      <c r="E46" s="42">
        <v>1218</v>
      </c>
      <c r="F46" s="42">
        <f>(SUM(H46:K46)+SUM(M46:P46))</f>
        <v>1155.3766666666668</v>
      </c>
      <c r="G46" s="42">
        <v>74.3</v>
      </c>
      <c r="H46" s="42">
        <v>100.63333333333333</v>
      </c>
      <c r="I46" s="41">
        <v>25.7</v>
      </c>
      <c r="J46" s="42">
        <v>241.33333333333334</v>
      </c>
      <c r="K46" s="41">
        <v>10.253333333333332</v>
      </c>
      <c r="L46" s="42">
        <v>175.78</v>
      </c>
      <c r="M46" s="42">
        <v>214.5333333333333</v>
      </c>
      <c r="N46" s="73">
        <v>0</v>
      </c>
      <c r="O46" s="42">
        <v>378.63666666666671</v>
      </c>
      <c r="P46" s="42">
        <v>184.28666666666666</v>
      </c>
      <c r="Q46" s="96" t="s">
        <v>151</v>
      </c>
      <c r="R46" s="96" t="s">
        <v>151</v>
      </c>
      <c r="S46" s="59">
        <v>0.83033333333333337</v>
      </c>
      <c r="T46" s="58">
        <v>1.1843333333333332</v>
      </c>
      <c r="U46" s="41">
        <v>14.766666666666666</v>
      </c>
      <c r="V46" s="58">
        <v>1.373</v>
      </c>
      <c r="W46" s="41">
        <v>19.64</v>
      </c>
      <c r="X46" s="58"/>
      <c r="Z46" s="58">
        <v>2.2250000000000001</v>
      </c>
      <c r="AA46" s="96" t="s">
        <v>151</v>
      </c>
      <c r="AC46" s="323">
        <f t="shared" si="2"/>
        <v>1.218</v>
      </c>
    </row>
    <row r="47" spans="1:30" x14ac:dyDescent="0.2">
      <c r="B47">
        <v>2005</v>
      </c>
      <c r="C47" s="42">
        <v>2267.5</v>
      </c>
      <c r="D47" s="41">
        <v>8.15</v>
      </c>
      <c r="E47">
        <v>1460</v>
      </c>
      <c r="F47">
        <v>1375</v>
      </c>
      <c r="G47" s="42">
        <v>63</v>
      </c>
      <c r="H47" s="42">
        <v>99.55</v>
      </c>
      <c r="I47" s="41">
        <v>29.425000000000001</v>
      </c>
      <c r="J47" s="42">
        <v>330</v>
      </c>
      <c r="K47" s="41">
        <v>11.375</v>
      </c>
      <c r="L47" s="42">
        <v>199.5</v>
      </c>
      <c r="M47" s="42">
        <v>225.75</v>
      </c>
      <c r="N47" s="41">
        <v>8.4749999999999996</v>
      </c>
      <c r="O47" s="42">
        <v>475.8</v>
      </c>
      <c r="P47" s="42">
        <v>295.25</v>
      </c>
      <c r="Q47" s="96" t="s">
        <v>151</v>
      </c>
      <c r="R47" s="96" t="s">
        <v>151</v>
      </c>
      <c r="S47" s="59">
        <v>0.92208274999999995</v>
      </c>
      <c r="T47" s="58">
        <v>1.506327</v>
      </c>
      <c r="U47" s="41">
        <v>13.611967719155363</v>
      </c>
      <c r="V47" s="58">
        <v>1.2730171192068847</v>
      </c>
      <c r="W47" s="41">
        <v>17.682298469155363</v>
      </c>
      <c r="X47" s="58"/>
      <c r="Z47" s="58">
        <v>2.3833333333333333</v>
      </c>
      <c r="AA47" s="58">
        <v>2.0766666666666667</v>
      </c>
      <c r="AC47" s="323">
        <f t="shared" si="2"/>
        <v>1.46</v>
      </c>
    </row>
    <row r="48" spans="1:30" x14ac:dyDescent="0.2">
      <c r="B48">
        <v>2006</v>
      </c>
      <c r="C48" s="42">
        <v>1813.25</v>
      </c>
      <c r="D48" s="41">
        <v>7.8250000000000002</v>
      </c>
      <c r="E48" s="42">
        <v>1185</v>
      </c>
      <c r="F48" s="42">
        <v>1087.25</v>
      </c>
      <c r="G48" s="42">
        <v>66.5</v>
      </c>
      <c r="H48" s="41">
        <v>95</v>
      </c>
      <c r="I48" s="41">
        <v>26.6</v>
      </c>
      <c r="J48" s="42">
        <v>242</v>
      </c>
      <c r="K48" s="41">
        <v>10.65</v>
      </c>
      <c r="L48" s="42">
        <v>170</v>
      </c>
      <c r="M48" s="42">
        <v>207.5</v>
      </c>
      <c r="N48" s="73">
        <v>0</v>
      </c>
      <c r="O48" s="42">
        <v>397.92500000000001</v>
      </c>
      <c r="P48" s="42">
        <v>210</v>
      </c>
      <c r="Q48" s="41">
        <v>8.0333333333333332</v>
      </c>
      <c r="R48" s="41">
        <v>6.4</v>
      </c>
      <c r="S48" s="58">
        <v>1.1655</v>
      </c>
      <c r="T48" s="58">
        <v>1.76525</v>
      </c>
      <c r="U48" s="41">
        <v>12.835700500000002</v>
      </c>
      <c r="V48" s="58">
        <v>2.2934999999999999</v>
      </c>
      <c r="W48" s="41">
        <v>15.129200500000001</v>
      </c>
      <c r="X48" s="58"/>
      <c r="Z48" s="58">
        <v>1.84</v>
      </c>
      <c r="AA48" s="58">
        <v>1.7675000000000001</v>
      </c>
      <c r="AC48" s="323">
        <f t="shared" si="2"/>
        <v>1.1850000000000001</v>
      </c>
    </row>
    <row r="49" spans="1:30" x14ac:dyDescent="0.2">
      <c r="B49">
        <v>2007</v>
      </c>
      <c r="C49" s="42">
        <v>1600.5</v>
      </c>
      <c r="D49" s="41">
        <v>8.0250000000000004</v>
      </c>
      <c r="E49" s="42">
        <v>1077.5</v>
      </c>
      <c r="F49" s="42">
        <v>1006</v>
      </c>
      <c r="G49" s="42">
        <v>40.75</v>
      </c>
      <c r="H49" s="41">
        <v>95.6</v>
      </c>
      <c r="I49" s="41">
        <v>28.324999999999999</v>
      </c>
      <c r="J49" s="42">
        <v>217.5</v>
      </c>
      <c r="K49" s="41">
        <v>10.1</v>
      </c>
      <c r="L49" s="42">
        <v>170.5</v>
      </c>
      <c r="M49" s="42">
        <v>207.75</v>
      </c>
      <c r="N49" s="73">
        <v>0</v>
      </c>
      <c r="O49" s="42">
        <v>369.05</v>
      </c>
      <c r="P49" s="42">
        <v>182.75</v>
      </c>
      <c r="Q49" s="41">
        <v>7.35</v>
      </c>
      <c r="R49" s="41">
        <v>5.6749999999999998</v>
      </c>
      <c r="S49" s="59">
        <v>0.9335</v>
      </c>
      <c r="T49" s="58">
        <v>1.2814999999999999</v>
      </c>
      <c r="U49" s="41">
        <v>10.257000000000001</v>
      </c>
      <c r="V49" s="58">
        <v>1.2634999999999998</v>
      </c>
      <c r="W49" s="41">
        <v>17.354791666666667</v>
      </c>
      <c r="Z49" s="58">
        <v>1.74</v>
      </c>
      <c r="AA49" s="58">
        <v>1.5033333333333332</v>
      </c>
      <c r="AC49" s="323">
        <f t="shared" si="2"/>
        <v>1.0774999999999999</v>
      </c>
    </row>
    <row r="50" spans="1:30" x14ac:dyDescent="0.2">
      <c r="B50">
        <v>2008</v>
      </c>
      <c r="C50" s="42">
        <v>1606.75</v>
      </c>
      <c r="D50" s="41">
        <v>8.125</v>
      </c>
      <c r="E50" s="42">
        <v>1032.25</v>
      </c>
      <c r="F50" s="42">
        <v>942.5</v>
      </c>
      <c r="G50" s="42">
        <v>42.5</v>
      </c>
      <c r="H50" s="41">
        <v>88.8</v>
      </c>
      <c r="I50" s="41">
        <v>26.4</v>
      </c>
      <c r="J50" s="42">
        <v>203.75</v>
      </c>
      <c r="K50" s="41">
        <v>9.9499999999999993</v>
      </c>
      <c r="L50" s="42">
        <v>166.75</v>
      </c>
      <c r="M50" s="42">
        <v>203.25</v>
      </c>
      <c r="N50" s="76">
        <v>0</v>
      </c>
      <c r="O50" s="42">
        <v>344.07499999999999</v>
      </c>
      <c r="P50" s="42">
        <v>166.75</v>
      </c>
      <c r="Q50" s="41">
        <v>6.2</v>
      </c>
      <c r="R50" s="41">
        <v>5.55</v>
      </c>
      <c r="S50" s="59">
        <v>0.88</v>
      </c>
      <c r="T50" s="58">
        <v>1.39625</v>
      </c>
      <c r="U50" s="41">
        <v>11.745749999999999</v>
      </c>
      <c r="V50" s="59">
        <v>0.50225000000000009</v>
      </c>
      <c r="W50" s="41">
        <v>11.962</v>
      </c>
      <c r="Z50" s="58">
        <v>1.7024999999999999</v>
      </c>
      <c r="AA50" s="58">
        <v>1.6950000000000001</v>
      </c>
      <c r="AC50" s="323">
        <f t="shared" si="2"/>
        <v>1.0322499999999999</v>
      </c>
    </row>
    <row r="51" spans="1:30" x14ac:dyDescent="0.2">
      <c r="B51">
        <v>2009</v>
      </c>
      <c r="C51" s="42">
        <v>1876.75</v>
      </c>
      <c r="D51" s="41">
        <v>7.9249999999999989</v>
      </c>
      <c r="E51" s="42">
        <v>1325</v>
      </c>
      <c r="F51" s="42">
        <v>1267.5</v>
      </c>
      <c r="G51" s="42">
        <v>40.75</v>
      </c>
      <c r="H51" s="42">
        <v>105.2</v>
      </c>
      <c r="I51" s="41">
        <v>34.575000000000003</v>
      </c>
      <c r="J51" s="42">
        <v>280.75</v>
      </c>
      <c r="K51" s="41">
        <v>13.75</v>
      </c>
      <c r="L51" s="42">
        <v>185.75</v>
      </c>
      <c r="M51" s="42">
        <v>226.25</v>
      </c>
      <c r="N51" s="76">
        <v>0</v>
      </c>
      <c r="O51" s="42">
        <v>476.27500000000003</v>
      </c>
      <c r="P51" s="42">
        <v>240.25</v>
      </c>
      <c r="Q51" s="41">
        <v>8.9</v>
      </c>
      <c r="R51" s="41">
        <v>7.8750000000000009</v>
      </c>
      <c r="S51" s="58">
        <v>1.1137999999999999</v>
      </c>
      <c r="T51" s="58">
        <v>1.4425999999999999</v>
      </c>
      <c r="U51" s="41">
        <v>12.522375</v>
      </c>
      <c r="V51" s="59">
        <v>0.24119250000000003</v>
      </c>
      <c r="W51" s="41">
        <v>12.978200000000001</v>
      </c>
      <c r="X51" s="58">
        <v>0.4375</v>
      </c>
      <c r="Z51" s="58">
        <v>2.0249999999999999</v>
      </c>
      <c r="AA51" s="58">
        <v>1.9350000000000001</v>
      </c>
      <c r="AC51" s="323">
        <f t="shared" si="2"/>
        <v>1.325</v>
      </c>
    </row>
    <row r="52" spans="1:30" x14ac:dyDescent="0.2">
      <c r="B52">
        <v>2010</v>
      </c>
      <c r="C52" s="42">
        <v>1782.25</v>
      </c>
      <c r="D52">
        <v>7.9</v>
      </c>
      <c r="E52" s="42">
        <v>1159.5</v>
      </c>
      <c r="F52">
        <v>1092</v>
      </c>
      <c r="G52" s="42">
        <v>62.25</v>
      </c>
      <c r="H52" s="42">
        <v>105.35</v>
      </c>
      <c r="I52" s="41">
        <v>30.950000000000003</v>
      </c>
      <c r="J52" s="42">
        <v>228.25</v>
      </c>
      <c r="K52" s="41">
        <v>12.225</v>
      </c>
      <c r="L52">
        <v>176</v>
      </c>
      <c r="M52" s="42">
        <v>214.75</v>
      </c>
      <c r="N52" s="73">
        <v>0</v>
      </c>
      <c r="O52" s="42">
        <v>421.42499999999995</v>
      </c>
      <c r="P52">
        <v>187</v>
      </c>
      <c r="Q52" s="41">
        <v>8.4250000000000007</v>
      </c>
      <c r="R52" s="41">
        <v>7.125</v>
      </c>
      <c r="S52" s="58">
        <v>1.10175</v>
      </c>
      <c r="T52" s="58">
        <v>1.3572500000000001</v>
      </c>
      <c r="U52" s="41">
        <v>14.1815</v>
      </c>
      <c r="V52" s="59">
        <v>0.18875000000000003</v>
      </c>
      <c r="W52" s="41">
        <v>17.18375</v>
      </c>
      <c r="X52" s="58">
        <v>0.32499999999999996</v>
      </c>
      <c r="Z52" s="58">
        <v>2.085</v>
      </c>
      <c r="AA52" s="58">
        <v>1.9575</v>
      </c>
      <c r="AC52" s="323">
        <f t="shared" si="2"/>
        <v>1.1595</v>
      </c>
    </row>
    <row r="53" spans="1:30" x14ac:dyDescent="0.2">
      <c r="B53">
        <v>2011</v>
      </c>
      <c r="C53" s="42">
        <v>1755.25</v>
      </c>
      <c r="D53" s="41">
        <v>7.875</v>
      </c>
      <c r="E53" s="42">
        <v>1135</v>
      </c>
      <c r="F53" s="42">
        <v>1024</v>
      </c>
      <c r="G53" s="42">
        <v>85.25</v>
      </c>
      <c r="H53" s="42">
        <v>96</v>
      </c>
      <c r="I53" s="41">
        <v>23.324999999999999</v>
      </c>
      <c r="J53" s="42">
        <v>225.25</v>
      </c>
      <c r="K53" s="41">
        <v>14.074999999999999</v>
      </c>
      <c r="L53" s="42">
        <v>174.75</v>
      </c>
      <c r="M53" s="42">
        <v>212.75</v>
      </c>
      <c r="N53" s="111">
        <v>0</v>
      </c>
      <c r="O53" s="42">
        <v>377.25</v>
      </c>
      <c r="P53" s="42">
        <v>180</v>
      </c>
      <c r="Q53" s="41">
        <v>7.9750000000000005</v>
      </c>
      <c r="R53" s="41">
        <v>6.05</v>
      </c>
      <c r="S53" s="59">
        <v>0.89874999999999994</v>
      </c>
      <c r="T53" s="58">
        <v>1.9419999999999999</v>
      </c>
      <c r="U53" s="41">
        <v>14.51225</v>
      </c>
      <c r="V53" s="58">
        <v>1.2549999999999999</v>
      </c>
      <c r="W53" s="41">
        <v>17.785499999999999</v>
      </c>
      <c r="X53" s="58">
        <v>0.36249999999999999</v>
      </c>
      <c r="Z53" s="58">
        <v>2.1425000000000001</v>
      </c>
      <c r="AA53" s="58">
        <v>1.9925000000000002</v>
      </c>
      <c r="AC53" s="323">
        <f t="shared" si="2"/>
        <v>1.135</v>
      </c>
    </row>
    <row r="54" spans="1:30" x14ac:dyDescent="0.2">
      <c r="B54">
        <v>2012</v>
      </c>
      <c r="C54" s="42">
        <v>1844.25</v>
      </c>
      <c r="D54" s="41">
        <v>7.9</v>
      </c>
      <c r="E54" s="42">
        <v>1243.3333333333333</v>
      </c>
      <c r="F54" s="42">
        <v>1115</v>
      </c>
      <c r="G54" s="42">
        <v>62.5</v>
      </c>
      <c r="H54" s="42">
        <v>101.95</v>
      </c>
      <c r="I54" s="41">
        <v>29.225000000000001</v>
      </c>
      <c r="J54">
        <v>243</v>
      </c>
      <c r="K54" s="41">
        <v>12.675000000000001</v>
      </c>
      <c r="L54" s="42">
        <v>178.75</v>
      </c>
      <c r="M54">
        <v>218</v>
      </c>
      <c r="N54" s="111">
        <v>0</v>
      </c>
      <c r="O54" s="42">
        <v>427.42500000000001</v>
      </c>
      <c r="P54" s="42">
        <v>191.75</v>
      </c>
      <c r="Q54" s="41">
        <v>9.4749999999999996</v>
      </c>
      <c r="R54" s="41">
        <v>7.2499999999999991</v>
      </c>
      <c r="S54" s="58">
        <v>1.2199499999999999</v>
      </c>
      <c r="T54" s="58">
        <v>1.50084375</v>
      </c>
      <c r="U54" s="41">
        <v>12.83775</v>
      </c>
      <c r="V54" s="59">
        <v>0.377</v>
      </c>
      <c r="W54" s="41">
        <v>15.530249999999999</v>
      </c>
      <c r="X54" s="58">
        <v>0.3125</v>
      </c>
      <c r="Y54" s="41"/>
      <c r="Z54" s="58">
        <v>2.2349999999999999</v>
      </c>
      <c r="AA54" s="58">
        <v>2.1349999999999998</v>
      </c>
      <c r="AC54" s="323">
        <f t="shared" si="2"/>
        <v>1.2433333333333332</v>
      </c>
    </row>
    <row r="55" spans="1:30" x14ac:dyDescent="0.2">
      <c r="B55">
        <v>2013</v>
      </c>
      <c r="C55" s="42">
        <v>1849</v>
      </c>
      <c r="D55" s="41">
        <v>7.9749999999999996</v>
      </c>
      <c r="E55" s="42">
        <v>1188.25</v>
      </c>
      <c r="F55" s="42">
        <v>1106</v>
      </c>
      <c r="G55" s="42">
        <v>49</v>
      </c>
      <c r="H55" s="42">
        <v>93.85</v>
      </c>
      <c r="I55" s="41">
        <v>27.049999999999997</v>
      </c>
      <c r="J55">
        <v>245</v>
      </c>
      <c r="K55" s="41">
        <v>11.625</v>
      </c>
      <c r="L55" s="42">
        <v>167.25</v>
      </c>
      <c r="M55" s="42">
        <v>203.75</v>
      </c>
      <c r="N55" s="111">
        <v>0</v>
      </c>
      <c r="O55" s="42">
        <v>416.5</v>
      </c>
      <c r="P55" s="42">
        <v>206.25</v>
      </c>
      <c r="Q55" s="41">
        <v>5.7749999999999995</v>
      </c>
      <c r="R55" s="41">
        <v>5.25</v>
      </c>
      <c r="S55" s="59">
        <v>0.99249999999999994</v>
      </c>
      <c r="T55" s="58">
        <v>2.0019999999999998</v>
      </c>
      <c r="U55" s="41">
        <v>12.828750000000001</v>
      </c>
      <c r="V55" s="58">
        <v>1.26925</v>
      </c>
      <c r="W55" s="41">
        <v>15.252750000000001</v>
      </c>
      <c r="X55" s="58">
        <v>0.31249999999999994</v>
      </c>
      <c r="Z55" s="58">
        <v>2.0024999999999999</v>
      </c>
      <c r="AA55" s="58">
        <v>1.8975</v>
      </c>
      <c r="AC55" s="323">
        <f t="shared" si="2"/>
        <v>1.18825</v>
      </c>
    </row>
    <row r="56" spans="1:30" x14ac:dyDescent="0.2">
      <c r="B56">
        <v>2014</v>
      </c>
      <c r="C56" s="42">
        <v>1670.75</v>
      </c>
      <c r="D56" s="41">
        <v>7.75</v>
      </c>
      <c r="E56" s="42">
        <v>1088.75</v>
      </c>
      <c r="F56" s="42">
        <v>1006</v>
      </c>
      <c r="G56" s="42">
        <v>92.25</v>
      </c>
      <c r="H56" s="41">
        <v>87.55</v>
      </c>
      <c r="I56" s="41">
        <v>26.725000000000001</v>
      </c>
      <c r="J56" s="42">
        <v>223</v>
      </c>
      <c r="K56" s="41">
        <v>10.125</v>
      </c>
      <c r="L56" s="42">
        <v>163.5</v>
      </c>
      <c r="M56" s="42">
        <v>199.5</v>
      </c>
      <c r="N56" s="111">
        <v>0</v>
      </c>
      <c r="O56" s="42">
        <v>337</v>
      </c>
      <c r="P56" s="42">
        <v>220.75</v>
      </c>
      <c r="Q56" s="41">
        <v>5.4250000000000007</v>
      </c>
      <c r="R56" s="41">
        <v>4.5749999999999993</v>
      </c>
      <c r="S56" s="59">
        <v>0.76600000000000001</v>
      </c>
      <c r="T56" s="59">
        <v>0.95699999999999996</v>
      </c>
      <c r="U56" s="41">
        <v>14.54</v>
      </c>
      <c r="V56" s="58">
        <v>1.76</v>
      </c>
      <c r="W56" s="41">
        <v>18.677</v>
      </c>
      <c r="X56" s="58">
        <v>0.23749999999999999</v>
      </c>
      <c r="Z56" s="58">
        <v>1.8725000000000001</v>
      </c>
      <c r="AA56" s="58">
        <v>1.7475000000000001</v>
      </c>
      <c r="AC56" s="323">
        <f t="shared" si="2"/>
        <v>1.0887500000000001</v>
      </c>
    </row>
    <row r="57" spans="1:30" s="420" customFormat="1" x14ac:dyDescent="0.2">
      <c r="B57" s="420">
        <v>2015</v>
      </c>
      <c r="C57" s="319">
        <v>1702.75</v>
      </c>
      <c r="D57" s="318">
        <v>7.7250000000000005</v>
      </c>
      <c r="E57" s="319">
        <v>1348</v>
      </c>
      <c r="F57" s="319">
        <v>1013.5</v>
      </c>
      <c r="G57" s="319">
        <v>73</v>
      </c>
      <c r="H57" s="318">
        <v>87.55</v>
      </c>
      <c r="I57" s="318">
        <v>26.774999999999999</v>
      </c>
      <c r="J57" s="319">
        <v>218.5</v>
      </c>
      <c r="K57" s="318">
        <v>10.649999999999999</v>
      </c>
      <c r="L57" s="319">
        <v>156.5</v>
      </c>
      <c r="M57" s="319">
        <v>190.75</v>
      </c>
      <c r="N57" s="111">
        <v>0</v>
      </c>
      <c r="O57" s="319">
        <v>386.5</v>
      </c>
      <c r="P57" s="319">
        <v>187.25</v>
      </c>
      <c r="Q57" s="318">
        <v>5.5250000000000004</v>
      </c>
      <c r="R57" s="318">
        <v>4.9499999999999993</v>
      </c>
      <c r="S57" s="324">
        <v>0.79525000000000001</v>
      </c>
      <c r="T57" s="324">
        <v>1.4452500000000001</v>
      </c>
      <c r="U57" s="318">
        <v>11.605</v>
      </c>
      <c r="V57" s="323">
        <v>0.88475000000000004</v>
      </c>
      <c r="W57" s="318">
        <v>15.321250000000001</v>
      </c>
      <c r="X57" s="323">
        <v>0.3125</v>
      </c>
      <c r="Z57" s="323">
        <v>1.7774999999999999</v>
      </c>
      <c r="AA57" s="323">
        <v>1.6950000000000001</v>
      </c>
      <c r="AC57" s="323">
        <f t="shared" si="2"/>
        <v>1.3480000000000001</v>
      </c>
    </row>
    <row r="58" spans="1:30" s="420" customFormat="1" x14ac:dyDescent="0.2">
      <c r="B58" s="420">
        <v>2016</v>
      </c>
      <c r="C58" s="319">
        <v>1514</v>
      </c>
      <c r="D58" s="318">
        <v>7.333333333333333</v>
      </c>
      <c r="E58" s="319">
        <v>1413.6666666666667</v>
      </c>
      <c r="F58" s="319">
        <v>860.66666666666663</v>
      </c>
      <c r="G58" s="319">
        <v>60</v>
      </c>
      <c r="H58" s="318">
        <v>83.3</v>
      </c>
      <c r="I58" s="318">
        <v>22.533333333333331</v>
      </c>
      <c r="J58" s="319">
        <v>183.33333333333334</v>
      </c>
      <c r="K58" s="318">
        <v>9.1333333333333346</v>
      </c>
      <c r="L58" s="319">
        <v>149</v>
      </c>
      <c r="M58" s="319">
        <v>181.66666666666666</v>
      </c>
      <c r="N58" s="111">
        <v>0</v>
      </c>
      <c r="O58" s="319">
        <v>327</v>
      </c>
      <c r="P58" s="319">
        <v>143</v>
      </c>
      <c r="Q58" s="318">
        <v>5.8</v>
      </c>
      <c r="R58" s="318">
        <v>5.4</v>
      </c>
      <c r="S58" s="324">
        <v>0.90266666666666673</v>
      </c>
      <c r="T58" s="324">
        <v>1.45</v>
      </c>
      <c r="U58" s="318">
        <v>11.491</v>
      </c>
      <c r="V58" s="323">
        <v>1.2976666666666667</v>
      </c>
      <c r="W58" s="318">
        <v>14.500333333333336</v>
      </c>
      <c r="X58" s="323">
        <v>0.33333333333333331</v>
      </c>
      <c r="Z58" s="323">
        <v>2.1</v>
      </c>
      <c r="AA58" s="323">
        <v>1.6633333333333333</v>
      </c>
      <c r="AC58" s="323">
        <f t="shared" si="2"/>
        <v>1.4136666666666668</v>
      </c>
    </row>
    <row r="59" spans="1:30" x14ac:dyDescent="0.2">
      <c r="B59" s="331">
        <v>2017</v>
      </c>
      <c r="C59" s="420">
        <v>1690</v>
      </c>
      <c r="D59" s="420">
        <v>7.9</v>
      </c>
      <c r="E59" s="420">
        <v>1075.5</v>
      </c>
      <c r="F59" s="420">
        <v>1041.5</v>
      </c>
      <c r="G59" s="420">
        <v>429</v>
      </c>
      <c r="H59" s="420">
        <v>86.65</v>
      </c>
      <c r="I59" s="420">
        <v>25.35</v>
      </c>
      <c r="J59" s="420">
        <v>225.5</v>
      </c>
      <c r="K59" s="420">
        <v>10.95</v>
      </c>
      <c r="L59" s="420">
        <v>202</v>
      </c>
      <c r="M59" s="420">
        <v>246.5</v>
      </c>
      <c r="N59" s="420">
        <v>0</v>
      </c>
      <c r="O59" s="420">
        <v>380.5</v>
      </c>
      <c r="P59" s="420">
        <v>185.5</v>
      </c>
      <c r="Q59" s="420">
        <v>8.5</v>
      </c>
      <c r="R59" s="420">
        <v>5.4499999999999993</v>
      </c>
      <c r="S59" s="445">
        <v>0.55930000000000002</v>
      </c>
      <c r="T59" s="442">
        <v>1.0221499999999999</v>
      </c>
      <c r="U59" s="442">
        <v>7.3975</v>
      </c>
      <c r="V59" s="443">
        <v>0.76469999999999994</v>
      </c>
      <c r="W59" s="443">
        <v>12.939</v>
      </c>
      <c r="X59" s="323">
        <v>0.25</v>
      </c>
      <c r="Z59" s="312">
        <v>1.6949999999999998</v>
      </c>
      <c r="AA59" s="312">
        <v>1.62</v>
      </c>
      <c r="AC59" s="323">
        <v>1.0754999999999999</v>
      </c>
    </row>
    <row r="60" spans="1:30" s="420" customFormat="1" x14ac:dyDescent="0.2">
      <c r="B60" s="331">
        <v>2018</v>
      </c>
      <c r="C60" s="319">
        <f>Ions!C908</f>
        <v>1811</v>
      </c>
      <c r="D60" s="319">
        <f>Ions!D908</f>
        <v>7.71</v>
      </c>
      <c r="E60" s="319">
        <f>Ions!E908</f>
        <v>1180</v>
      </c>
      <c r="F60" s="319">
        <f>Ions!F908</f>
        <v>1089.7955000000002</v>
      </c>
      <c r="G60" s="319"/>
      <c r="H60" s="319">
        <f>Ions!H908</f>
        <v>95.935000000000002</v>
      </c>
      <c r="I60" s="319">
        <f>Ions!I908</f>
        <v>29.784999999999997</v>
      </c>
      <c r="J60" s="319">
        <f>Ions!J908</f>
        <v>236.53</v>
      </c>
      <c r="K60" s="319">
        <f>Ions!K908</f>
        <v>10.879999999999999</v>
      </c>
      <c r="L60" s="319">
        <f>Ions!L908</f>
        <v>164.40000000000003</v>
      </c>
      <c r="M60" s="319">
        <f>Ions!M908</f>
        <v>200.56800000000001</v>
      </c>
      <c r="N60" s="319" t="str">
        <f>Ions!N908</f>
        <v>&lt;1.4</v>
      </c>
      <c r="O60" s="319">
        <f>Ions!O908</f>
        <v>400.28</v>
      </c>
      <c r="P60" s="319">
        <f>Ions!P908</f>
        <v>217.74549999999999</v>
      </c>
      <c r="Q60" s="319">
        <f>Ions!Q908</f>
        <v>7.34</v>
      </c>
      <c r="R60" s="319"/>
      <c r="S60" s="472">
        <f>Nutrients!C891</f>
        <v>1.1535500000000001</v>
      </c>
      <c r="T60" s="472">
        <f>Nutrients!D891</f>
        <v>1.9938000000000002</v>
      </c>
      <c r="U60" s="472">
        <f>Nutrients!E891</f>
        <v>12.9565</v>
      </c>
      <c r="V60" s="472">
        <f>Nutrients!F891</f>
        <v>2.5949999999999998</v>
      </c>
      <c r="W60" s="474"/>
      <c r="X60" s="323"/>
      <c r="Z60" s="62" t="str">
        <f>Se!V217</f>
        <v>&lt;50</v>
      </c>
      <c r="AA60" s="62" t="str">
        <f>Se!W217</f>
        <v>&lt;22.2</v>
      </c>
      <c r="AC60" s="323">
        <f>'Salinity ppt'!E857</f>
        <v>1.18</v>
      </c>
      <c r="AD60" s="323"/>
    </row>
    <row r="61" spans="1:30" x14ac:dyDescent="0.2">
      <c r="C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S61" s="59"/>
      <c r="T61" s="59"/>
      <c r="U61" s="59"/>
      <c r="V61" s="59"/>
      <c r="AC61" s="323"/>
    </row>
    <row r="62" spans="1:30" x14ac:dyDescent="0.2">
      <c r="A62" t="s">
        <v>136</v>
      </c>
      <c r="B62">
        <v>1999</v>
      </c>
      <c r="C62" s="96" t="s">
        <v>151</v>
      </c>
      <c r="D62" s="96" t="s">
        <v>151</v>
      </c>
      <c r="E62" s="42">
        <v>43888.694117647065</v>
      </c>
      <c r="F62" s="42">
        <v>44238.237499999996</v>
      </c>
      <c r="G62" s="42">
        <v>49.283888888888889</v>
      </c>
      <c r="H62" s="42">
        <v>988</v>
      </c>
      <c r="I62" s="42">
        <v>1420</v>
      </c>
      <c r="J62" s="42">
        <v>15000</v>
      </c>
      <c r="K62" s="42">
        <v>280</v>
      </c>
      <c r="L62" s="42">
        <v>251.05555555555554</v>
      </c>
      <c r="M62" s="41">
        <v>88.12681912483427</v>
      </c>
      <c r="N62" s="41">
        <v>63.681772605399196</v>
      </c>
      <c r="O62" s="42">
        <v>10700</v>
      </c>
      <c r="P62" s="42">
        <v>17900</v>
      </c>
      <c r="Q62" s="96" t="s">
        <v>151</v>
      </c>
      <c r="R62" s="41">
        <v>42.482916666666668</v>
      </c>
      <c r="S62" s="59">
        <v>2.4177083333333332E-2</v>
      </c>
      <c r="T62" s="59">
        <v>8.6708333333333332E-2</v>
      </c>
      <c r="U62" s="59">
        <v>0.14556250000000001</v>
      </c>
      <c r="V62" s="58">
        <v>1.2748333333333333</v>
      </c>
      <c r="W62" s="58">
        <v>3.6145833333333326</v>
      </c>
      <c r="X62" s="58">
        <v>0.76041666666666696</v>
      </c>
      <c r="Y62" s="96" t="s">
        <v>151</v>
      </c>
      <c r="Z62" s="58">
        <v>1.0649999999999999</v>
      </c>
      <c r="AA62" s="58">
        <v>0.63500000000000001</v>
      </c>
      <c r="AC62" s="323">
        <f t="shared" ref="AC62:AC76" si="3">E62/1000</f>
        <v>43.888694117647063</v>
      </c>
    </row>
    <row r="63" spans="1:30" x14ac:dyDescent="0.2">
      <c r="B63">
        <v>2004</v>
      </c>
      <c r="C63" s="42">
        <v>57000</v>
      </c>
      <c r="D63" s="41">
        <v>8.4666666666666668</v>
      </c>
      <c r="E63" s="42">
        <v>44539.333333333336</v>
      </c>
      <c r="F63" s="42">
        <f>(SUM(H63:K63)+SUM(M63:P63))</f>
        <v>45477.566666666666</v>
      </c>
      <c r="G63" s="42">
        <v>68.56</v>
      </c>
      <c r="H63" s="42">
        <v>1014.6666666666666</v>
      </c>
      <c r="I63" s="42">
        <v>1440</v>
      </c>
      <c r="J63" s="42">
        <v>13166.666666666666</v>
      </c>
      <c r="K63" s="42">
        <v>275</v>
      </c>
      <c r="L63" s="42">
        <v>200.06666666666669</v>
      </c>
      <c r="M63" s="42">
        <v>200.86666666666667</v>
      </c>
      <c r="N63" s="41">
        <v>63.7</v>
      </c>
      <c r="O63" s="42">
        <v>10613.333333333334</v>
      </c>
      <c r="P63" s="42">
        <v>18703.333333333332</v>
      </c>
      <c r="Q63" s="96" t="s">
        <v>151</v>
      </c>
      <c r="R63" s="96" t="s">
        <v>151</v>
      </c>
      <c r="S63" s="59">
        <v>3.7333333333333336E-2</v>
      </c>
      <c r="T63" s="59">
        <v>0.24466666666666667</v>
      </c>
      <c r="U63" s="59">
        <v>0.1115</v>
      </c>
      <c r="V63">
        <v>0.78400000000000014</v>
      </c>
      <c r="W63" s="58">
        <v>7.7266666666666666</v>
      </c>
      <c r="X63" s="58">
        <v>0.51666666666666672</v>
      </c>
      <c r="Y63" s="58">
        <v>94.833333333333329</v>
      </c>
      <c r="Z63" s="58">
        <v>1.135</v>
      </c>
      <c r="AA63" s="96"/>
      <c r="AC63" s="323">
        <f t="shared" si="3"/>
        <v>44.539333333333339</v>
      </c>
    </row>
    <row r="64" spans="1:30" x14ac:dyDescent="0.2">
      <c r="B64">
        <v>2005</v>
      </c>
      <c r="C64" s="42">
        <v>57612.5</v>
      </c>
      <c r="D64">
        <v>8.1999999999999993</v>
      </c>
      <c r="E64">
        <v>46825</v>
      </c>
      <c r="F64">
        <v>46350</v>
      </c>
      <c r="G64" s="42">
        <v>56.666666666666664</v>
      </c>
      <c r="H64" s="42">
        <v>972</v>
      </c>
      <c r="I64" s="42">
        <v>1540</v>
      </c>
      <c r="J64" s="42">
        <v>13375</v>
      </c>
      <c r="K64" s="42">
        <v>256</v>
      </c>
      <c r="L64" s="42">
        <v>215.25</v>
      </c>
      <c r="M64" s="42">
        <v>246.5</v>
      </c>
      <c r="N64" s="41">
        <v>7.75</v>
      </c>
      <c r="O64" s="42">
        <v>11367.5</v>
      </c>
      <c r="P64" s="42">
        <v>18775</v>
      </c>
      <c r="Q64" s="96" t="s">
        <v>151</v>
      </c>
      <c r="R64" s="96" t="s">
        <v>151</v>
      </c>
      <c r="S64" s="59">
        <v>2.0515333333333333E-2</v>
      </c>
      <c r="T64" s="59">
        <v>8.9679750000000003E-2</v>
      </c>
      <c r="U64" s="59">
        <v>0.64327483725393497</v>
      </c>
      <c r="V64" s="59">
        <v>0.17194730425071167</v>
      </c>
      <c r="W64" s="41">
        <v>10.02611725</v>
      </c>
      <c r="X64" s="58">
        <v>0.58749999999999991</v>
      </c>
      <c r="Y64" s="41">
        <v>154.72896062499998</v>
      </c>
      <c r="Z64" s="58">
        <v>1.6766666666666667</v>
      </c>
      <c r="AA64" s="58">
        <v>1.2833333333333332</v>
      </c>
      <c r="AC64" s="323">
        <f t="shared" si="3"/>
        <v>46.825000000000003</v>
      </c>
    </row>
    <row r="65" spans="1:31" x14ac:dyDescent="0.2">
      <c r="B65">
        <v>2006</v>
      </c>
      <c r="C65" s="42">
        <v>58500</v>
      </c>
      <c r="D65" s="41">
        <v>8.4250000000000007</v>
      </c>
      <c r="E65">
        <v>47275</v>
      </c>
      <c r="F65">
        <v>47425</v>
      </c>
      <c r="G65" s="42">
        <v>36.75</v>
      </c>
      <c r="H65" s="42">
        <v>1017.5</v>
      </c>
      <c r="I65" s="42">
        <v>1587.5</v>
      </c>
      <c r="J65" s="42">
        <v>13425</v>
      </c>
      <c r="K65" s="42">
        <v>263</v>
      </c>
      <c r="L65" s="42">
        <v>216.25</v>
      </c>
      <c r="M65" s="42">
        <v>236</v>
      </c>
      <c r="N65" s="41">
        <v>13.6525</v>
      </c>
      <c r="O65" s="42">
        <v>11700</v>
      </c>
      <c r="P65" s="42">
        <v>19275</v>
      </c>
      <c r="Q65" s="41">
        <v>50.2</v>
      </c>
      <c r="R65" s="41">
        <v>47.666666666666664</v>
      </c>
      <c r="S65" s="59">
        <v>2.9000000000000001E-2</v>
      </c>
      <c r="T65" s="59">
        <v>0.11924999999999999</v>
      </c>
      <c r="U65" s="59">
        <v>0.21316074999999998</v>
      </c>
      <c r="V65" s="58">
        <v>1.4636480000000001</v>
      </c>
      <c r="W65" s="58">
        <v>5.1379999999999999</v>
      </c>
      <c r="X65" s="58">
        <v>1.3250000000000002</v>
      </c>
      <c r="Y65" s="58">
        <v>41.375865000000005</v>
      </c>
      <c r="Z65" s="58">
        <v>1.3149999999999999</v>
      </c>
      <c r="AA65" s="58">
        <v>1.2675000000000001</v>
      </c>
      <c r="AC65" s="323">
        <f t="shared" si="3"/>
        <v>47.274999999999999</v>
      </c>
      <c r="AE65" s="58"/>
    </row>
    <row r="66" spans="1:31" x14ac:dyDescent="0.2">
      <c r="B66">
        <v>2007</v>
      </c>
      <c r="C66" s="42">
        <v>59192.5</v>
      </c>
      <c r="D66" s="41">
        <v>8.35</v>
      </c>
      <c r="E66">
        <v>47925</v>
      </c>
      <c r="F66">
        <v>48050</v>
      </c>
      <c r="G66">
        <v>44</v>
      </c>
      <c r="H66" s="42">
        <v>1047.5</v>
      </c>
      <c r="I66">
        <v>1660</v>
      </c>
      <c r="J66">
        <v>13825</v>
      </c>
      <c r="K66">
        <v>265</v>
      </c>
      <c r="L66" s="42">
        <v>230.75</v>
      </c>
      <c r="M66" s="42">
        <v>258.5</v>
      </c>
      <c r="N66" s="41">
        <v>11.275</v>
      </c>
      <c r="O66" s="42">
        <v>11727.5</v>
      </c>
      <c r="P66">
        <v>19375</v>
      </c>
      <c r="Q66" s="41">
        <v>59.975000000000001</v>
      </c>
      <c r="R66" s="41">
        <v>54.325000000000003</v>
      </c>
      <c r="S66" s="59">
        <v>8.0500000000000002E-2</v>
      </c>
      <c r="T66" s="59">
        <v>0.31425000000000003</v>
      </c>
      <c r="U66" s="59">
        <v>0.14624999999999999</v>
      </c>
      <c r="V66" s="58">
        <v>1.4457499999999999</v>
      </c>
      <c r="W66" s="58">
        <v>6.9169166666666673</v>
      </c>
      <c r="X66" s="58">
        <v>0.86250000000000004</v>
      </c>
      <c r="Y66" s="41">
        <v>194.02338394230765</v>
      </c>
      <c r="Z66" s="58">
        <v>2.0249999999999999</v>
      </c>
      <c r="AA66" s="58">
        <v>1.7375</v>
      </c>
      <c r="AC66" s="323">
        <f t="shared" si="3"/>
        <v>47.924999999999997</v>
      </c>
      <c r="AE66" s="58"/>
    </row>
    <row r="67" spans="1:31" x14ac:dyDescent="0.2">
      <c r="B67">
        <v>2008</v>
      </c>
      <c r="C67">
        <v>59800</v>
      </c>
      <c r="D67" s="41">
        <v>8.2750000000000004</v>
      </c>
      <c r="E67" s="42">
        <v>49200</v>
      </c>
      <c r="F67" s="42">
        <v>48925</v>
      </c>
      <c r="G67" s="42">
        <v>33.25</v>
      </c>
      <c r="H67" s="42">
        <v>1042.5</v>
      </c>
      <c r="I67" s="42">
        <v>1705</v>
      </c>
      <c r="J67" s="42">
        <v>14050</v>
      </c>
      <c r="K67" s="42">
        <v>274.75</v>
      </c>
      <c r="L67" s="42">
        <v>244</v>
      </c>
      <c r="M67" s="42">
        <v>291.25</v>
      </c>
      <c r="N67" s="41">
        <v>2.9775</v>
      </c>
      <c r="O67" s="42">
        <v>11967.5</v>
      </c>
      <c r="P67">
        <v>19725</v>
      </c>
      <c r="Q67" s="41">
        <v>47.774999999999999</v>
      </c>
      <c r="R67" s="41">
        <v>46.15</v>
      </c>
      <c r="S67" s="59">
        <v>5.7500000000000002E-2</v>
      </c>
      <c r="T67" s="59">
        <v>0.10850000000000001</v>
      </c>
      <c r="U67" s="59">
        <v>0.113</v>
      </c>
      <c r="V67" s="58">
        <v>1.84975</v>
      </c>
      <c r="W67" s="58">
        <v>3.6575000000000002</v>
      </c>
      <c r="X67" s="58">
        <v>1.6</v>
      </c>
      <c r="Y67" s="58">
        <v>35.487368611111116</v>
      </c>
      <c r="Z67" s="58">
        <v>1.4697499999999999</v>
      </c>
      <c r="AA67" s="58">
        <v>1.14575</v>
      </c>
      <c r="AC67" s="323">
        <f t="shared" si="3"/>
        <v>49.2</v>
      </c>
      <c r="AE67" s="58"/>
    </row>
    <row r="68" spans="1:31" x14ac:dyDescent="0.2">
      <c r="B68">
        <v>2009</v>
      </c>
      <c r="C68" s="42">
        <v>62800</v>
      </c>
      <c r="D68" s="41">
        <v>8.3000000000000007</v>
      </c>
      <c r="E68" s="42">
        <v>50600</v>
      </c>
      <c r="F68" s="42">
        <v>51125</v>
      </c>
      <c r="G68" s="42">
        <v>27.5</v>
      </c>
      <c r="H68" s="42">
        <v>1010</v>
      </c>
      <c r="I68" s="42">
        <v>1765</v>
      </c>
      <c r="J68" s="42">
        <v>14675</v>
      </c>
      <c r="K68" s="42">
        <v>279.75</v>
      </c>
      <c r="L68" s="42">
        <v>242</v>
      </c>
      <c r="M68" s="42">
        <v>288</v>
      </c>
      <c r="N68" s="42">
        <v>13.4</v>
      </c>
      <c r="O68" s="42">
        <v>12432.5</v>
      </c>
      <c r="P68" s="42">
        <v>20825</v>
      </c>
      <c r="Q68" s="41">
        <v>48.349999999999994</v>
      </c>
      <c r="R68" s="41">
        <v>46.925000000000004</v>
      </c>
      <c r="S68" s="59">
        <v>6.2850000000000003E-2</v>
      </c>
      <c r="T68" s="59">
        <v>5.765E-2</v>
      </c>
      <c r="U68" s="59">
        <v>0.13679999999999998</v>
      </c>
      <c r="V68" s="58">
        <v>1.6529924999999999</v>
      </c>
      <c r="W68" s="58">
        <v>2.9041250000000001</v>
      </c>
      <c r="X68" s="58">
        <v>1.9750000000000001</v>
      </c>
      <c r="Y68" s="58">
        <v>13.322410796703295</v>
      </c>
      <c r="Z68" s="58">
        <v>1.0805</v>
      </c>
      <c r="AA68" s="58">
        <v>0.94199999999999995</v>
      </c>
      <c r="AC68" s="323">
        <f t="shared" si="3"/>
        <v>50.6</v>
      </c>
      <c r="AE68" s="58"/>
    </row>
    <row r="69" spans="1:31" x14ac:dyDescent="0.2">
      <c r="B69">
        <v>2010</v>
      </c>
      <c r="C69">
        <v>63875</v>
      </c>
      <c r="D69" s="41">
        <v>8.2249999999999996</v>
      </c>
      <c r="E69">
        <v>51525</v>
      </c>
      <c r="F69">
        <v>52125</v>
      </c>
      <c r="G69" s="42">
        <v>14.75</v>
      </c>
      <c r="H69" s="42">
        <v>991</v>
      </c>
      <c r="I69" s="42">
        <v>1810</v>
      </c>
      <c r="J69" s="42">
        <v>15000</v>
      </c>
      <c r="K69" s="42">
        <v>290.25</v>
      </c>
      <c r="L69" s="42">
        <v>266.75</v>
      </c>
      <c r="M69" s="42">
        <v>325.5</v>
      </c>
      <c r="N69" s="73">
        <v>0</v>
      </c>
      <c r="O69" s="42">
        <v>12387.5</v>
      </c>
      <c r="P69">
        <v>21475</v>
      </c>
      <c r="Q69" s="41">
        <v>49.25</v>
      </c>
      <c r="R69" s="41">
        <v>47.475000000000001</v>
      </c>
      <c r="S69" s="59">
        <v>4.4175000000000006E-2</v>
      </c>
      <c r="T69" s="59">
        <v>4.8000000000000001E-2</v>
      </c>
      <c r="U69" s="59">
        <v>0.12450000000000001</v>
      </c>
      <c r="V69" s="59">
        <v>0.99150000000000005</v>
      </c>
      <c r="W69" s="58">
        <v>3.1262500000000002</v>
      </c>
      <c r="X69" s="58">
        <v>1.75</v>
      </c>
      <c r="Y69" s="58">
        <v>16.831724999999999</v>
      </c>
      <c r="Z69" s="58">
        <v>1.2850000000000001</v>
      </c>
      <c r="AA69" s="58">
        <v>1.10775</v>
      </c>
      <c r="AC69" s="323">
        <f t="shared" si="3"/>
        <v>51.524999999999999</v>
      </c>
      <c r="AE69" s="58"/>
    </row>
    <row r="70" spans="1:31" x14ac:dyDescent="0.2">
      <c r="B70">
        <v>2011</v>
      </c>
      <c r="C70">
        <v>65100</v>
      </c>
      <c r="D70" s="41">
        <v>8.2749999999999986</v>
      </c>
      <c r="E70">
        <v>52775</v>
      </c>
      <c r="F70">
        <v>52925</v>
      </c>
      <c r="G70" s="42">
        <v>19.5</v>
      </c>
      <c r="H70" s="42">
        <v>957</v>
      </c>
      <c r="I70" s="42">
        <v>1797.5</v>
      </c>
      <c r="J70" s="42">
        <v>15300</v>
      </c>
      <c r="K70" s="42">
        <v>285.25</v>
      </c>
      <c r="L70" s="42">
        <v>271</v>
      </c>
      <c r="M70" s="42">
        <v>323</v>
      </c>
      <c r="N70" s="73">
        <v>0</v>
      </c>
      <c r="O70" s="42">
        <v>12827.5</v>
      </c>
      <c r="P70">
        <v>21575</v>
      </c>
      <c r="Q70" s="41">
        <v>49.05</v>
      </c>
      <c r="R70" s="41">
        <v>46.7</v>
      </c>
      <c r="S70" s="59">
        <v>6.1149999999999996E-2</v>
      </c>
      <c r="T70" s="59">
        <v>6.4000000000000001E-2</v>
      </c>
      <c r="U70" s="59">
        <v>0.22066666666666668</v>
      </c>
      <c r="V70" s="59">
        <v>0.44799999999999995</v>
      </c>
      <c r="W70" s="58">
        <v>3.5555000000000003</v>
      </c>
      <c r="X70" s="58">
        <v>1.8250000000000002</v>
      </c>
      <c r="Y70" s="58">
        <v>18.867694166666666</v>
      </c>
      <c r="Z70" s="58">
        <v>1.5349999999999999</v>
      </c>
      <c r="AA70" s="58">
        <v>1.4674999999999998</v>
      </c>
      <c r="AC70" s="323">
        <f t="shared" si="3"/>
        <v>52.774999999999999</v>
      </c>
      <c r="AE70" s="58"/>
    </row>
    <row r="71" spans="1:31" x14ac:dyDescent="0.2">
      <c r="B71">
        <v>2012</v>
      </c>
      <c r="C71">
        <v>65800</v>
      </c>
      <c r="D71" s="41">
        <v>8.3249999999999993</v>
      </c>
      <c r="E71" s="42">
        <v>52866.666666666664</v>
      </c>
      <c r="F71">
        <v>53775</v>
      </c>
      <c r="G71" s="42">
        <v>24.5</v>
      </c>
      <c r="H71" s="42">
        <v>946.25</v>
      </c>
      <c r="I71">
        <v>1855</v>
      </c>
      <c r="J71">
        <v>15350</v>
      </c>
      <c r="K71" s="42">
        <v>302.75</v>
      </c>
      <c r="L71">
        <v>272</v>
      </c>
      <c r="M71" s="42">
        <v>319.5</v>
      </c>
      <c r="N71" s="41">
        <v>6.3249999999999993</v>
      </c>
      <c r="O71" s="42">
        <v>12882.5</v>
      </c>
      <c r="P71">
        <v>22300</v>
      </c>
      <c r="Q71" s="41">
        <v>54.125</v>
      </c>
      <c r="R71" s="41">
        <v>50.424999999999997</v>
      </c>
      <c r="S71" s="59">
        <v>8.0975000000000005E-2</v>
      </c>
      <c r="T71" s="59">
        <v>9.1749999999999998E-2</v>
      </c>
      <c r="U71" s="59">
        <v>0.11</v>
      </c>
      <c r="V71" s="59">
        <v>0.65450000000000008</v>
      </c>
      <c r="W71" s="58">
        <v>3.4997249999999998</v>
      </c>
      <c r="X71" s="58">
        <v>1.1749999999999998</v>
      </c>
      <c r="Y71" s="58">
        <v>50.046381071428577</v>
      </c>
      <c r="Z71" s="58">
        <v>1.4550000000000001</v>
      </c>
      <c r="AA71" s="58">
        <v>1.0715000000000001</v>
      </c>
      <c r="AC71" s="323">
        <f t="shared" si="3"/>
        <v>52.866666666666667</v>
      </c>
      <c r="AE71" s="58"/>
    </row>
    <row r="72" spans="1:31" x14ac:dyDescent="0.2">
      <c r="B72">
        <v>2013</v>
      </c>
      <c r="C72">
        <v>66500</v>
      </c>
      <c r="D72" s="41">
        <v>8.2249999999999996</v>
      </c>
      <c r="E72" s="42">
        <v>54100</v>
      </c>
      <c r="F72">
        <v>55250</v>
      </c>
      <c r="G72" s="42">
        <v>24.25</v>
      </c>
      <c r="H72" s="42">
        <v>944.25</v>
      </c>
      <c r="I72">
        <v>1915</v>
      </c>
      <c r="J72">
        <v>15450</v>
      </c>
      <c r="K72" s="42">
        <v>302.25</v>
      </c>
      <c r="L72">
        <v>272</v>
      </c>
      <c r="M72" s="42">
        <v>329.75</v>
      </c>
      <c r="N72" s="41">
        <v>3.89</v>
      </c>
      <c r="O72">
        <v>13650</v>
      </c>
      <c r="P72">
        <v>22825</v>
      </c>
      <c r="Q72" s="41">
        <v>47.275000000000006</v>
      </c>
      <c r="R72" s="41">
        <v>45.274999999999999</v>
      </c>
      <c r="S72" s="59">
        <v>7.2250000000000009E-2</v>
      </c>
      <c r="T72" s="59">
        <v>9.2250000000000013E-2</v>
      </c>
      <c r="U72" s="59">
        <v>0.13233333333333333</v>
      </c>
      <c r="V72" s="59">
        <v>0.61817499999999992</v>
      </c>
      <c r="W72" s="58">
        <v>3.3462499999999999</v>
      </c>
      <c r="X72" s="58">
        <v>1.2</v>
      </c>
      <c r="Y72" s="58">
        <v>24.336927499999998</v>
      </c>
      <c r="Z72" s="58">
        <v>1.3975000000000002</v>
      </c>
      <c r="AA72" s="58">
        <v>1.1800000000000002</v>
      </c>
      <c r="AC72" s="323">
        <f t="shared" si="3"/>
        <v>54.1</v>
      </c>
      <c r="AE72" s="58"/>
    </row>
    <row r="73" spans="1:31" x14ac:dyDescent="0.2">
      <c r="B73">
        <v>2014</v>
      </c>
      <c r="C73" s="42">
        <v>68100</v>
      </c>
      <c r="D73" s="41">
        <v>8.3000000000000007</v>
      </c>
      <c r="E73" s="42">
        <v>55800</v>
      </c>
      <c r="F73" s="42">
        <v>56825</v>
      </c>
      <c r="G73" s="42">
        <v>33.5</v>
      </c>
      <c r="H73" s="42">
        <v>966.25</v>
      </c>
      <c r="I73" s="42">
        <v>2007.5</v>
      </c>
      <c r="J73" s="42">
        <v>15850</v>
      </c>
      <c r="K73" s="42">
        <v>305.75</v>
      </c>
      <c r="L73" s="42">
        <v>266.5</v>
      </c>
      <c r="M73" s="42">
        <v>314</v>
      </c>
      <c r="N73" s="41">
        <v>5.2249999999999996</v>
      </c>
      <c r="O73" s="42">
        <v>14025</v>
      </c>
      <c r="P73" s="42">
        <v>23525</v>
      </c>
      <c r="Q73" s="41">
        <v>50.575000000000003</v>
      </c>
      <c r="R73" s="41">
        <v>46.475000000000001</v>
      </c>
      <c r="S73" s="270">
        <v>8.4000000000000005E-2</v>
      </c>
      <c r="T73" s="270">
        <v>9.9500000000000005E-2</v>
      </c>
      <c r="U73" s="270">
        <v>0.11349999999999999</v>
      </c>
      <c r="V73" s="270">
        <v>0.21224999999999999</v>
      </c>
      <c r="W73" s="58">
        <v>3.5857500000000004</v>
      </c>
      <c r="X73" s="58">
        <v>1.075</v>
      </c>
      <c r="Y73" s="58">
        <v>54.902633333333334</v>
      </c>
      <c r="Z73" s="58">
        <v>1.45</v>
      </c>
      <c r="AA73" s="58">
        <v>1.2224999999999999</v>
      </c>
      <c r="AC73" s="323">
        <f t="shared" si="3"/>
        <v>55.8</v>
      </c>
      <c r="AE73" s="58"/>
    </row>
    <row r="74" spans="1:31" x14ac:dyDescent="0.2">
      <c r="B74" s="420">
        <v>2015</v>
      </c>
      <c r="C74">
        <v>70225</v>
      </c>
      <c r="D74">
        <v>8.2249999999999996</v>
      </c>
      <c r="E74" s="42">
        <v>57650</v>
      </c>
      <c r="F74" s="42">
        <v>59025</v>
      </c>
      <c r="G74" s="42">
        <v>20.25</v>
      </c>
      <c r="H74" s="42">
        <v>963.5</v>
      </c>
      <c r="I74" s="42">
        <v>2032.5</v>
      </c>
      <c r="J74" s="42">
        <v>16500</v>
      </c>
      <c r="K74" s="42">
        <v>327</v>
      </c>
      <c r="L74" s="42">
        <v>271.5</v>
      </c>
      <c r="M74" s="42">
        <v>331</v>
      </c>
      <c r="N74" s="41">
        <v>0</v>
      </c>
      <c r="O74" s="42">
        <v>14550</v>
      </c>
      <c r="P74" s="42">
        <v>24475</v>
      </c>
      <c r="Q74" s="41">
        <v>50.575000000000003</v>
      </c>
      <c r="R74" s="41">
        <v>46.900000000000006</v>
      </c>
      <c r="S74" s="59">
        <v>5.2249999999999998E-2</v>
      </c>
      <c r="T74" s="59">
        <v>7.400000000000001E-2</v>
      </c>
      <c r="U74" s="59">
        <v>6.7333333333333342E-2</v>
      </c>
      <c r="V74" s="58">
        <v>0.28325</v>
      </c>
      <c r="W74" s="58">
        <v>2.8267499999999997</v>
      </c>
      <c r="X74" s="58">
        <v>1.4750000000000001</v>
      </c>
      <c r="Y74" s="58">
        <v>21.568825</v>
      </c>
      <c r="Z74" s="58">
        <v>1.2</v>
      </c>
      <c r="AA74" s="58">
        <v>1.2</v>
      </c>
      <c r="AC74" s="323">
        <f t="shared" si="3"/>
        <v>57.65</v>
      </c>
      <c r="AE74" s="58"/>
    </row>
    <row r="75" spans="1:31" s="420" customFormat="1" x14ac:dyDescent="0.2">
      <c r="B75" s="420">
        <v>2016</v>
      </c>
      <c r="C75" s="420">
        <v>71633.333333333328</v>
      </c>
      <c r="D75" s="420">
        <v>7.2333333333333334</v>
      </c>
      <c r="E75" s="319">
        <v>58333.333333333336</v>
      </c>
      <c r="F75" s="319">
        <v>60400</v>
      </c>
      <c r="G75" s="319">
        <v>34</v>
      </c>
      <c r="H75" s="319">
        <v>925.33333333333337</v>
      </c>
      <c r="I75" s="319">
        <v>1973.3333333333333</v>
      </c>
      <c r="J75" s="319">
        <v>16866.666666666668</v>
      </c>
      <c r="K75" s="319">
        <v>320.33333333333331</v>
      </c>
      <c r="L75" s="319">
        <v>189.23333333333335</v>
      </c>
      <c r="M75" s="319">
        <v>214.33333333333334</v>
      </c>
      <c r="N75" s="318">
        <v>12.05</v>
      </c>
      <c r="O75" s="319">
        <v>14933.333333333334</v>
      </c>
      <c r="P75" s="319">
        <v>25300</v>
      </c>
      <c r="Q75" s="318">
        <v>53.900000000000006</v>
      </c>
      <c r="R75" s="318">
        <v>51.75</v>
      </c>
      <c r="S75" s="324">
        <v>6.7333333333333328E-2</v>
      </c>
      <c r="T75" s="324">
        <v>7.166666666666667E-2</v>
      </c>
      <c r="U75" s="324">
        <v>8.4000000000000005E-2</v>
      </c>
      <c r="V75" s="323">
        <v>0.21366666666666667</v>
      </c>
      <c r="W75" s="323">
        <v>3.4789999999999996</v>
      </c>
      <c r="X75" s="323">
        <v>1</v>
      </c>
      <c r="Y75" s="323">
        <v>24.243333333333336</v>
      </c>
      <c r="Z75" s="323">
        <v>1.3499999999999999</v>
      </c>
      <c r="AA75" s="323">
        <v>1.2266666666666668</v>
      </c>
      <c r="AC75" s="323">
        <f t="shared" si="3"/>
        <v>58.333333333333336</v>
      </c>
      <c r="AE75" s="323"/>
    </row>
    <row r="76" spans="1:31" s="420" customFormat="1" x14ac:dyDescent="0.2">
      <c r="B76" s="331">
        <v>2017</v>
      </c>
      <c r="C76" s="420">
        <v>73150</v>
      </c>
      <c r="D76" s="420">
        <v>8.4</v>
      </c>
      <c r="E76" s="420">
        <v>61450.5</v>
      </c>
      <c r="F76" s="420">
        <v>62550</v>
      </c>
      <c r="G76" s="420">
        <v>29</v>
      </c>
      <c r="H76" s="420">
        <v>962.5</v>
      </c>
      <c r="I76" s="420">
        <v>2095</v>
      </c>
      <c r="J76" s="420">
        <v>17650</v>
      </c>
      <c r="K76" s="420">
        <v>344</v>
      </c>
      <c r="L76" s="420">
        <v>282.5</v>
      </c>
      <c r="M76" s="420">
        <v>325.5</v>
      </c>
      <c r="N76" s="420">
        <v>9.09</v>
      </c>
      <c r="O76" s="420">
        <v>15500</v>
      </c>
      <c r="P76" s="420">
        <v>25850</v>
      </c>
      <c r="Q76" s="420">
        <v>61.3</v>
      </c>
      <c r="R76" s="420">
        <v>51.75</v>
      </c>
      <c r="S76" s="445">
        <v>3.5199999999999995E-2</v>
      </c>
      <c r="T76" s="442">
        <v>5.7349999999999998E-2</v>
      </c>
      <c r="U76" s="442">
        <v>2.35E-2</v>
      </c>
      <c r="V76" s="442">
        <v>0.11760000000000001</v>
      </c>
      <c r="W76" s="443">
        <v>3.6880000000000002</v>
      </c>
      <c r="X76" s="323">
        <v>1.8</v>
      </c>
      <c r="Z76" s="312">
        <v>1.64</v>
      </c>
      <c r="AA76" s="312">
        <v>1.47</v>
      </c>
      <c r="AC76" s="323">
        <f t="shared" si="3"/>
        <v>61.450499999999998</v>
      </c>
      <c r="AE76" s="323"/>
    </row>
    <row r="77" spans="1:31" s="420" customFormat="1" x14ac:dyDescent="0.2">
      <c r="B77" s="331">
        <v>2018</v>
      </c>
      <c r="C77" s="319">
        <f>Ions!C909</f>
        <v>79450</v>
      </c>
      <c r="D77" s="319">
        <f>Ions!D909</f>
        <v>8.1950000000000003</v>
      </c>
      <c r="E77" s="319">
        <f>Ions!E909</f>
        <v>69220</v>
      </c>
      <c r="F77" s="319">
        <f>Ions!F909</f>
        <v>66899.565000000002</v>
      </c>
      <c r="G77" s="319"/>
      <c r="H77" s="319">
        <f>Ions!H909</f>
        <v>963.34500000000003</v>
      </c>
      <c r="I77" s="319">
        <f>Ions!I909</f>
        <v>2159.7550000000001</v>
      </c>
      <c r="J77" s="319">
        <f>Ions!J909</f>
        <v>19650</v>
      </c>
      <c r="K77" s="319">
        <f>Ions!K909</f>
        <v>388.54499999999996</v>
      </c>
      <c r="L77" s="319">
        <f>Ions!L909</f>
        <v>313.20000000000005</v>
      </c>
      <c r="M77" s="319">
        <f>Ions!M909</f>
        <v>332.32800000000003</v>
      </c>
      <c r="N77" s="319">
        <f>Ions!N909</f>
        <v>48.96</v>
      </c>
      <c r="O77" s="319">
        <f>Ions!O909</f>
        <v>16300</v>
      </c>
      <c r="P77" s="319">
        <f>Ions!P909</f>
        <v>27250</v>
      </c>
      <c r="Q77" s="319">
        <f>Ions!Q909</f>
        <v>75.599999999999994</v>
      </c>
      <c r="R77" s="319"/>
      <c r="S77" s="472">
        <f>Nutrients!C892</f>
        <v>3.3700000000000001E-2</v>
      </c>
      <c r="T77" s="472">
        <f>Nutrients!D892</f>
        <v>0.21240000000000001</v>
      </c>
      <c r="U77" s="472" t="str">
        <f>Nutrients!E892</f>
        <v>&lt;0.25</v>
      </c>
      <c r="V77" s="472">
        <f>Nutrients!F892</f>
        <v>0.72540000000000004</v>
      </c>
      <c r="W77" s="474"/>
      <c r="X77" s="645">
        <v>1.18</v>
      </c>
      <c r="Y77" s="564"/>
      <c r="Z77" s="62" t="str">
        <f>Se!V218</f>
        <v>&lt;50</v>
      </c>
      <c r="AA77" s="62" t="str">
        <f>Se!W218</f>
        <v>&lt;22.2</v>
      </c>
      <c r="AB77" s="62"/>
      <c r="AC77" s="323">
        <f>'Salinity ppt'!E858</f>
        <v>69.22</v>
      </c>
      <c r="AD77" s="323"/>
    </row>
    <row r="78" spans="1:31" x14ac:dyDescent="0.2">
      <c r="X78" s="41"/>
      <c r="Y78" s="41"/>
      <c r="AC78" s="323"/>
    </row>
    <row r="79" spans="1:31" x14ac:dyDescent="0.2">
      <c r="A79" t="s">
        <v>137</v>
      </c>
      <c r="B79">
        <v>1999</v>
      </c>
      <c r="C79" s="96" t="s">
        <v>151</v>
      </c>
      <c r="D79" s="96" t="s">
        <v>151</v>
      </c>
      <c r="E79" s="42">
        <v>43758.523529411759</v>
      </c>
      <c r="F79" s="42">
        <v>44003.487500000003</v>
      </c>
      <c r="G79" s="42">
        <v>24.50277777777778</v>
      </c>
      <c r="H79" s="42">
        <v>987.5</v>
      </c>
      <c r="I79" s="42">
        <v>1435</v>
      </c>
      <c r="J79" s="42">
        <v>15200</v>
      </c>
      <c r="K79" s="42">
        <v>283.5</v>
      </c>
      <c r="L79" s="42">
        <v>253.33333333333334</v>
      </c>
      <c r="M79" s="42">
        <v>114.34133027111469</v>
      </c>
      <c r="N79" s="41">
        <v>39.438328000206042</v>
      </c>
      <c r="O79" s="42">
        <v>10855</v>
      </c>
      <c r="P79" s="42">
        <v>17460</v>
      </c>
      <c r="Q79" s="96" t="s">
        <v>151</v>
      </c>
      <c r="R79" s="41">
        <v>39.659999999999997</v>
      </c>
      <c r="S79" s="59">
        <v>1.6395833333333335E-2</v>
      </c>
      <c r="T79" s="59">
        <v>6.1479166666666668E-2</v>
      </c>
      <c r="U79" s="59">
        <v>7.191666666666667E-2</v>
      </c>
      <c r="V79" s="58">
        <v>1.5794166666666667</v>
      </c>
      <c r="W79" s="58">
        <v>3.6791666666666667</v>
      </c>
      <c r="X79" s="41"/>
      <c r="Y79" s="41"/>
      <c r="Z79">
        <v>0.52</v>
      </c>
      <c r="AA79" s="58">
        <v>0.16</v>
      </c>
      <c r="AB79" s="96" t="s">
        <v>151</v>
      </c>
      <c r="AC79" s="323">
        <f t="shared" ref="AC79:AC93" si="4">E79/1000</f>
        <v>43.758523529411761</v>
      </c>
      <c r="AE79" s="58"/>
    </row>
    <row r="80" spans="1:31" x14ac:dyDescent="0.2">
      <c r="B80">
        <v>2004</v>
      </c>
      <c r="C80" s="42">
        <v>58100</v>
      </c>
      <c r="D80" s="41">
        <v>8.1333333333333329</v>
      </c>
      <c r="E80" s="42">
        <v>45972.666666666664</v>
      </c>
      <c r="F80" s="42">
        <f>(SUM(H80:K80)+SUM(M80:P80))</f>
        <v>46129.843333333338</v>
      </c>
      <c r="G80" s="42">
        <v>44.25</v>
      </c>
      <c r="H80" s="42">
        <v>1025.3333333333333</v>
      </c>
      <c r="I80" s="42">
        <v>1450</v>
      </c>
      <c r="J80" s="42">
        <v>13266.666666666666</v>
      </c>
      <c r="K80" s="42">
        <v>277.33333333333331</v>
      </c>
      <c r="L80" s="42">
        <v>214.46666666666667</v>
      </c>
      <c r="M80" s="42">
        <v>257.06333333333333</v>
      </c>
      <c r="N80" s="41">
        <v>6.78</v>
      </c>
      <c r="O80" s="42">
        <v>10703.333333333334</v>
      </c>
      <c r="P80" s="42">
        <v>19143.333333333332</v>
      </c>
      <c r="Q80" s="96" t="s">
        <v>151</v>
      </c>
      <c r="R80" s="96" t="s">
        <v>151</v>
      </c>
      <c r="S80" s="59">
        <v>2.0666666666666667E-2</v>
      </c>
      <c r="T80" s="59">
        <v>9.166666666666666E-2</v>
      </c>
      <c r="U80" s="59">
        <v>0.01</v>
      </c>
      <c r="V80" s="58">
        <v>1.2173333333333334</v>
      </c>
      <c r="W80" s="58">
        <v>6.0133333333333328</v>
      </c>
      <c r="X80" s="41"/>
      <c r="Y80" s="41"/>
      <c r="Z80" s="58">
        <v>1.17</v>
      </c>
      <c r="AA80" s="96"/>
      <c r="AB80" s="96" t="s">
        <v>151</v>
      </c>
      <c r="AC80" s="323">
        <f t="shared" si="4"/>
        <v>45.972666666666662</v>
      </c>
    </row>
    <row r="81" spans="1:30" x14ac:dyDescent="0.2">
      <c r="B81">
        <v>2005</v>
      </c>
      <c r="C81" s="42">
        <v>57637.5</v>
      </c>
      <c r="D81" s="41">
        <v>8.2750000000000004</v>
      </c>
      <c r="E81" s="42">
        <v>46475</v>
      </c>
      <c r="F81" s="42">
        <v>46400</v>
      </c>
      <c r="G81" s="42">
        <v>84.333333333333329</v>
      </c>
      <c r="H81" s="42">
        <v>983</v>
      </c>
      <c r="I81" s="42">
        <v>1560</v>
      </c>
      <c r="J81" s="42">
        <v>13300</v>
      </c>
      <c r="K81" s="42">
        <v>256</v>
      </c>
      <c r="L81" s="42">
        <v>222</v>
      </c>
      <c r="M81" s="42">
        <v>249.5</v>
      </c>
      <c r="N81" s="41">
        <v>10.615</v>
      </c>
      <c r="O81" s="42">
        <v>11637.5</v>
      </c>
      <c r="P81" s="42">
        <v>19150</v>
      </c>
      <c r="Q81" s="96" t="s">
        <v>151</v>
      </c>
      <c r="R81" s="96" t="s">
        <v>151</v>
      </c>
      <c r="S81" s="59">
        <v>2.2286666666666666E-2</v>
      </c>
      <c r="T81" s="59">
        <v>5.4445499999999994E-2</v>
      </c>
      <c r="U81" s="59">
        <v>0.57247297545832643</v>
      </c>
      <c r="V81" s="59">
        <v>0.24544668655170471</v>
      </c>
      <c r="W81" s="58">
        <v>7.9366322500000006</v>
      </c>
      <c r="X81" s="41"/>
      <c r="Y81" s="41"/>
      <c r="Z81" s="58">
        <v>1.1473333333333333</v>
      </c>
      <c r="AA81" s="58">
        <v>1.2966666666666666</v>
      </c>
      <c r="AB81" s="58">
        <v>9.2799999999999994</v>
      </c>
      <c r="AC81" s="323">
        <f t="shared" si="4"/>
        <v>46.475000000000001</v>
      </c>
    </row>
    <row r="82" spans="1:30" x14ac:dyDescent="0.2">
      <c r="B82">
        <v>2006</v>
      </c>
      <c r="C82" s="42">
        <v>58350</v>
      </c>
      <c r="D82">
        <v>8.4</v>
      </c>
      <c r="E82">
        <v>47125</v>
      </c>
      <c r="F82">
        <v>47350</v>
      </c>
      <c r="G82" s="42">
        <v>35.25</v>
      </c>
      <c r="H82" s="42">
        <v>1017.5</v>
      </c>
      <c r="I82" s="42">
        <v>1595</v>
      </c>
      <c r="J82" s="42">
        <v>13400</v>
      </c>
      <c r="K82" s="42">
        <v>261.5</v>
      </c>
      <c r="L82" s="42">
        <v>218</v>
      </c>
      <c r="M82" s="42">
        <v>254.5</v>
      </c>
      <c r="N82" s="41">
        <v>5.5175000000000001</v>
      </c>
      <c r="O82" s="42">
        <v>11670</v>
      </c>
      <c r="P82" s="42">
        <v>19275</v>
      </c>
      <c r="Q82" s="41">
        <v>49.033333333333331</v>
      </c>
      <c r="R82" s="41">
        <v>46.833333333333336</v>
      </c>
      <c r="S82" s="59">
        <v>3.4750000000000003E-2</v>
      </c>
      <c r="T82" s="59">
        <v>0.11724999999999999</v>
      </c>
      <c r="U82" s="59">
        <v>0.28377675000000002</v>
      </c>
      <c r="V82" s="58">
        <v>1.3311250000000001</v>
      </c>
      <c r="W82" s="58">
        <v>4.6259999999999994</v>
      </c>
      <c r="X82" s="41"/>
      <c r="Y82" s="41"/>
      <c r="Z82" s="58">
        <v>1.2875000000000001</v>
      </c>
      <c r="AA82" s="58">
        <v>1.10225</v>
      </c>
      <c r="AB82" s="58">
        <v>7.4024999999999999</v>
      </c>
      <c r="AC82" s="323">
        <f t="shared" si="4"/>
        <v>47.125</v>
      </c>
    </row>
    <row r="83" spans="1:30" x14ac:dyDescent="0.2">
      <c r="B83">
        <v>2007</v>
      </c>
      <c r="C83" s="42">
        <v>59295.5</v>
      </c>
      <c r="D83">
        <v>8.1999999999999993</v>
      </c>
      <c r="E83">
        <v>48025</v>
      </c>
      <c r="F83">
        <v>48250</v>
      </c>
      <c r="G83" s="42">
        <v>38.25</v>
      </c>
      <c r="H83" s="42">
        <v>1042.5</v>
      </c>
      <c r="I83" s="42">
        <v>1667.5</v>
      </c>
      <c r="J83">
        <v>13825</v>
      </c>
      <c r="K83">
        <v>267</v>
      </c>
      <c r="L83" s="42">
        <v>232.5</v>
      </c>
      <c r="M83" s="42">
        <v>283.5</v>
      </c>
      <c r="N83" s="67">
        <v>0</v>
      </c>
      <c r="O83" s="42">
        <v>11822.5</v>
      </c>
      <c r="P83">
        <v>19500</v>
      </c>
      <c r="Q83" s="41">
        <v>53.65</v>
      </c>
      <c r="R83" s="41">
        <v>51.15</v>
      </c>
      <c r="S83" s="59">
        <v>7.4500000000000011E-2</v>
      </c>
      <c r="T83" s="59">
        <v>0.13550000000000001</v>
      </c>
      <c r="U83" s="59">
        <v>0.06</v>
      </c>
      <c r="V83" s="58">
        <v>1.8785000000000003</v>
      </c>
      <c r="W83" s="58">
        <v>6.6967083333333335</v>
      </c>
      <c r="X83" s="41"/>
      <c r="Y83" s="41"/>
      <c r="Z83" s="58">
        <v>1.12625</v>
      </c>
      <c r="AA83" s="58">
        <v>1.01675</v>
      </c>
      <c r="AB83" s="58">
        <v>7.92</v>
      </c>
      <c r="AC83" s="323">
        <f t="shared" si="4"/>
        <v>48.024999999999999</v>
      </c>
    </row>
    <row r="84" spans="1:30" x14ac:dyDescent="0.2">
      <c r="B84">
        <v>2008</v>
      </c>
      <c r="C84">
        <v>59650</v>
      </c>
      <c r="D84" s="41">
        <v>8.3249999999999993</v>
      </c>
      <c r="E84">
        <v>49125</v>
      </c>
      <c r="F84" s="42">
        <v>48850</v>
      </c>
      <c r="G84" s="42">
        <v>27.5</v>
      </c>
      <c r="H84" s="42">
        <v>1037.5</v>
      </c>
      <c r="I84" s="42">
        <v>1705</v>
      </c>
      <c r="J84" s="42">
        <v>13975</v>
      </c>
      <c r="K84" s="42">
        <v>274.75</v>
      </c>
      <c r="L84" s="42">
        <v>254.25</v>
      </c>
      <c r="M84" s="42">
        <v>303.5</v>
      </c>
      <c r="N84" s="41">
        <v>3.3325</v>
      </c>
      <c r="O84" s="42">
        <v>11942.5</v>
      </c>
      <c r="P84">
        <v>19750</v>
      </c>
      <c r="Q84" s="41">
        <v>47.024999999999999</v>
      </c>
      <c r="R84" s="41">
        <v>45.9</v>
      </c>
      <c r="S84">
        <v>4.1000000000000002E-2</v>
      </c>
      <c r="T84" s="59">
        <v>7.3749999999999996E-2</v>
      </c>
      <c r="U84" s="59">
        <v>9.8000000000000004E-2</v>
      </c>
      <c r="V84" s="58">
        <v>2.1637499999999998</v>
      </c>
      <c r="W84" s="58">
        <v>3.5754999999999999</v>
      </c>
      <c r="X84" s="41"/>
      <c r="Y84" s="41"/>
      <c r="Z84" s="58">
        <v>1.3174999999999999</v>
      </c>
      <c r="AA84" s="58">
        <v>1.1160000000000001</v>
      </c>
      <c r="AB84" s="58">
        <v>8.370000000000001</v>
      </c>
      <c r="AC84" s="323">
        <f t="shared" si="4"/>
        <v>49.125</v>
      </c>
    </row>
    <row r="85" spans="1:30" x14ac:dyDescent="0.2">
      <c r="B85">
        <v>2009</v>
      </c>
      <c r="C85" s="42">
        <v>62725</v>
      </c>
      <c r="D85" s="41">
        <v>8.2249999999999996</v>
      </c>
      <c r="E85" s="42">
        <v>50950</v>
      </c>
      <c r="F85" s="42">
        <v>51225</v>
      </c>
      <c r="G85" s="42">
        <v>33.75</v>
      </c>
      <c r="H85" s="42">
        <v>1017</v>
      </c>
      <c r="I85" s="42">
        <v>1765</v>
      </c>
      <c r="J85" s="42">
        <v>14725</v>
      </c>
      <c r="K85" s="42">
        <v>280.75</v>
      </c>
      <c r="L85" s="42">
        <v>248.25</v>
      </c>
      <c r="M85" s="42">
        <v>302.75</v>
      </c>
      <c r="N85" s="111">
        <v>0</v>
      </c>
      <c r="O85" s="42">
        <v>12377.5</v>
      </c>
      <c r="P85" s="42">
        <v>20900</v>
      </c>
      <c r="Q85" s="41">
        <v>49.025000000000006</v>
      </c>
      <c r="R85" s="41">
        <v>47.274999999999999</v>
      </c>
      <c r="S85" s="59">
        <v>6.7449999999999996E-2</v>
      </c>
      <c r="T85" s="59">
        <v>7.3924999999999991E-2</v>
      </c>
      <c r="U85" s="59">
        <v>0.147975</v>
      </c>
      <c r="V85" s="58">
        <v>1.919845</v>
      </c>
      <c r="W85" s="58">
        <v>3.1096250000000003</v>
      </c>
      <c r="X85" s="41"/>
      <c r="Y85" s="41"/>
      <c r="Z85" s="58">
        <v>0.99375000000000002</v>
      </c>
      <c r="AA85" s="58">
        <v>0.86325000000000007</v>
      </c>
      <c r="AB85" s="58">
        <v>7.1375000000000002</v>
      </c>
      <c r="AC85" s="323">
        <f t="shared" si="4"/>
        <v>50.95</v>
      </c>
    </row>
    <row r="86" spans="1:30" x14ac:dyDescent="0.2">
      <c r="B86">
        <v>2010</v>
      </c>
      <c r="C86">
        <v>63775</v>
      </c>
      <c r="D86" s="41">
        <v>8.125</v>
      </c>
      <c r="E86">
        <v>51675</v>
      </c>
      <c r="F86">
        <v>52250</v>
      </c>
      <c r="G86" s="42">
        <v>23.5</v>
      </c>
      <c r="H86" s="42">
        <v>992</v>
      </c>
      <c r="I86" s="42">
        <v>1812.5</v>
      </c>
      <c r="J86" s="42">
        <v>15075</v>
      </c>
      <c r="K86" s="42">
        <v>291.75</v>
      </c>
      <c r="L86" s="42">
        <v>270</v>
      </c>
      <c r="M86" s="42">
        <v>329.25</v>
      </c>
      <c r="N86" s="73">
        <v>0</v>
      </c>
      <c r="O86" s="42">
        <v>12405</v>
      </c>
      <c r="P86">
        <v>21475</v>
      </c>
      <c r="Q86">
        <v>49.900000000000006</v>
      </c>
      <c r="R86">
        <v>47.2</v>
      </c>
      <c r="S86" s="59">
        <v>5.0250000000000003E-2</v>
      </c>
      <c r="T86" s="59">
        <v>5.5749999999999994E-2</v>
      </c>
      <c r="U86" s="59">
        <v>8.6250000000000007E-2</v>
      </c>
      <c r="V86" s="58">
        <v>1.1917500000000001</v>
      </c>
      <c r="W86" s="58">
        <v>3.3570000000000002</v>
      </c>
      <c r="X86" s="41"/>
      <c r="Y86" s="41"/>
      <c r="Z86" s="58">
        <v>1.204</v>
      </c>
      <c r="AA86" s="58">
        <v>1.1429999999999998</v>
      </c>
      <c r="AB86" s="58">
        <v>8.2733333333333334</v>
      </c>
      <c r="AC86" s="323">
        <f t="shared" si="4"/>
        <v>51.674999999999997</v>
      </c>
    </row>
    <row r="87" spans="1:30" x14ac:dyDescent="0.2">
      <c r="B87">
        <v>2011</v>
      </c>
      <c r="C87">
        <v>65225</v>
      </c>
      <c r="D87" s="41">
        <v>8.15</v>
      </c>
      <c r="E87">
        <v>52675</v>
      </c>
      <c r="F87">
        <v>53050</v>
      </c>
      <c r="G87" s="42">
        <v>22.25</v>
      </c>
      <c r="H87" s="42">
        <v>961</v>
      </c>
      <c r="I87" s="42">
        <v>1802.5</v>
      </c>
      <c r="J87" s="42">
        <v>15450</v>
      </c>
      <c r="K87" s="42">
        <v>286.5</v>
      </c>
      <c r="L87" s="42">
        <v>273</v>
      </c>
      <c r="M87" s="42">
        <v>332.75</v>
      </c>
      <c r="N87" s="73">
        <v>0</v>
      </c>
      <c r="O87" s="42">
        <v>12795</v>
      </c>
      <c r="P87">
        <v>21575</v>
      </c>
      <c r="Q87" s="41">
        <v>49.15</v>
      </c>
      <c r="R87" s="41">
        <v>45.949999999999996</v>
      </c>
      <c r="S87" s="59">
        <v>5.174999999999999E-2</v>
      </c>
      <c r="T87" s="59">
        <v>5.5999999999999994E-2</v>
      </c>
      <c r="U87" s="59">
        <v>0.19466666666666668</v>
      </c>
      <c r="V87" s="59">
        <v>0.68100000000000005</v>
      </c>
      <c r="W87" s="58">
        <v>3.3920000000000003</v>
      </c>
      <c r="X87" s="41"/>
      <c r="Y87" s="41"/>
      <c r="Z87" s="58">
        <v>1.45</v>
      </c>
      <c r="AA87" s="58">
        <v>1.405</v>
      </c>
      <c r="AB87" s="58">
        <v>7.4625000000000004</v>
      </c>
      <c r="AC87" s="323">
        <f t="shared" si="4"/>
        <v>52.674999999999997</v>
      </c>
    </row>
    <row r="88" spans="1:30" x14ac:dyDescent="0.2">
      <c r="B88">
        <v>2012</v>
      </c>
      <c r="C88">
        <v>65900</v>
      </c>
      <c r="D88" s="41">
        <v>8.1749999999999989</v>
      </c>
      <c r="E88" s="42">
        <v>52833.333333333336</v>
      </c>
      <c r="F88">
        <v>53850</v>
      </c>
      <c r="G88" s="42">
        <v>25.75</v>
      </c>
      <c r="H88" s="42">
        <v>936.5</v>
      </c>
      <c r="I88" s="42">
        <v>1857.5</v>
      </c>
      <c r="J88">
        <v>15325</v>
      </c>
      <c r="K88" s="42">
        <v>300.25</v>
      </c>
      <c r="L88" s="42">
        <v>274.5</v>
      </c>
      <c r="M88" s="42">
        <v>334.75</v>
      </c>
      <c r="N88" s="67">
        <v>0</v>
      </c>
      <c r="O88" s="42">
        <v>13092.5</v>
      </c>
      <c r="P88">
        <v>22150</v>
      </c>
      <c r="Q88" s="41">
        <v>51.05</v>
      </c>
      <c r="R88">
        <v>49.3</v>
      </c>
      <c r="S88" s="59">
        <v>6.0249999999999998E-2</v>
      </c>
      <c r="T88" s="59">
        <v>7.8000000000000014E-2</v>
      </c>
      <c r="U88" s="59">
        <v>0.114</v>
      </c>
      <c r="V88" s="58">
        <v>1.04325</v>
      </c>
      <c r="W88" s="58">
        <v>3.2600000000000002</v>
      </c>
      <c r="X88" s="41"/>
      <c r="Y88" s="41"/>
      <c r="Z88" s="58">
        <v>1.20025</v>
      </c>
      <c r="AA88" s="58">
        <v>1.0924999999999998</v>
      </c>
      <c r="AB88">
        <v>8.379999999999999</v>
      </c>
      <c r="AC88" s="323">
        <f t="shared" si="4"/>
        <v>52.833333333333336</v>
      </c>
    </row>
    <row r="89" spans="1:30" x14ac:dyDescent="0.2">
      <c r="B89">
        <v>2013</v>
      </c>
      <c r="C89">
        <v>66725</v>
      </c>
      <c r="D89" s="41">
        <v>8.1499999999999986</v>
      </c>
      <c r="E89" s="42">
        <v>54475</v>
      </c>
      <c r="F89">
        <v>54975</v>
      </c>
      <c r="G89" s="42">
        <v>30.25</v>
      </c>
      <c r="H89" s="42">
        <v>933.75</v>
      </c>
      <c r="I89" s="42">
        <v>1907.5</v>
      </c>
      <c r="J89">
        <v>15375</v>
      </c>
      <c r="K89" s="42">
        <v>301.5</v>
      </c>
      <c r="L89" s="42">
        <v>295</v>
      </c>
      <c r="M89" s="42">
        <v>359.5</v>
      </c>
      <c r="N89" s="67">
        <v>0</v>
      </c>
      <c r="O89" s="42">
        <v>13575</v>
      </c>
      <c r="P89">
        <v>22725</v>
      </c>
      <c r="Q89" s="41">
        <v>47.125</v>
      </c>
      <c r="R89" s="41">
        <v>44.85</v>
      </c>
      <c r="S89" s="59">
        <v>6.5750000000000003E-2</v>
      </c>
      <c r="T89" s="59">
        <v>9.0999999999999998E-2</v>
      </c>
      <c r="U89" s="59">
        <v>0.11533333333333334</v>
      </c>
      <c r="V89" s="58">
        <v>0.65900000000000003</v>
      </c>
      <c r="W89" s="58">
        <v>3.2429999999999999</v>
      </c>
      <c r="X89" s="41"/>
      <c r="Y89" s="41"/>
      <c r="Z89" s="58">
        <v>1.1174999999999999</v>
      </c>
      <c r="AA89" s="58">
        <v>1.0585</v>
      </c>
      <c r="AB89" s="58">
        <v>9.8375000000000004</v>
      </c>
      <c r="AC89" s="323">
        <f t="shared" si="4"/>
        <v>54.475000000000001</v>
      </c>
    </row>
    <row r="90" spans="1:30" x14ac:dyDescent="0.2">
      <c r="B90">
        <v>2014</v>
      </c>
      <c r="C90" s="42">
        <v>68050</v>
      </c>
      <c r="D90" s="41">
        <v>8.125</v>
      </c>
      <c r="E90" s="42">
        <v>56000</v>
      </c>
      <c r="F90" s="42">
        <v>57325</v>
      </c>
      <c r="G90" s="42">
        <v>11.5</v>
      </c>
      <c r="H90" s="42">
        <v>991.75</v>
      </c>
      <c r="I90" s="42">
        <v>1995</v>
      </c>
      <c r="J90" s="42">
        <v>16000</v>
      </c>
      <c r="K90" s="42">
        <v>314</v>
      </c>
      <c r="L90" s="42">
        <v>272.5</v>
      </c>
      <c r="M90" s="42">
        <v>332.5</v>
      </c>
      <c r="N90" s="111">
        <v>0</v>
      </c>
      <c r="O90" s="42">
        <v>14150</v>
      </c>
      <c r="P90" s="42">
        <v>23700</v>
      </c>
      <c r="Q90" s="41">
        <v>49.175000000000004</v>
      </c>
      <c r="R90" s="41">
        <v>46.5</v>
      </c>
      <c r="S90" s="59">
        <v>6.0749999999999998E-2</v>
      </c>
      <c r="T90" s="59">
        <v>8.1250000000000003E-2</v>
      </c>
      <c r="U90" s="59">
        <v>3.5000000000000003E-2</v>
      </c>
      <c r="V90" s="59">
        <v>0.52075000000000005</v>
      </c>
      <c r="W90" s="58">
        <v>3.3259999999999996</v>
      </c>
      <c r="X90" s="41"/>
      <c r="Y90" s="41"/>
      <c r="Z90" s="58">
        <v>1.19</v>
      </c>
      <c r="AA90" s="58">
        <v>1.0177499999999999</v>
      </c>
      <c r="AB90" s="58">
        <v>7.6574999999999998</v>
      </c>
      <c r="AC90" s="323">
        <f t="shared" si="4"/>
        <v>56</v>
      </c>
    </row>
    <row r="91" spans="1:30" x14ac:dyDescent="0.2">
      <c r="B91" s="420">
        <v>2015</v>
      </c>
      <c r="C91">
        <v>70275</v>
      </c>
      <c r="D91">
        <v>8.125</v>
      </c>
      <c r="E91" s="42">
        <v>57625</v>
      </c>
      <c r="F91" s="42">
        <v>59350</v>
      </c>
      <c r="G91" s="42">
        <v>25.5</v>
      </c>
      <c r="H91" s="42">
        <v>934</v>
      </c>
      <c r="I91" s="42">
        <v>2037.5</v>
      </c>
      <c r="J91" s="42">
        <v>16750</v>
      </c>
      <c r="K91" s="42">
        <v>330.75</v>
      </c>
      <c r="L91" s="42">
        <v>275.75</v>
      </c>
      <c r="M91" s="42">
        <v>336</v>
      </c>
      <c r="N91" s="41">
        <v>0</v>
      </c>
      <c r="O91" s="42">
        <v>14575</v>
      </c>
      <c r="P91" s="42">
        <v>24525</v>
      </c>
      <c r="Q91" s="41">
        <v>48.725000000000001</v>
      </c>
      <c r="R91" s="41">
        <v>45.099999999999994</v>
      </c>
      <c r="S91" s="59">
        <v>4.5500000000000006E-2</v>
      </c>
      <c r="T91" s="59">
        <v>6.0749999999999998E-2</v>
      </c>
      <c r="U91" s="59">
        <v>2.5999999999999999E-2</v>
      </c>
      <c r="V91" s="58">
        <v>0.45924999999999994</v>
      </c>
      <c r="W91" s="58">
        <v>2.8477499999999996</v>
      </c>
      <c r="X91" s="41"/>
      <c r="Y91" s="58"/>
      <c r="Z91" s="58">
        <v>1.1084999999999998</v>
      </c>
      <c r="AA91" s="58">
        <v>1.1025</v>
      </c>
      <c r="AB91" s="58">
        <v>5.4749999999999996</v>
      </c>
      <c r="AC91" s="323">
        <f t="shared" si="4"/>
        <v>57.625</v>
      </c>
    </row>
    <row r="92" spans="1:30" s="420" customFormat="1" x14ac:dyDescent="0.2">
      <c r="B92" s="420">
        <v>2016</v>
      </c>
      <c r="C92" s="319">
        <v>72166.666666666672</v>
      </c>
      <c r="D92" s="319">
        <v>8.2333333333333325</v>
      </c>
      <c r="E92" s="319">
        <v>59100</v>
      </c>
      <c r="F92" s="319">
        <v>61000</v>
      </c>
      <c r="G92" s="319">
        <v>40</v>
      </c>
      <c r="H92" s="319">
        <v>929.33333333333337</v>
      </c>
      <c r="I92" s="319">
        <v>1983.3333333333333</v>
      </c>
      <c r="J92" s="319">
        <v>17066.666666666668</v>
      </c>
      <c r="K92" s="319">
        <v>321.66666666666669</v>
      </c>
      <c r="L92" s="319">
        <v>280.33333333333331</v>
      </c>
      <c r="M92" s="319">
        <v>342</v>
      </c>
      <c r="N92" s="319">
        <v>0</v>
      </c>
      <c r="O92" s="319">
        <v>15033.333333333334</v>
      </c>
      <c r="P92" s="319">
        <v>25500</v>
      </c>
      <c r="Q92" s="319">
        <v>53</v>
      </c>
      <c r="R92" s="319">
        <v>50.95</v>
      </c>
      <c r="S92" s="324">
        <v>4.1333333333333333E-2</v>
      </c>
      <c r="T92" s="324">
        <v>3.9333333333333331E-2</v>
      </c>
      <c r="U92" s="324">
        <v>7.6999999999999999E-2</v>
      </c>
      <c r="V92" s="323">
        <v>0.42966666666666664</v>
      </c>
      <c r="W92" s="323">
        <v>3.1116666666666668</v>
      </c>
      <c r="X92" s="318"/>
      <c r="Y92" s="323"/>
      <c r="Z92" s="323">
        <v>1.2766666666666666</v>
      </c>
      <c r="AA92" s="323">
        <v>1.2</v>
      </c>
      <c r="AB92" s="323">
        <v>6.044999999999999</v>
      </c>
      <c r="AC92" s="323">
        <f t="shared" si="4"/>
        <v>59.1</v>
      </c>
    </row>
    <row r="93" spans="1:30" s="420" customFormat="1" x14ac:dyDescent="0.2">
      <c r="B93" s="331">
        <v>2017</v>
      </c>
      <c r="C93" s="420">
        <v>72900</v>
      </c>
      <c r="D93" s="420">
        <v>8.25</v>
      </c>
      <c r="E93" s="420">
        <v>61573</v>
      </c>
      <c r="F93" s="420">
        <v>63350</v>
      </c>
      <c r="G93" s="420">
        <v>44.5</v>
      </c>
      <c r="H93" s="420">
        <v>919</v>
      </c>
      <c r="I93" s="420">
        <v>2040</v>
      </c>
      <c r="J93" s="420">
        <v>17850</v>
      </c>
      <c r="K93" s="420">
        <v>349</v>
      </c>
      <c r="L93" s="420">
        <v>283</v>
      </c>
      <c r="M93" s="420">
        <v>340.5</v>
      </c>
      <c r="N93" s="420">
        <v>2.2149999999999999</v>
      </c>
      <c r="O93" s="420">
        <v>15700</v>
      </c>
      <c r="P93" s="420">
        <v>26300</v>
      </c>
      <c r="Q93" s="420">
        <v>60.7</v>
      </c>
      <c r="R93" s="420">
        <v>53.25</v>
      </c>
      <c r="S93" s="445">
        <v>4.2550000000000004E-2</v>
      </c>
      <c r="T93" s="442">
        <v>0.14299999999999999</v>
      </c>
      <c r="U93" s="442">
        <v>9.0000000000000011E-3</v>
      </c>
      <c r="V93" s="442">
        <v>1.04555</v>
      </c>
      <c r="W93" s="443">
        <v>4.6509999999999998</v>
      </c>
      <c r="Z93" s="312">
        <v>0.94399999999999995</v>
      </c>
      <c r="AA93" s="312">
        <v>0.96299999999999997</v>
      </c>
      <c r="AB93" s="312">
        <v>5.0090000000000003</v>
      </c>
      <c r="AC93" s="323">
        <f t="shared" si="4"/>
        <v>61.573</v>
      </c>
    </row>
    <row r="94" spans="1:30" s="420" customFormat="1" x14ac:dyDescent="0.2">
      <c r="B94" s="331">
        <v>2018</v>
      </c>
      <c r="C94" s="319">
        <f>Ions!C910</f>
        <v>79800</v>
      </c>
      <c r="D94" s="319">
        <f>Ions!D910</f>
        <v>8.2349999999999994</v>
      </c>
      <c r="E94" s="319">
        <f>Ions!E910</f>
        <v>69200</v>
      </c>
      <c r="F94" s="319">
        <f>Ions!F910</f>
        <v>67113.350000000006</v>
      </c>
      <c r="G94" s="319"/>
      <c r="H94" s="319">
        <f>Ions!H910</f>
        <v>944.52499999999998</v>
      </c>
      <c r="I94" s="319">
        <f>Ions!I910</f>
        <v>2155</v>
      </c>
      <c r="J94" s="319">
        <f>Ions!J910</f>
        <v>19600</v>
      </c>
      <c r="K94" s="319">
        <f>Ions!K910</f>
        <v>373.98500000000001</v>
      </c>
      <c r="L94" s="319">
        <f>Ions!L910</f>
        <v>316.40000000000003</v>
      </c>
      <c r="M94" s="319">
        <f>Ions!M910</f>
        <v>338.18400000000003</v>
      </c>
      <c r="N94" s="319">
        <f>Ions!N910</f>
        <v>47.04</v>
      </c>
      <c r="O94" s="319">
        <f>Ions!O910</f>
        <v>16300</v>
      </c>
      <c r="P94" s="319">
        <f>Ions!P910</f>
        <v>27550</v>
      </c>
      <c r="Q94" s="319">
        <f>Ions!Q910</f>
        <v>77</v>
      </c>
      <c r="R94" s="319"/>
      <c r="S94" s="472">
        <f>Nutrients!C893</f>
        <v>3.5499999999999997E-2</v>
      </c>
      <c r="T94" s="472">
        <f>Nutrients!D893</f>
        <v>0.12559999999999999</v>
      </c>
      <c r="U94" s="472" t="str">
        <f>Nutrients!E893</f>
        <v>&lt;0.25</v>
      </c>
      <c r="V94" s="472">
        <f>Nutrients!F893</f>
        <v>0.76680000000000004</v>
      </c>
      <c r="W94" s="474"/>
      <c r="X94" s="645"/>
      <c r="Y94" s="480"/>
      <c r="Z94" s="62" t="str">
        <f>Se!V219</f>
        <v>&lt;50</v>
      </c>
      <c r="AA94" s="62" t="str">
        <f>Se!W219</f>
        <v>&lt;22.2</v>
      </c>
      <c r="AB94" s="647" t="str">
        <f>Se!X219</f>
        <v>&lt;1.15</v>
      </c>
      <c r="AC94" s="323">
        <f>'Salinity ppt'!E859</f>
        <v>69.2</v>
      </c>
      <c r="AD94" s="323"/>
    </row>
    <row r="95" spans="1:30" x14ac:dyDescent="0.2">
      <c r="C95" s="42"/>
      <c r="D95" s="41"/>
      <c r="E95" s="42"/>
      <c r="F95" s="42"/>
      <c r="G95" s="42"/>
      <c r="H95" s="42"/>
      <c r="I95" s="42"/>
      <c r="J95" s="42"/>
      <c r="K95" s="42"/>
      <c r="L95" s="42"/>
      <c r="M95" s="42"/>
      <c r="N95" s="41"/>
      <c r="O95" s="42"/>
      <c r="P95" s="42"/>
      <c r="S95" s="59"/>
      <c r="T95" s="59"/>
      <c r="U95" s="59"/>
      <c r="X95" s="41"/>
      <c r="Y95" s="41"/>
      <c r="AC95" s="323"/>
    </row>
    <row r="96" spans="1:30" x14ac:dyDescent="0.2">
      <c r="A96" t="s">
        <v>138</v>
      </c>
      <c r="B96">
        <v>1999</v>
      </c>
      <c r="C96" s="96" t="s">
        <v>151</v>
      </c>
      <c r="D96" s="96" t="s">
        <v>151</v>
      </c>
      <c r="E96" s="42">
        <v>43793.941176470587</v>
      </c>
      <c r="F96" s="42">
        <v>42656.957500000004</v>
      </c>
      <c r="G96" s="42">
        <v>36.801666666666669</v>
      </c>
      <c r="H96" s="42">
        <v>988</v>
      </c>
      <c r="I96" s="42">
        <v>1470</v>
      </c>
      <c r="J96" s="42">
        <v>15000</v>
      </c>
      <c r="K96" s="42">
        <v>279.5</v>
      </c>
      <c r="L96" s="42">
        <v>237.83333333333334</v>
      </c>
      <c r="M96" s="41">
        <v>91.27662472768192</v>
      </c>
      <c r="N96" s="41">
        <v>52.828706257032756</v>
      </c>
      <c r="O96" s="42">
        <v>10167.5</v>
      </c>
      <c r="P96" s="42">
        <v>17260</v>
      </c>
      <c r="Q96" s="96" t="s">
        <v>151</v>
      </c>
      <c r="R96" s="41">
        <v>40.626249999999999</v>
      </c>
      <c r="S96" s="59">
        <v>1.95625E-2</v>
      </c>
      <c r="T96" s="59">
        <v>7.3458333333333348E-2</v>
      </c>
      <c r="U96" s="59">
        <v>0.16310416666666669</v>
      </c>
      <c r="V96" s="59">
        <v>0.91529166666666661</v>
      </c>
      <c r="W96" s="58">
        <v>3.5208333333333339</v>
      </c>
      <c r="X96" s="58">
        <v>0.83125000000000004</v>
      </c>
      <c r="Y96" s="96" t="s">
        <v>151</v>
      </c>
      <c r="Z96" s="58">
        <v>0.82499999999999996</v>
      </c>
      <c r="AA96" s="58">
        <v>0.79</v>
      </c>
      <c r="AC96" s="323">
        <f t="shared" ref="AC96:AC110" si="5">E96/1000</f>
        <v>43.793941176470589</v>
      </c>
    </row>
    <row r="97" spans="2:31" x14ac:dyDescent="0.2">
      <c r="B97">
        <v>2004</v>
      </c>
      <c r="C97" s="42">
        <v>58033.333333333336</v>
      </c>
      <c r="D97" s="41">
        <v>8.4933333333333341</v>
      </c>
      <c r="E97" s="42">
        <v>45842</v>
      </c>
      <c r="F97" s="42">
        <f>(SUM(H97:K97)+SUM(M97:P97))</f>
        <v>45598.833333333328</v>
      </c>
      <c r="G97" s="42">
        <v>42.266666666666666</v>
      </c>
      <c r="H97" s="42">
        <v>1020.3333333333334</v>
      </c>
      <c r="I97" s="42">
        <v>1433.3333333333333</v>
      </c>
      <c r="J97" s="42">
        <v>13133.333333333334</v>
      </c>
      <c r="K97" s="42">
        <v>278.66666666666669</v>
      </c>
      <c r="L97" s="42">
        <v>212.1933333333333</v>
      </c>
      <c r="M97" s="42">
        <v>221.4</v>
      </c>
      <c r="N97" s="41">
        <v>55.1</v>
      </c>
      <c r="O97" s="42">
        <v>10603.333333333334</v>
      </c>
      <c r="P97" s="42">
        <v>18853.333333333332</v>
      </c>
      <c r="Q97" s="96" t="s">
        <v>151</v>
      </c>
      <c r="R97" s="96" t="s">
        <v>151</v>
      </c>
      <c r="S97" s="59">
        <v>4.1000000000000002E-2</v>
      </c>
      <c r="T97" s="59">
        <v>0.16900000000000001</v>
      </c>
      <c r="U97" s="59">
        <v>3.8666666666666669E-2</v>
      </c>
      <c r="V97" s="59">
        <v>0.32033333333333336</v>
      </c>
      <c r="W97" s="58">
        <v>6.9333333333333336</v>
      </c>
      <c r="X97" s="58">
        <v>0.6</v>
      </c>
      <c r="Y97" s="58">
        <v>75.45</v>
      </c>
      <c r="Z97" s="58">
        <v>1.2649999999999999</v>
      </c>
      <c r="AC97" s="323">
        <f t="shared" si="5"/>
        <v>45.841999999999999</v>
      </c>
    </row>
    <row r="98" spans="2:31" x14ac:dyDescent="0.2">
      <c r="B98">
        <v>2005</v>
      </c>
      <c r="C98" s="42">
        <v>57000</v>
      </c>
      <c r="D98" s="41">
        <v>8</v>
      </c>
      <c r="E98" s="42">
        <v>45825</v>
      </c>
      <c r="F98" s="42">
        <v>45950</v>
      </c>
      <c r="G98" s="42">
        <v>49</v>
      </c>
      <c r="H98" s="42">
        <v>967.5</v>
      </c>
      <c r="I98" s="42">
        <v>1537.5</v>
      </c>
      <c r="J98" s="42">
        <v>13025</v>
      </c>
      <c r="K98" s="42">
        <v>253</v>
      </c>
      <c r="L98" s="42">
        <v>213.5</v>
      </c>
      <c r="M98" s="42">
        <v>258.5</v>
      </c>
      <c r="N98" s="41">
        <v>0.95750000000000002</v>
      </c>
      <c r="O98" s="42">
        <v>11425</v>
      </c>
      <c r="P98" s="42">
        <v>18775</v>
      </c>
      <c r="Q98" s="96" t="s">
        <v>151</v>
      </c>
      <c r="R98" s="96" t="s">
        <v>151</v>
      </c>
      <c r="S98" s="59">
        <v>3.1742666666666669E-2</v>
      </c>
      <c r="T98" s="59">
        <v>0.11247299999999999</v>
      </c>
      <c r="U98" s="59">
        <v>0.52789432135697578</v>
      </c>
      <c r="V98" s="59">
        <v>0.30023514731870238</v>
      </c>
      <c r="W98" s="58">
        <v>9.0915277500000009</v>
      </c>
      <c r="X98" s="58">
        <v>0.5</v>
      </c>
      <c r="Y98" s="41">
        <v>171.09915833333332</v>
      </c>
      <c r="Z98" s="58">
        <v>1.8433333333333335</v>
      </c>
      <c r="AA98" s="58">
        <v>1.1100000000000001</v>
      </c>
      <c r="AB98" s="58"/>
      <c r="AC98" s="323">
        <f t="shared" si="5"/>
        <v>45.825000000000003</v>
      </c>
    </row>
    <row r="99" spans="2:31" x14ac:dyDescent="0.2">
      <c r="B99">
        <v>2006</v>
      </c>
      <c r="C99" s="42">
        <v>58150</v>
      </c>
      <c r="D99" s="41">
        <v>8.4749999999999996</v>
      </c>
      <c r="E99">
        <v>46850</v>
      </c>
      <c r="F99">
        <v>47100</v>
      </c>
      <c r="G99" s="42">
        <v>34.5</v>
      </c>
      <c r="H99" s="42">
        <v>1014</v>
      </c>
      <c r="I99" s="42">
        <v>1585</v>
      </c>
      <c r="J99" s="42">
        <v>13300</v>
      </c>
      <c r="K99" s="42">
        <v>261</v>
      </c>
      <c r="L99" s="42">
        <v>217.25</v>
      </c>
      <c r="M99" s="42">
        <v>232</v>
      </c>
      <c r="N99" s="41">
        <v>16.047499999999999</v>
      </c>
      <c r="O99" s="42">
        <v>11620</v>
      </c>
      <c r="P99" s="42">
        <v>19175</v>
      </c>
      <c r="Q99" s="41">
        <v>49.833333333333336</v>
      </c>
      <c r="R99" s="41">
        <v>47.266666666666673</v>
      </c>
      <c r="S99" s="59">
        <v>2.8250000000000001E-2</v>
      </c>
      <c r="T99" s="59">
        <v>0.12225</v>
      </c>
      <c r="U99" s="59">
        <v>0.22491449999999999</v>
      </c>
      <c r="V99" s="59">
        <v>0.86528925000000001</v>
      </c>
      <c r="W99" s="58">
        <v>4.6522500000000004</v>
      </c>
      <c r="X99" s="58">
        <v>1.05</v>
      </c>
      <c r="Y99" s="58">
        <v>39.268215000000005</v>
      </c>
      <c r="Z99" s="58">
        <v>1.325</v>
      </c>
      <c r="AA99" s="58">
        <v>1.2224999999999999</v>
      </c>
      <c r="AC99" s="323">
        <f t="shared" si="5"/>
        <v>46.85</v>
      </c>
      <c r="AE99" s="58"/>
    </row>
    <row r="100" spans="2:31" x14ac:dyDescent="0.2">
      <c r="B100">
        <v>2007</v>
      </c>
      <c r="C100" s="42">
        <v>58942.5</v>
      </c>
      <c r="D100" s="41">
        <v>8.4250000000000007</v>
      </c>
      <c r="E100">
        <v>47950</v>
      </c>
      <c r="F100">
        <v>47800</v>
      </c>
      <c r="G100" s="42">
        <v>37.5</v>
      </c>
      <c r="H100" s="42">
        <v>1040</v>
      </c>
      <c r="I100" s="42">
        <v>1652.5</v>
      </c>
      <c r="J100" s="42">
        <v>13700</v>
      </c>
      <c r="K100" s="42">
        <v>265</v>
      </c>
      <c r="L100" s="42">
        <v>231.5</v>
      </c>
      <c r="M100" s="42">
        <v>249.5</v>
      </c>
      <c r="N100" s="41">
        <v>16.100000000000001</v>
      </c>
      <c r="O100" s="42">
        <v>11707.5</v>
      </c>
      <c r="P100" s="42">
        <v>19325</v>
      </c>
      <c r="Q100" s="41">
        <v>57.774999999999999</v>
      </c>
      <c r="R100" s="41">
        <v>53.5</v>
      </c>
      <c r="S100">
        <v>6.8000000000000005E-2</v>
      </c>
      <c r="T100" s="59">
        <v>0.24324999999999999</v>
      </c>
      <c r="U100" s="59">
        <v>0.1265</v>
      </c>
      <c r="V100" s="58">
        <v>1.2330000000000001</v>
      </c>
      <c r="W100" s="58">
        <v>6.6070416666666665</v>
      </c>
      <c r="X100" s="58">
        <v>1.1000000000000001</v>
      </c>
      <c r="Y100" s="58">
        <v>66.832013269230771</v>
      </c>
      <c r="Z100" s="58">
        <v>1.69</v>
      </c>
      <c r="AA100" s="58">
        <v>1.4155</v>
      </c>
      <c r="AC100" s="323">
        <f t="shared" si="5"/>
        <v>47.95</v>
      </c>
      <c r="AE100" s="58"/>
    </row>
    <row r="101" spans="2:31" x14ac:dyDescent="0.2">
      <c r="B101">
        <v>2008</v>
      </c>
      <c r="C101" s="42">
        <v>59500</v>
      </c>
      <c r="D101" s="41">
        <v>8.375</v>
      </c>
      <c r="E101" s="42">
        <v>48700</v>
      </c>
      <c r="F101" s="42">
        <v>48800</v>
      </c>
      <c r="G101" s="42">
        <v>39</v>
      </c>
      <c r="H101" s="42">
        <v>1027</v>
      </c>
      <c r="I101" s="42">
        <v>1700</v>
      </c>
      <c r="J101" s="42">
        <v>13950</v>
      </c>
      <c r="K101" s="42">
        <v>272.75</v>
      </c>
      <c r="L101" s="42">
        <v>248</v>
      </c>
      <c r="M101" s="42">
        <v>287.5</v>
      </c>
      <c r="N101" s="41">
        <v>7.2549999999999999</v>
      </c>
      <c r="O101" s="42">
        <v>11960</v>
      </c>
      <c r="P101" s="42">
        <v>19725</v>
      </c>
      <c r="Q101" s="41">
        <v>47.7</v>
      </c>
      <c r="R101" s="41">
        <v>46.174999999999997</v>
      </c>
      <c r="S101" s="59">
        <v>3.8249999999999999E-2</v>
      </c>
      <c r="T101" s="59">
        <v>7.4999999999999997E-2</v>
      </c>
      <c r="U101" s="59">
        <v>0.13275000000000001</v>
      </c>
      <c r="V101" s="58">
        <v>1.71</v>
      </c>
      <c r="W101" s="58">
        <v>3.6030000000000002</v>
      </c>
      <c r="X101" s="58">
        <v>1.3250000000000002</v>
      </c>
      <c r="Y101" s="58">
        <v>34.252406666666666</v>
      </c>
      <c r="Z101" s="58">
        <v>1.335</v>
      </c>
      <c r="AA101" s="58">
        <v>1.1850000000000001</v>
      </c>
      <c r="AC101" s="323">
        <f t="shared" si="5"/>
        <v>48.7</v>
      </c>
    </row>
    <row r="102" spans="2:31" x14ac:dyDescent="0.2">
      <c r="B102">
        <v>2009</v>
      </c>
      <c r="C102" s="42">
        <v>62075</v>
      </c>
      <c r="D102" s="41">
        <v>8.2999999999999989</v>
      </c>
      <c r="E102" s="42">
        <v>50000</v>
      </c>
      <c r="F102" s="42">
        <v>50475</v>
      </c>
      <c r="G102" s="42">
        <v>24.75</v>
      </c>
      <c r="H102" s="42">
        <v>995.5</v>
      </c>
      <c r="I102" s="42">
        <v>1747.5</v>
      </c>
      <c r="J102" s="42">
        <v>14525</v>
      </c>
      <c r="K102" s="42">
        <v>276</v>
      </c>
      <c r="L102" s="42">
        <v>250.5</v>
      </c>
      <c r="M102" s="42">
        <v>288.75</v>
      </c>
      <c r="N102" s="42">
        <v>32.6</v>
      </c>
      <c r="O102" s="42">
        <v>12270</v>
      </c>
      <c r="P102" s="42">
        <v>20500</v>
      </c>
      <c r="Q102" s="41">
        <v>49.2</v>
      </c>
      <c r="R102" s="41">
        <v>46.424999999999997</v>
      </c>
      <c r="S102" s="59">
        <v>6.3274999999999998E-2</v>
      </c>
      <c r="T102" s="59">
        <v>6.2850000000000003E-2</v>
      </c>
      <c r="U102" s="59">
        <v>0.30990000000000001</v>
      </c>
      <c r="V102" s="58">
        <v>1.4143500000000002</v>
      </c>
      <c r="W102" s="58">
        <v>2.7427999999999999</v>
      </c>
      <c r="X102" s="58">
        <v>1.5249999999999999</v>
      </c>
      <c r="Y102" s="58">
        <v>27.278866098901098</v>
      </c>
      <c r="Z102" s="58">
        <v>1.25</v>
      </c>
      <c r="AA102" s="58">
        <v>1.0415000000000001</v>
      </c>
      <c r="AC102" s="323">
        <f t="shared" si="5"/>
        <v>50</v>
      </c>
    </row>
    <row r="103" spans="2:31" x14ac:dyDescent="0.2">
      <c r="B103">
        <v>2010</v>
      </c>
      <c r="C103">
        <v>63600</v>
      </c>
      <c r="D103" s="41">
        <v>8.2750000000000004</v>
      </c>
      <c r="E103">
        <v>51325</v>
      </c>
      <c r="F103">
        <v>51875</v>
      </c>
      <c r="G103" s="42">
        <v>17.25</v>
      </c>
      <c r="H103" s="42">
        <v>986</v>
      </c>
      <c r="I103" s="42">
        <v>1800</v>
      </c>
      <c r="J103" s="42">
        <v>15000</v>
      </c>
      <c r="K103" s="42">
        <v>290.75</v>
      </c>
      <c r="L103" s="42">
        <v>264.75</v>
      </c>
      <c r="M103" s="42">
        <v>323</v>
      </c>
      <c r="N103" s="73">
        <v>0</v>
      </c>
      <c r="O103" s="42">
        <v>12317.5</v>
      </c>
      <c r="P103">
        <v>21325</v>
      </c>
      <c r="Q103">
        <v>49.2</v>
      </c>
      <c r="R103" s="41">
        <v>46.975000000000001</v>
      </c>
      <c r="S103" s="59">
        <v>3.925E-2</v>
      </c>
      <c r="T103" s="59">
        <v>0.05</v>
      </c>
      <c r="U103" s="59">
        <v>0.21150000000000002</v>
      </c>
      <c r="V103" s="59">
        <v>0.84362500000000007</v>
      </c>
      <c r="W103" s="58">
        <v>3.3635000000000002</v>
      </c>
      <c r="X103" s="58">
        <v>2.125</v>
      </c>
      <c r="Y103" s="58">
        <v>16.473905000000002</v>
      </c>
      <c r="Z103" s="58">
        <v>1.2915000000000001</v>
      </c>
      <c r="AA103" s="58">
        <v>1.17675</v>
      </c>
      <c r="AC103" s="323">
        <f t="shared" si="5"/>
        <v>51.325000000000003</v>
      </c>
    </row>
    <row r="104" spans="2:31" x14ac:dyDescent="0.2">
      <c r="B104">
        <v>2011</v>
      </c>
      <c r="C104">
        <v>64300</v>
      </c>
      <c r="D104" s="41">
        <v>8.3000000000000007</v>
      </c>
      <c r="E104">
        <v>51775</v>
      </c>
      <c r="F104">
        <v>52125</v>
      </c>
      <c r="G104" s="42">
        <v>17.25</v>
      </c>
      <c r="H104" s="42">
        <v>936.75</v>
      </c>
      <c r="I104" s="42">
        <v>1780</v>
      </c>
      <c r="J104" s="42">
        <v>15200</v>
      </c>
      <c r="K104" s="42">
        <v>282.5</v>
      </c>
      <c r="L104" s="42">
        <v>269.5</v>
      </c>
      <c r="M104" s="42">
        <v>318</v>
      </c>
      <c r="N104" s="73">
        <v>0</v>
      </c>
      <c r="O104" s="42">
        <v>12570</v>
      </c>
      <c r="P104">
        <v>21200</v>
      </c>
      <c r="Q104" s="41">
        <v>49.449999999999996</v>
      </c>
      <c r="R104" s="41">
        <v>45.424999999999997</v>
      </c>
      <c r="S104" s="59">
        <v>5.5E-2</v>
      </c>
      <c r="T104" s="59">
        <v>6.6000000000000003E-2</v>
      </c>
      <c r="U104" s="59">
        <v>0.34566666666666662</v>
      </c>
      <c r="V104" s="59">
        <v>0.31425000000000003</v>
      </c>
      <c r="W104" s="58">
        <v>3.6267500000000004</v>
      </c>
      <c r="X104" s="58">
        <v>1.7</v>
      </c>
      <c r="Y104" s="58">
        <v>23.117318333333333</v>
      </c>
      <c r="Z104" s="58">
        <v>1.7549999999999999</v>
      </c>
      <c r="AA104" s="58">
        <v>1.6</v>
      </c>
      <c r="AC104" s="323">
        <f t="shared" si="5"/>
        <v>51.774999999999999</v>
      </c>
    </row>
    <row r="105" spans="2:31" x14ac:dyDescent="0.2">
      <c r="B105">
        <v>2012</v>
      </c>
      <c r="C105">
        <v>65825</v>
      </c>
      <c r="D105" s="41">
        <v>8.3500000000000014</v>
      </c>
      <c r="E105">
        <v>53300</v>
      </c>
      <c r="F105">
        <v>54050</v>
      </c>
      <c r="G105" s="42">
        <v>23.5</v>
      </c>
      <c r="H105" s="42">
        <v>934.5</v>
      </c>
      <c r="I105" s="42">
        <v>1870</v>
      </c>
      <c r="J105">
        <v>15350</v>
      </c>
      <c r="K105" s="42">
        <v>304.5</v>
      </c>
      <c r="L105" s="42">
        <v>271.5</v>
      </c>
      <c r="M105">
        <v>310</v>
      </c>
      <c r="N105" s="41">
        <v>10.574999999999999</v>
      </c>
      <c r="O105" s="42">
        <v>13172.5</v>
      </c>
      <c r="P105">
        <v>22250</v>
      </c>
      <c r="Q105" s="41">
        <v>51.625</v>
      </c>
      <c r="R105">
        <v>49.2</v>
      </c>
      <c r="S105" s="59">
        <v>5.9749999999999998E-2</v>
      </c>
      <c r="T105" s="59">
        <v>7.7249999999999999E-2</v>
      </c>
      <c r="U105" s="59">
        <v>0.13200000000000001</v>
      </c>
      <c r="V105" s="59">
        <v>0.60525000000000007</v>
      </c>
      <c r="W105" s="58">
        <v>2.9757500000000001</v>
      </c>
      <c r="X105" s="58">
        <v>1.4749999999999999</v>
      </c>
      <c r="Y105" s="58">
        <v>28.247445000000003</v>
      </c>
      <c r="Z105" s="58">
        <v>1.4</v>
      </c>
      <c r="AA105" s="58">
        <v>1.2400000000000002</v>
      </c>
      <c r="AC105" s="323">
        <f t="shared" si="5"/>
        <v>53.3</v>
      </c>
    </row>
    <row r="106" spans="2:31" x14ac:dyDescent="0.2">
      <c r="B106">
        <v>2013</v>
      </c>
      <c r="C106">
        <v>65450</v>
      </c>
      <c r="D106" s="41">
        <v>8.2749999999999986</v>
      </c>
      <c r="E106">
        <v>52975</v>
      </c>
      <c r="F106">
        <v>53675</v>
      </c>
      <c r="G106" s="42">
        <v>24</v>
      </c>
      <c r="H106" s="42">
        <v>897.5</v>
      </c>
      <c r="I106" s="42">
        <v>1875</v>
      </c>
      <c r="J106">
        <v>14950</v>
      </c>
      <c r="K106" s="42">
        <v>294.25</v>
      </c>
      <c r="L106" s="42">
        <v>307.5</v>
      </c>
      <c r="M106">
        <v>366</v>
      </c>
      <c r="N106" s="41">
        <v>18</v>
      </c>
      <c r="O106" s="42">
        <v>13275</v>
      </c>
      <c r="P106">
        <v>22200</v>
      </c>
      <c r="Q106" s="41">
        <v>46.6</v>
      </c>
      <c r="R106" s="41">
        <v>43.974999999999994</v>
      </c>
      <c r="S106" s="59">
        <v>5.5750000000000008E-2</v>
      </c>
      <c r="T106" s="59">
        <v>8.6749999999999994E-2</v>
      </c>
      <c r="U106" s="59">
        <v>0.249</v>
      </c>
      <c r="V106" s="59">
        <v>0.33812749999999997</v>
      </c>
      <c r="W106" s="58">
        <v>3.4557500000000001</v>
      </c>
      <c r="X106" s="58">
        <v>0.77499999999999991</v>
      </c>
      <c r="Y106" s="58">
        <v>30.037458333333333</v>
      </c>
      <c r="Z106" s="58">
        <v>1.31</v>
      </c>
      <c r="AA106" s="58">
        <v>1.2150000000000001</v>
      </c>
      <c r="AC106" s="323">
        <f t="shared" si="5"/>
        <v>52.975000000000001</v>
      </c>
    </row>
    <row r="107" spans="2:31" x14ac:dyDescent="0.2">
      <c r="B107">
        <v>2014</v>
      </c>
      <c r="C107" s="42">
        <v>68150</v>
      </c>
      <c r="D107" s="41">
        <v>8.2750000000000004</v>
      </c>
      <c r="E107" s="42">
        <v>55725</v>
      </c>
      <c r="F107" s="42">
        <v>56850</v>
      </c>
      <c r="G107" s="42">
        <v>31.75</v>
      </c>
      <c r="H107" s="42">
        <v>1002</v>
      </c>
      <c r="I107" s="42">
        <v>2005</v>
      </c>
      <c r="J107" s="42">
        <v>15875</v>
      </c>
      <c r="K107" s="42">
        <v>316.5</v>
      </c>
      <c r="L107" s="42">
        <v>268</v>
      </c>
      <c r="M107" s="42">
        <v>320</v>
      </c>
      <c r="N107" s="41">
        <v>3.2749999999999999</v>
      </c>
      <c r="O107" s="42">
        <v>14000</v>
      </c>
      <c r="P107" s="42">
        <v>23500</v>
      </c>
      <c r="Q107" s="41">
        <v>49.599999999999994</v>
      </c>
      <c r="R107" s="41">
        <v>45.475000000000001</v>
      </c>
      <c r="S107" s="59">
        <v>6.1249999999999999E-2</v>
      </c>
      <c r="T107" s="59">
        <v>7.8666666666666663E-2</v>
      </c>
      <c r="U107" s="59">
        <v>0.14166666666666669</v>
      </c>
      <c r="V107" s="59">
        <v>0.24224999999999999</v>
      </c>
      <c r="W107" s="58">
        <v>3.4066666666666667</v>
      </c>
      <c r="X107" s="58">
        <v>1.2250000000000001</v>
      </c>
      <c r="Y107" s="58">
        <v>27.429174999999997</v>
      </c>
      <c r="Z107" s="58">
        <v>1.3275000000000001</v>
      </c>
      <c r="AA107" s="58">
        <v>1.1675</v>
      </c>
      <c r="AC107" s="323">
        <f t="shared" si="5"/>
        <v>55.725000000000001</v>
      </c>
    </row>
    <row r="108" spans="2:31" x14ac:dyDescent="0.2">
      <c r="B108" s="420">
        <v>2015</v>
      </c>
      <c r="C108" s="42">
        <v>70000</v>
      </c>
      <c r="D108" s="41">
        <v>8.2249999999999996</v>
      </c>
      <c r="E108" s="42">
        <v>56950</v>
      </c>
      <c r="F108" s="42">
        <v>58925</v>
      </c>
      <c r="G108" s="42">
        <v>22</v>
      </c>
      <c r="H108" s="42">
        <v>949.5</v>
      </c>
      <c r="I108" s="42">
        <v>2022.5</v>
      </c>
      <c r="J108" s="42">
        <v>16600</v>
      </c>
      <c r="K108" s="42">
        <v>330</v>
      </c>
      <c r="L108" s="42">
        <v>270.75</v>
      </c>
      <c r="M108" s="42">
        <v>330.25</v>
      </c>
      <c r="N108" s="41">
        <v>0</v>
      </c>
      <c r="O108" s="42">
        <v>14475</v>
      </c>
      <c r="P108" s="42">
        <v>24375</v>
      </c>
      <c r="Q108" s="41">
        <v>49.249999999999993</v>
      </c>
      <c r="R108" s="41">
        <v>45.574999999999996</v>
      </c>
      <c r="S108" s="59">
        <v>4.9500000000000002E-2</v>
      </c>
      <c r="T108" s="59">
        <v>6.9250000000000006E-2</v>
      </c>
      <c r="U108" s="59">
        <v>0.109</v>
      </c>
      <c r="V108" s="58">
        <v>0.22725000000000001</v>
      </c>
      <c r="W108" s="58">
        <v>3.2765000000000004</v>
      </c>
      <c r="X108" s="58">
        <v>1.425</v>
      </c>
      <c r="Y108" s="58">
        <v>27.054424999999995</v>
      </c>
      <c r="Z108" s="58">
        <v>1.31</v>
      </c>
      <c r="AA108" s="58">
        <v>1.2375</v>
      </c>
      <c r="AC108" s="323">
        <f t="shared" si="5"/>
        <v>56.95</v>
      </c>
    </row>
    <row r="109" spans="2:31" s="420" customFormat="1" x14ac:dyDescent="0.2">
      <c r="B109" s="420">
        <v>2016</v>
      </c>
      <c r="C109" s="319">
        <v>71600</v>
      </c>
      <c r="D109" s="318">
        <v>8.35</v>
      </c>
      <c r="E109" s="319">
        <v>57850</v>
      </c>
      <c r="F109" s="319">
        <v>60000</v>
      </c>
      <c r="G109" s="319">
        <v>71.5</v>
      </c>
      <c r="H109" s="319">
        <v>924</v>
      </c>
      <c r="I109" s="319">
        <v>2025</v>
      </c>
      <c r="J109" s="319">
        <v>16450</v>
      </c>
      <c r="K109" s="319">
        <v>314.5</v>
      </c>
      <c r="L109" s="319">
        <v>280</v>
      </c>
      <c r="M109" s="319">
        <v>313</v>
      </c>
      <c r="N109" s="318">
        <v>28</v>
      </c>
      <c r="O109" s="319">
        <v>14850</v>
      </c>
      <c r="P109" s="319">
        <v>25300</v>
      </c>
      <c r="Q109" s="318">
        <v>47.9</v>
      </c>
      <c r="R109" s="318">
        <v>46.5</v>
      </c>
      <c r="S109" s="324">
        <v>3.5500000000000004E-2</v>
      </c>
      <c r="T109" s="324">
        <v>3.85E-2</v>
      </c>
      <c r="U109" s="324">
        <v>0.13950000000000001</v>
      </c>
      <c r="V109" s="323">
        <v>0.16950000000000001</v>
      </c>
      <c r="W109" s="323">
        <v>2.7919999999999998</v>
      </c>
      <c r="X109" s="323">
        <v>1</v>
      </c>
      <c r="Y109" s="323">
        <v>43.447499999999998</v>
      </c>
      <c r="Z109" s="323">
        <v>1.35</v>
      </c>
      <c r="AA109" s="323">
        <v>1.2050000000000001</v>
      </c>
      <c r="AC109" s="323">
        <f t="shared" si="5"/>
        <v>57.85</v>
      </c>
    </row>
    <row r="110" spans="2:31" s="420" customFormat="1" x14ac:dyDescent="0.2">
      <c r="B110" s="331">
        <v>2017</v>
      </c>
      <c r="C110" s="420">
        <v>72500</v>
      </c>
      <c r="D110" s="420">
        <v>8.3500000000000014</v>
      </c>
      <c r="E110" s="420">
        <v>60521.5</v>
      </c>
      <c r="F110" s="420">
        <v>60500</v>
      </c>
      <c r="G110" s="420">
        <v>139</v>
      </c>
      <c r="H110" s="420">
        <v>912</v>
      </c>
      <c r="I110" s="420">
        <v>2030</v>
      </c>
      <c r="J110" s="420">
        <v>17700</v>
      </c>
      <c r="K110" s="420">
        <v>354.5</v>
      </c>
      <c r="L110" s="420">
        <v>283</v>
      </c>
      <c r="M110" s="420">
        <v>336.5</v>
      </c>
      <c r="N110" s="420">
        <v>4.18</v>
      </c>
      <c r="O110" s="420">
        <v>14650</v>
      </c>
      <c r="P110" s="420">
        <v>24650</v>
      </c>
      <c r="Q110" s="420">
        <v>68.599999999999994</v>
      </c>
      <c r="R110" s="420">
        <v>62.65</v>
      </c>
      <c r="S110" s="445">
        <v>4.8149999999999998E-2</v>
      </c>
      <c r="T110" s="442">
        <v>5.8949999999999995E-2</v>
      </c>
      <c r="U110" s="442">
        <v>4.4499999999999998E-2</v>
      </c>
      <c r="V110" s="442">
        <v>0.58274999999999999</v>
      </c>
      <c r="W110" s="443">
        <v>3.7634999999999996</v>
      </c>
      <c r="X110" s="323">
        <v>0.25</v>
      </c>
      <c r="Z110" s="312">
        <v>2.9499999999999997</v>
      </c>
      <c r="AA110" s="312">
        <v>1.605</v>
      </c>
      <c r="AC110" s="323">
        <f t="shared" si="5"/>
        <v>60.521500000000003</v>
      </c>
    </row>
    <row r="111" spans="2:31" s="420" customFormat="1" x14ac:dyDescent="0.2">
      <c r="B111" s="331">
        <v>2018</v>
      </c>
      <c r="C111" s="319">
        <f>Ions!C911</f>
        <v>79350</v>
      </c>
      <c r="D111" s="319">
        <f>Ions!D911</f>
        <v>8.2850000000000001</v>
      </c>
      <c r="E111" s="319">
        <f>Ions!E911</f>
        <v>69460</v>
      </c>
      <c r="F111" s="319">
        <f>Ions!F911</f>
        <v>66082.94</v>
      </c>
      <c r="G111" s="319"/>
      <c r="H111" s="319">
        <f>Ions!H911</f>
        <v>926.16000000000008</v>
      </c>
      <c r="I111" s="319">
        <f>Ions!I911</f>
        <v>2145</v>
      </c>
      <c r="J111" s="319">
        <f>Ions!J911</f>
        <v>19050</v>
      </c>
      <c r="K111" s="319">
        <f>Ions!K911</f>
        <v>367.38</v>
      </c>
      <c r="L111" s="319">
        <f>Ions!L911</f>
        <v>324</v>
      </c>
      <c r="M111" s="319">
        <f>Ions!M911</f>
        <v>334.28000000000003</v>
      </c>
      <c r="N111" s="319">
        <f>Ions!N911</f>
        <v>60</v>
      </c>
      <c r="O111" s="319">
        <f>Ions!O911</f>
        <v>16100</v>
      </c>
      <c r="P111" s="319">
        <f>Ions!P911</f>
        <v>27300</v>
      </c>
      <c r="Q111" s="319">
        <f>Ions!Q911</f>
        <v>78.8</v>
      </c>
      <c r="R111" s="319"/>
      <c r="S111" s="472">
        <f>Nutrients!C894</f>
        <v>3.6400000000000002E-2</v>
      </c>
      <c r="T111" s="472">
        <f>Nutrients!D894</f>
        <v>0.1472</v>
      </c>
      <c r="U111" s="472" t="str">
        <f>Nutrients!E894</f>
        <v>&lt;0.25</v>
      </c>
      <c r="V111" s="472">
        <f>Nutrients!F894</f>
        <v>0.63480000000000003</v>
      </c>
      <c r="W111" s="474"/>
      <c r="X111" s="645">
        <v>0.9</v>
      </c>
      <c r="Y111" s="564"/>
      <c r="Z111" s="62" t="str">
        <f>Se!V220</f>
        <v>&lt;50</v>
      </c>
      <c r="AA111" s="62" t="str">
        <f>Se!W220</f>
        <v>&lt;22.2</v>
      </c>
      <c r="AB111" s="62"/>
      <c r="AC111" s="323">
        <f>'Salinity ppt'!E860</f>
        <v>69.460000000000008</v>
      </c>
      <c r="AD111" s="323"/>
    </row>
    <row r="112" spans="2:31" x14ac:dyDescent="0.2">
      <c r="X112" s="58"/>
      <c r="AC112" s="323"/>
      <c r="AE112" s="58"/>
    </row>
    <row r="113" spans="1:30" x14ac:dyDescent="0.2">
      <c r="A113" t="s">
        <v>139</v>
      </c>
      <c r="B113">
        <v>1999</v>
      </c>
      <c r="C113" s="96" t="s">
        <v>151</v>
      </c>
      <c r="D113" s="96" t="s">
        <v>151</v>
      </c>
      <c r="E113" s="42">
        <v>44124.24117647059</v>
      </c>
      <c r="F113" s="42">
        <v>42322.462500000001</v>
      </c>
      <c r="G113" s="42">
        <v>26.276666666666667</v>
      </c>
      <c r="H113" s="42">
        <v>988</v>
      </c>
      <c r="I113" s="42">
        <v>1420</v>
      </c>
      <c r="J113" s="42">
        <v>15050</v>
      </c>
      <c r="K113" s="42">
        <v>280.5</v>
      </c>
      <c r="L113" s="42">
        <v>245.66666666666666</v>
      </c>
      <c r="M113" s="42">
        <v>110.27706497711773</v>
      </c>
      <c r="N113" s="41">
        <v>38.838758824527233</v>
      </c>
      <c r="O113" s="42">
        <v>10515</v>
      </c>
      <c r="P113" s="42">
        <v>16600</v>
      </c>
      <c r="Q113" s="96" t="s">
        <v>151</v>
      </c>
      <c r="R113" s="41">
        <v>40.331666666666671</v>
      </c>
      <c r="S113" s="59">
        <v>2.3604166666666666E-2</v>
      </c>
      <c r="T113" s="59">
        <v>5.8437500000000003E-2</v>
      </c>
      <c r="U113" s="59">
        <v>0.12245833333333334</v>
      </c>
      <c r="V113" s="58">
        <v>1.3625</v>
      </c>
      <c r="W113" s="58">
        <v>3.5249999999999999</v>
      </c>
      <c r="X113" s="58"/>
      <c r="Z113">
        <v>0.78</v>
      </c>
      <c r="AA113">
        <v>0.73</v>
      </c>
      <c r="AB113" s="96" t="s">
        <v>151</v>
      </c>
      <c r="AC113" s="323">
        <f t="shared" ref="AC113:AC127" si="6">E113/1000</f>
        <v>44.124241176470591</v>
      </c>
    </row>
    <row r="114" spans="1:30" x14ac:dyDescent="0.2">
      <c r="B114">
        <v>2004</v>
      </c>
      <c r="C114" s="42">
        <v>58166.666666666664</v>
      </c>
      <c r="D114" s="41">
        <v>8.3366666666666678</v>
      </c>
      <c r="E114" s="42">
        <v>46057.333333333336</v>
      </c>
      <c r="F114" s="42">
        <f>(SUM(H114:K114)+SUM(M114:P114))</f>
        <v>45975.188333333332</v>
      </c>
      <c r="G114" s="42">
        <v>41.266666666666666</v>
      </c>
      <c r="H114" s="42">
        <v>1017.6666666666666</v>
      </c>
      <c r="I114" s="42">
        <v>1433.3333333333333</v>
      </c>
      <c r="J114" s="42">
        <v>13133.333333333334</v>
      </c>
      <c r="K114" s="42">
        <v>283</v>
      </c>
      <c r="L114" s="42">
        <v>208.3</v>
      </c>
      <c r="M114" s="42">
        <v>242.87333333333333</v>
      </c>
      <c r="N114" s="41">
        <v>8.3149999999999995</v>
      </c>
      <c r="O114" s="42">
        <v>10733.333333333334</v>
      </c>
      <c r="P114" s="42">
        <v>19123.333333333332</v>
      </c>
      <c r="Q114" s="96" t="s">
        <v>151</v>
      </c>
      <c r="R114" s="96" t="s">
        <v>151</v>
      </c>
      <c r="S114" s="59">
        <v>1.3333333333333334E-2</v>
      </c>
      <c r="T114" s="59">
        <v>8.900000000000001E-2</v>
      </c>
      <c r="U114" s="59">
        <v>1.7999999999999999E-2</v>
      </c>
      <c r="V114" s="59">
        <v>0.64366666666666672</v>
      </c>
      <c r="W114" s="58">
        <v>5.8533333333333326</v>
      </c>
      <c r="X114" s="58"/>
      <c r="Z114" s="58">
        <v>2.5150000000000001</v>
      </c>
      <c r="AA114" s="96"/>
      <c r="AB114" s="96" t="s">
        <v>151</v>
      </c>
      <c r="AC114" s="323">
        <f t="shared" si="6"/>
        <v>46.057333333333332</v>
      </c>
    </row>
    <row r="115" spans="1:30" x14ac:dyDescent="0.2">
      <c r="B115">
        <v>2005</v>
      </c>
      <c r="C115" s="42">
        <v>57300</v>
      </c>
      <c r="D115" s="41">
        <v>8.16</v>
      </c>
      <c r="E115" s="42">
        <v>46220</v>
      </c>
      <c r="F115" s="42">
        <v>46650</v>
      </c>
      <c r="G115" s="42">
        <v>61</v>
      </c>
      <c r="H115" s="42">
        <v>968.4</v>
      </c>
      <c r="I115" s="42">
        <v>1538</v>
      </c>
      <c r="J115" s="42">
        <v>13180</v>
      </c>
      <c r="K115" s="42">
        <v>255.6</v>
      </c>
      <c r="L115" s="42">
        <v>216.4</v>
      </c>
      <c r="M115" s="42">
        <v>254.2</v>
      </c>
      <c r="N115" s="41">
        <v>4.78</v>
      </c>
      <c r="O115" s="42">
        <v>11386</v>
      </c>
      <c r="P115" s="42">
        <v>18680</v>
      </c>
      <c r="Q115" s="96" t="s">
        <v>151</v>
      </c>
      <c r="R115" s="96" t="s">
        <v>151</v>
      </c>
      <c r="S115" s="59">
        <v>3.8772000000000001E-2</v>
      </c>
      <c r="T115" s="59">
        <v>0.10632225000000001</v>
      </c>
      <c r="U115" s="59">
        <v>0.55105455007488124</v>
      </c>
      <c r="V115" s="59">
        <v>0.30799810766997682</v>
      </c>
      <c r="W115" s="58">
        <v>9.9370290000000008</v>
      </c>
      <c r="X115" s="58"/>
      <c r="Z115" s="58">
        <v>1.24</v>
      </c>
      <c r="AA115" s="58">
        <v>1.0819999999999999</v>
      </c>
      <c r="AB115" s="58">
        <v>5.07</v>
      </c>
      <c r="AC115" s="323">
        <f t="shared" si="6"/>
        <v>46.22</v>
      </c>
    </row>
    <row r="116" spans="1:30" x14ac:dyDescent="0.2">
      <c r="B116">
        <v>2006</v>
      </c>
      <c r="C116" s="42">
        <v>58250</v>
      </c>
      <c r="D116" s="41">
        <v>8.375</v>
      </c>
      <c r="E116" s="42">
        <v>47025</v>
      </c>
      <c r="F116" s="42">
        <v>47175</v>
      </c>
      <c r="G116" s="42">
        <v>33</v>
      </c>
      <c r="H116" s="42">
        <v>1020</v>
      </c>
      <c r="I116" s="42">
        <v>1587.5</v>
      </c>
      <c r="J116" s="42">
        <v>13300</v>
      </c>
      <c r="K116" s="42">
        <v>260.5</v>
      </c>
      <c r="L116" s="42">
        <v>218.75</v>
      </c>
      <c r="M116" s="42">
        <v>249.75</v>
      </c>
      <c r="N116" s="41">
        <v>8.2675000000000001</v>
      </c>
      <c r="O116" s="42">
        <v>11660</v>
      </c>
      <c r="P116" s="42">
        <v>19225</v>
      </c>
      <c r="Q116" s="41">
        <v>49.366666666666667</v>
      </c>
      <c r="R116" s="41">
        <v>47.066666666666663</v>
      </c>
      <c r="S116" s="59">
        <v>3.175E-2</v>
      </c>
      <c r="T116" s="59">
        <v>0.115</v>
      </c>
      <c r="U116" s="59">
        <v>0.17429499999999998</v>
      </c>
      <c r="V116" s="58">
        <v>1.1438727499999999</v>
      </c>
      <c r="W116" s="58">
        <v>4.77475</v>
      </c>
      <c r="X116" s="58"/>
      <c r="Z116" s="58">
        <v>1.335</v>
      </c>
      <c r="AA116" s="58">
        <v>1.1325000000000001</v>
      </c>
      <c r="AB116" s="58">
        <v>4.08</v>
      </c>
      <c r="AC116" s="323">
        <f t="shared" si="6"/>
        <v>47.024999999999999</v>
      </c>
    </row>
    <row r="117" spans="1:30" x14ac:dyDescent="0.2">
      <c r="B117">
        <v>2007</v>
      </c>
      <c r="C117" s="42">
        <v>59220.5</v>
      </c>
      <c r="D117">
        <v>8.1999999999999993</v>
      </c>
      <c r="E117">
        <v>48200</v>
      </c>
      <c r="F117">
        <v>48150</v>
      </c>
      <c r="G117" s="42">
        <v>27.5</v>
      </c>
      <c r="H117" s="42">
        <v>1052.5</v>
      </c>
      <c r="I117">
        <v>1660</v>
      </c>
      <c r="J117">
        <v>13775</v>
      </c>
      <c r="K117">
        <v>266</v>
      </c>
      <c r="L117" s="42">
        <v>232.5</v>
      </c>
      <c r="M117" s="42">
        <v>283.5</v>
      </c>
      <c r="N117" s="67">
        <v>0</v>
      </c>
      <c r="O117">
        <v>11765</v>
      </c>
      <c r="P117">
        <v>19500</v>
      </c>
      <c r="Q117" s="41">
        <v>52.85</v>
      </c>
      <c r="R117" s="41">
        <v>50.825000000000003</v>
      </c>
      <c r="S117" s="59">
        <v>4.7749999999999994E-2</v>
      </c>
      <c r="T117" s="59">
        <v>0.12425</v>
      </c>
      <c r="U117" s="59">
        <v>0.10199999999999999</v>
      </c>
      <c r="V117" s="58">
        <v>1.7645</v>
      </c>
      <c r="W117" s="58">
        <v>5.6947083333333337</v>
      </c>
      <c r="X117" s="58"/>
      <c r="Z117" s="58">
        <v>1.1850000000000001</v>
      </c>
      <c r="AA117" s="58">
        <v>1.0135000000000001</v>
      </c>
      <c r="AB117" s="58">
        <v>5.3933333333333335</v>
      </c>
      <c r="AC117" s="323">
        <f t="shared" si="6"/>
        <v>48.2</v>
      </c>
    </row>
    <row r="118" spans="1:30" x14ac:dyDescent="0.2">
      <c r="B118">
        <v>2008</v>
      </c>
      <c r="C118" s="42">
        <v>59450</v>
      </c>
      <c r="D118" s="41">
        <v>8.375</v>
      </c>
      <c r="E118" s="42">
        <v>49125</v>
      </c>
      <c r="F118" s="42">
        <v>48750</v>
      </c>
      <c r="G118" s="42">
        <v>42.5</v>
      </c>
      <c r="H118" s="42">
        <v>1028.5</v>
      </c>
      <c r="I118" s="42">
        <v>1702.5</v>
      </c>
      <c r="J118" s="42">
        <v>14025</v>
      </c>
      <c r="K118" s="42">
        <v>273</v>
      </c>
      <c r="L118" s="42">
        <v>248</v>
      </c>
      <c r="M118" s="42">
        <v>294.75</v>
      </c>
      <c r="N118" s="41">
        <v>3.8224999999999998</v>
      </c>
      <c r="O118" s="42">
        <v>11915</v>
      </c>
      <c r="P118" s="42">
        <v>19625</v>
      </c>
      <c r="Q118" s="41">
        <v>47</v>
      </c>
      <c r="R118" s="41">
        <v>46.325000000000003</v>
      </c>
      <c r="S118" s="59">
        <v>3.95E-2</v>
      </c>
      <c r="T118" s="59">
        <v>6.3E-2</v>
      </c>
      <c r="U118" s="59">
        <v>0.12150000000000001</v>
      </c>
      <c r="V118" s="58">
        <v>1.7890000000000001</v>
      </c>
      <c r="W118" s="58">
        <v>3.4257499999999999</v>
      </c>
      <c r="X118" s="58"/>
      <c r="Z118" s="58">
        <v>1.2775000000000001</v>
      </c>
      <c r="AA118" s="58">
        <v>1.17</v>
      </c>
      <c r="AB118" s="58">
        <v>3.6399999999999997</v>
      </c>
      <c r="AC118" s="323">
        <f t="shared" si="6"/>
        <v>49.125</v>
      </c>
    </row>
    <row r="119" spans="1:30" x14ac:dyDescent="0.2">
      <c r="B119">
        <v>2009</v>
      </c>
      <c r="C119" s="42">
        <v>62475</v>
      </c>
      <c r="D119" s="41">
        <v>8.2750000000000004</v>
      </c>
      <c r="E119" s="42">
        <v>50550</v>
      </c>
      <c r="F119" s="42">
        <v>51075</v>
      </c>
      <c r="G119" s="42">
        <v>40.75</v>
      </c>
      <c r="H119" s="42">
        <v>1002.5</v>
      </c>
      <c r="I119" s="42">
        <v>1757.5</v>
      </c>
      <c r="J119" s="42">
        <v>14675</v>
      </c>
      <c r="K119" s="42">
        <v>277.75</v>
      </c>
      <c r="L119" s="42">
        <v>265</v>
      </c>
      <c r="M119" s="42">
        <v>315.75</v>
      </c>
      <c r="N119" s="42">
        <v>14.8</v>
      </c>
      <c r="O119" s="42">
        <v>12425</v>
      </c>
      <c r="P119" s="42">
        <v>20775</v>
      </c>
      <c r="Q119" s="41">
        <v>48.675000000000004</v>
      </c>
      <c r="R119" s="41">
        <v>47.150000000000006</v>
      </c>
      <c r="S119" s="59">
        <v>6.54E-2</v>
      </c>
      <c r="T119" s="59">
        <v>6.6750000000000004E-2</v>
      </c>
      <c r="U119" s="59">
        <v>0.14745000000000003</v>
      </c>
      <c r="V119" s="58">
        <v>1.6089175</v>
      </c>
      <c r="W119" s="58">
        <v>2.885475</v>
      </c>
      <c r="X119" s="58"/>
      <c r="Z119" s="58">
        <v>1.1775000000000002</v>
      </c>
      <c r="AA119" s="58">
        <v>0.97599999999999998</v>
      </c>
      <c r="AB119" s="58">
        <v>3.5275000000000003</v>
      </c>
      <c r="AC119" s="323">
        <f t="shared" si="6"/>
        <v>50.55</v>
      </c>
    </row>
    <row r="120" spans="1:30" x14ac:dyDescent="0.2">
      <c r="B120">
        <v>2010</v>
      </c>
      <c r="C120" s="42">
        <v>63800</v>
      </c>
      <c r="D120" s="41">
        <v>8.1750000000000007</v>
      </c>
      <c r="E120" s="42">
        <v>51500</v>
      </c>
      <c r="F120" s="42">
        <v>52175</v>
      </c>
      <c r="G120" s="42">
        <v>20.5</v>
      </c>
      <c r="H120" s="42">
        <v>986</v>
      </c>
      <c r="I120" s="42">
        <v>1810</v>
      </c>
      <c r="J120" s="42">
        <v>15025</v>
      </c>
      <c r="K120" s="42">
        <v>291</v>
      </c>
      <c r="L120" s="42">
        <v>266.75</v>
      </c>
      <c r="M120" s="42">
        <v>325.25</v>
      </c>
      <c r="N120" s="73">
        <v>0</v>
      </c>
      <c r="O120" s="42">
        <v>12402.5</v>
      </c>
      <c r="P120" s="42">
        <v>21475</v>
      </c>
      <c r="Q120" s="41">
        <v>50.300000000000004</v>
      </c>
      <c r="R120" s="41">
        <v>48</v>
      </c>
      <c r="S120" s="59">
        <v>0.04</v>
      </c>
      <c r="T120" s="59">
        <v>5.0999999999999997E-2</v>
      </c>
      <c r="U120" s="59">
        <v>0.18025000000000002</v>
      </c>
      <c r="V120" s="58">
        <v>0.9308749999999999</v>
      </c>
      <c r="W120" s="58">
        <v>3.3527499999999999</v>
      </c>
      <c r="X120" s="58"/>
      <c r="Z120" s="58">
        <v>1.1425000000000001</v>
      </c>
      <c r="AA120" s="58">
        <v>1.1475</v>
      </c>
      <c r="AB120" s="58">
        <v>2.98</v>
      </c>
      <c r="AC120" s="323">
        <f t="shared" si="6"/>
        <v>51.5</v>
      </c>
    </row>
    <row r="121" spans="1:30" x14ac:dyDescent="0.2">
      <c r="B121">
        <v>2011</v>
      </c>
      <c r="C121" s="42">
        <v>65400</v>
      </c>
      <c r="D121" s="41">
        <v>8.1999999999999993</v>
      </c>
      <c r="E121" s="42">
        <v>52675</v>
      </c>
      <c r="F121" s="42">
        <v>53100</v>
      </c>
      <c r="G121" s="42">
        <v>20.5</v>
      </c>
      <c r="H121" s="42">
        <v>954.25</v>
      </c>
      <c r="I121" s="42">
        <v>1812.5</v>
      </c>
      <c r="J121" s="42">
        <v>15450</v>
      </c>
      <c r="K121" s="42">
        <v>286.5</v>
      </c>
      <c r="L121" s="42">
        <v>270.5</v>
      </c>
      <c r="M121" s="42">
        <v>330</v>
      </c>
      <c r="N121" s="73">
        <v>0</v>
      </c>
      <c r="O121" s="42">
        <v>12832.5</v>
      </c>
      <c r="P121" s="42">
        <v>21600</v>
      </c>
      <c r="Q121" s="41">
        <v>48.424999999999997</v>
      </c>
      <c r="R121" s="41">
        <v>46.274999999999999</v>
      </c>
      <c r="S121" s="59">
        <v>4.2999999999999997E-2</v>
      </c>
      <c r="T121" s="59">
        <v>4.9000000000000002E-2</v>
      </c>
      <c r="U121" s="59">
        <v>0.23466666666666666</v>
      </c>
      <c r="V121" s="59">
        <v>0.48200000000000004</v>
      </c>
      <c r="W121" s="58">
        <v>3.37425</v>
      </c>
      <c r="X121" s="58"/>
      <c r="Z121" s="58">
        <v>1.5149999999999999</v>
      </c>
      <c r="AA121" s="58">
        <v>1.4649999999999999</v>
      </c>
      <c r="AB121" s="58">
        <v>2.6150000000000002</v>
      </c>
      <c r="AC121" s="323">
        <f t="shared" si="6"/>
        <v>52.674999999999997</v>
      </c>
    </row>
    <row r="122" spans="1:30" x14ac:dyDescent="0.2">
      <c r="B122">
        <v>2012</v>
      </c>
      <c r="C122">
        <v>65975</v>
      </c>
      <c r="D122" s="41">
        <v>8.15</v>
      </c>
      <c r="E122">
        <v>53425</v>
      </c>
      <c r="F122">
        <v>54125</v>
      </c>
      <c r="G122" s="42">
        <v>28.75</v>
      </c>
      <c r="H122" s="42">
        <v>939.25</v>
      </c>
      <c r="I122" s="42">
        <v>1875</v>
      </c>
      <c r="J122">
        <v>15450</v>
      </c>
      <c r="K122" s="42">
        <v>301.5</v>
      </c>
      <c r="L122" s="42">
        <v>284.5</v>
      </c>
      <c r="M122" s="42">
        <v>347.25</v>
      </c>
      <c r="N122" s="67">
        <v>0</v>
      </c>
      <c r="O122" s="42">
        <v>13542.5</v>
      </c>
      <c r="P122">
        <v>21825</v>
      </c>
      <c r="Q122" s="41">
        <v>50.825000000000003</v>
      </c>
      <c r="R122" s="41">
        <v>49.025000000000006</v>
      </c>
      <c r="S122" s="59">
        <v>0.06</v>
      </c>
      <c r="T122" s="59">
        <v>7.6249999999999998E-2</v>
      </c>
      <c r="U122" s="59">
        <v>0.11775000000000001</v>
      </c>
      <c r="V122" s="58">
        <v>1.173</v>
      </c>
      <c r="W122" s="58">
        <v>3.3012249999999996</v>
      </c>
      <c r="X122" s="58"/>
      <c r="Z122" s="58">
        <v>1.2925</v>
      </c>
      <c r="AA122" s="58">
        <v>1.01725</v>
      </c>
      <c r="AB122" s="58">
        <v>3.3849999999999998</v>
      </c>
      <c r="AC122" s="323">
        <f t="shared" si="6"/>
        <v>53.424999999999997</v>
      </c>
    </row>
    <row r="123" spans="1:30" x14ac:dyDescent="0.2">
      <c r="B123">
        <v>2013</v>
      </c>
      <c r="C123">
        <v>66600</v>
      </c>
      <c r="D123" s="41">
        <v>8.1999999999999993</v>
      </c>
      <c r="E123">
        <v>54175</v>
      </c>
      <c r="F123">
        <v>54675</v>
      </c>
      <c r="G123" s="42">
        <v>25.5</v>
      </c>
      <c r="H123" s="42">
        <v>917</v>
      </c>
      <c r="I123" s="42">
        <v>1927.5</v>
      </c>
      <c r="J123">
        <v>15275</v>
      </c>
      <c r="K123" s="42">
        <v>298.25</v>
      </c>
      <c r="L123" s="42">
        <v>271.5</v>
      </c>
      <c r="M123" s="42">
        <v>331.25</v>
      </c>
      <c r="N123" s="67">
        <v>0</v>
      </c>
      <c r="O123" s="42">
        <v>13550</v>
      </c>
      <c r="P123">
        <v>22525</v>
      </c>
      <c r="Q123" s="41">
        <v>46.575000000000003</v>
      </c>
      <c r="R123">
        <v>44.6</v>
      </c>
      <c r="S123" s="59">
        <v>5.3250000000000006E-2</v>
      </c>
      <c r="T123" s="59">
        <v>7.3499999999999996E-2</v>
      </c>
      <c r="U123" s="59">
        <v>0.11333333333333334</v>
      </c>
      <c r="V123" s="58">
        <v>0.55725000000000002</v>
      </c>
      <c r="W123" s="58">
        <v>3.2214499999999999</v>
      </c>
      <c r="X123" s="58"/>
      <c r="Z123" s="58">
        <v>1.1850000000000001</v>
      </c>
      <c r="AA123" s="58">
        <v>1.0985</v>
      </c>
      <c r="AB123" s="58">
        <v>2.8849999999999998</v>
      </c>
      <c r="AC123" s="323">
        <f t="shared" si="6"/>
        <v>54.174999999999997</v>
      </c>
    </row>
    <row r="124" spans="1:30" x14ac:dyDescent="0.2">
      <c r="B124">
        <v>2014</v>
      </c>
      <c r="C124" s="42">
        <v>68125</v>
      </c>
      <c r="D124" s="41">
        <v>8.1999999999999993</v>
      </c>
      <c r="E124" s="42">
        <v>55750</v>
      </c>
      <c r="F124" s="42">
        <v>56550</v>
      </c>
      <c r="G124" s="42">
        <v>33.5</v>
      </c>
      <c r="H124" s="42">
        <v>963.25</v>
      </c>
      <c r="I124" s="42">
        <v>1972.5</v>
      </c>
      <c r="J124" s="42">
        <v>15700</v>
      </c>
      <c r="K124" s="42">
        <v>314.75</v>
      </c>
      <c r="L124" s="42">
        <v>268.5</v>
      </c>
      <c r="M124" s="42">
        <v>327.25</v>
      </c>
      <c r="N124" s="111">
        <v>0</v>
      </c>
      <c r="O124" s="42">
        <v>14050</v>
      </c>
      <c r="P124" s="42">
        <v>23400</v>
      </c>
      <c r="Q124" s="41">
        <v>48.5</v>
      </c>
      <c r="R124" s="41">
        <v>45.85</v>
      </c>
      <c r="S124" s="59">
        <v>5.6499999999999995E-2</v>
      </c>
      <c r="T124" s="59">
        <v>6.4250000000000002E-2</v>
      </c>
      <c r="U124" s="59">
        <v>0.11166666666666665</v>
      </c>
      <c r="V124" s="59">
        <v>0.46350000000000002</v>
      </c>
      <c r="W124" s="58">
        <v>3.4612500000000002</v>
      </c>
      <c r="X124" s="58"/>
      <c r="Y124" s="58"/>
      <c r="Z124" s="58">
        <v>1.2275</v>
      </c>
      <c r="AA124" s="58">
        <v>1.13175</v>
      </c>
      <c r="AB124" s="58">
        <v>3.0749999999999997</v>
      </c>
      <c r="AC124" s="323">
        <f t="shared" si="6"/>
        <v>55.75</v>
      </c>
    </row>
    <row r="125" spans="1:30" x14ac:dyDescent="0.2">
      <c r="B125" s="420">
        <v>2015</v>
      </c>
      <c r="C125">
        <v>70500</v>
      </c>
      <c r="D125">
        <v>8.125</v>
      </c>
      <c r="E125" s="42">
        <v>58025</v>
      </c>
      <c r="F125" s="42">
        <v>58875</v>
      </c>
      <c r="G125" s="42">
        <v>25.5</v>
      </c>
      <c r="H125" s="42">
        <v>932.5</v>
      </c>
      <c r="I125" s="42">
        <v>2012.5</v>
      </c>
      <c r="J125" s="42">
        <v>16550</v>
      </c>
      <c r="K125" s="42">
        <v>326.75</v>
      </c>
      <c r="L125" s="42">
        <v>272.25</v>
      </c>
      <c r="M125" s="42">
        <v>332.25</v>
      </c>
      <c r="N125" s="41">
        <v>0</v>
      </c>
      <c r="O125" s="42">
        <v>14475</v>
      </c>
      <c r="P125" s="42">
        <v>24400</v>
      </c>
      <c r="Q125" s="41">
        <v>48.7</v>
      </c>
      <c r="R125" s="41">
        <v>45.949999999999996</v>
      </c>
      <c r="S125" s="59">
        <v>4.9500000000000002E-2</v>
      </c>
      <c r="T125" s="59">
        <v>5.7749999999999996E-2</v>
      </c>
      <c r="U125" s="59">
        <v>4.9666666666666665E-2</v>
      </c>
      <c r="V125" s="58">
        <v>0.34924999999999995</v>
      </c>
      <c r="W125" s="58">
        <v>3.1055000000000001</v>
      </c>
      <c r="X125" s="58"/>
      <c r="Y125" s="58"/>
      <c r="Z125" s="58">
        <v>1.135</v>
      </c>
      <c r="AA125" s="58">
        <v>1.155</v>
      </c>
      <c r="AB125" s="58">
        <v>3.1925000000000003</v>
      </c>
      <c r="AC125" s="323">
        <f t="shared" si="6"/>
        <v>58.024999999999999</v>
      </c>
    </row>
    <row r="126" spans="1:30" s="420" customFormat="1" x14ac:dyDescent="0.2">
      <c r="B126" s="420">
        <v>2016</v>
      </c>
      <c r="C126" s="420">
        <v>72100</v>
      </c>
      <c r="D126" s="420">
        <v>8.1999999999999993</v>
      </c>
      <c r="E126" s="319">
        <v>58850</v>
      </c>
      <c r="F126" s="319">
        <v>60150</v>
      </c>
      <c r="G126" s="319">
        <v>46</v>
      </c>
      <c r="H126" s="319">
        <v>921.5</v>
      </c>
      <c r="I126" s="319">
        <v>2030</v>
      </c>
      <c r="J126" s="319">
        <v>16700</v>
      </c>
      <c r="K126" s="319">
        <v>317</v>
      </c>
      <c r="L126" s="319">
        <v>278</v>
      </c>
      <c r="M126" s="319">
        <v>339</v>
      </c>
      <c r="N126" s="318">
        <v>0</v>
      </c>
      <c r="O126" s="319">
        <v>14800</v>
      </c>
      <c r="P126" s="319">
        <v>25200</v>
      </c>
      <c r="Q126" s="318">
        <v>47.6</v>
      </c>
      <c r="R126" s="318">
        <v>45.6</v>
      </c>
      <c r="S126" s="324">
        <v>5.0500000000000003E-2</v>
      </c>
      <c r="T126" s="324">
        <v>5.2000000000000005E-2</v>
      </c>
      <c r="U126" s="324">
        <v>0.17</v>
      </c>
      <c r="V126" s="323">
        <v>0.49299999999999999</v>
      </c>
      <c r="W126" s="323">
        <v>3.5065</v>
      </c>
      <c r="X126" s="323"/>
      <c r="Y126" s="323"/>
      <c r="Z126" s="323">
        <v>1.29</v>
      </c>
      <c r="AA126" s="323">
        <v>1.1499999999999999</v>
      </c>
      <c r="AB126" s="323">
        <v>3.4790000000000001</v>
      </c>
      <c r="AC126" s="323">
        <f t="shared" si="6"/>
        <v>58.85</v>
      </c>
    </row>
    <row r="127" spans="1:30" s="420" customFormat="1" x14ac:dyDescent="0.2">
      <c r="B127" s="420">
        <v>2017</v>
      </c>
      <c r="C127" s="420">
        <v>73200</v>
      </c>
      <c r="D127" s="420">
        <v>8.3000000000000007</v>
      </c>
      <c r="E127" s="420">
        <v>61730.5</v>
      </c>
      <c r="F127" s="420">
        <v>62250</v>
      </c>
      <c r="G127" s="420">
        <v>13</v>
      </c>
      <c r="H127" s="420">
        <v>894.5</v>
      </c>
      <c r="I127" s="420">
        <v>1990</v>
      </c>
      <c r="J127" s="420">
        <v>17600</v>
      </c>
      <c r="K127" s="420">
        <v>350</v>
      </c>
      <c r="L127" s="420">
        <v>285</v>
      </c>
      <c r="M127" s="420">
        <v>338.5</v>
      </c>
      <c r="N127" s="420">
        <v>4.43</v>
      </c>
      <c r="O127" s="420">
        <v>15450</v>
      </c>
      <c r="P127" s="420">
        <v>25800</v>
      </c>
      <c r="Q127" s="420">
        <v>60.05</v>
      </c>
      <c r="R127" s="420">
        <v>53.3</v>
      </c>
      <c r="S127" s="445">
        <v>0.10585</v>
      </c>
      <c r="T127" s="442">
        <v>0.18698000000000001</v>
      </c>
      <c r="U127" s="444">
        <v>5.1364999999999998</v>
      </c>
      <c r="V127" s="442">
        <v>0.51590000000000003</v>
      </c>
      <c r="W127" s="443">
        <v>7.0470000000000006</v>
      </c>
      <c r="Z127" s="312">
        <v>1.2150000000000001</v>
      </c>
      <c r="AA127" s="312">
        <v>1.1599999999999999</v>
      </c>
      <c r="AB127" s="312">
        <v>2.609</v>
      </c>
      <c r="AC127" s="323">
        <f t="shared" si="6"/>
        <v>61.730499999999999</v>
      </c>
    </row>
    <row r="128" spans="1:30" s="420" customFormat="1" x14ac:dyDescent="0.2">
      <c r="B128" s="331">
        <v>2018</v>
      </c>
      <c r="C128" s="319">
        <f>Ions!C912</f>
        <v>79550</v>
      </c>
      <c r="D128" s="319">
        <f>Ions!D912</f>
        <v>8.245000000000001</v>
      </c>
      <c r="E128" s="319">
        <f>Ions!E912</f>
        <v>69260</v>
      </c>
      <c r="F128" s="319">
        <f>Ions!F912</f>
        <v>66130.714999999997</v>
      </c>
      <c r="G128" s="319"/>
      <c r="H128" s="319">
        <f>Ions!H912</f>
        <v>940.47499999999991</v>
      </c>
      <c r="I128" s="319">
        <f>Ions!I912</f>
        <v>2125</v>
      </c>
      <c r="J128" s="319">
        <f>Ions!J912</f>
        <v>19200</v>
      </c>
      <c r="K128" s="319">
        <f>Ions!K912</f>
        <v>369.88</v>
      </c>
      <c r="L128" s="319">
        <f>Ions!L912</f>
        <v>325.60000000000002</v>
      </c>
      <c r="M128" s="319">
        <f>Ions!M912</f>
        <v>336.23200000000003</v>
      </c>
      <c r="N128" s="319">
        <f>Ions!N912</f>
        <v>60.000000000000007</v>
      </c>
      <c r="O128" s="319">
        <f>Ions!O912</f>
        <v>16150</v>
      </c>
      <c r="P128" s="319">
        <f>Ions!P912</f>
        <v>27150</v>
      </c>
      <c r="Q128" s="319">
        <f>Ions!Q912</f>
        <v>76.2</v>
      </c>
      <c r="R128" s="319"/>
      <c r="S128" s="472">
        <f>Nutrients!C895</f>
        <v>3.8199999999999998E-2</v>
      </c>
      <c r="T128" s="472">
        <f>Nutrients!D895</f>
        <v>0.12429999999999999</v>
      </c>
      <c r="U128" s="472" t="str">
        <f>Nutrients!E895</f>
        <v>&lt;0.25</v>
      </c>
      <c r="V128" s="472">
        <f>Nutrients!F895</f>
        <v>0.74890000000000001</v>
      </c>
      <c r="W128" s="474"/>
      <c r="X128" s="645"/>
      <c r="Y128" s="117"/>
      <c r="Z128" s="62" t="str">
        <f>Se!V221</f>
        <v>&lt;50</v>
      </c>
      <c r="AA128" s="62" t="str">
        <f>Se!W221</f>
        <v>&lt;22.2</v>
      </c>
      <c r="AB128" s="647" t="str">
        <f>Se!X221</f>
        <v>&lt;1.14</v>
      </c>
      <c r="AC128" s="323">
        <f>'Salinity ppt'!E861</f>
        <v>69.259999999999991</v>
      </c>
      <c r="AD128" s="323"/>
    </row>
    <row r="129" spans="1:29" x14ac:dyDescent="0.2">
      <c r="G129" s="42"/>
      <c r="H129" s="42"/>
      <c r="I129" s="42"/>
      <c r="X129" s="58"/>
      <c r="AC129" s="323"/>
    </row>
    <row r="130" spans="1:29" x14ac:dyDescent="0.2">
      <c r="A130" t="s">
        <v>140</v>
      </c>
      <c r="B130">
        <v>1999</v>
      </c>
      <c r="C130" s="96" t="s">
        <v>151</v>
      </c>
      <c r="D130" s="96" t="s">
        <v>151</v>
      </c>
      <c r="E130" s="42">
        <v>44053.529411764706</v>
      </c>
      <c r="F130" s="42">
        <v>44801.006249999999</v>
      </c>
      <c r="G130" s="42">
        <v>39.309444444444438</v>
      </c>
      <c r="H130" s="42">
        <v>985</v>
      </c>
      <c r="I130" s="42">
        <v>1410</v>
      </c>
      <c r="J130" s="42">
        <v>14900</v>
      </c>
      <c r="K130" s="42">
        <v>280</v>
      </c>
      <c r="L130" s="42">
        <v>232.66666666666666</v>
      </c>
      <c r="M130" s="41">
        <v>83.723865056337516</v>
      </c>
      <c r="N130" s="41">
        <v>57.158928081379699</v>
      </c>
      <c r="O130" s="42">
        <v>10505</v>
      </c>
      <c r="P130" s="42">
        <v>18620</v>
      </c>
      <c r="Q130" s="96" t="s">
        <v>151</v>
      </c>
      <c r="R130" s="41">
        <v>41.187916666666666</v>
      </c>
      <c r="S130" s="59">
        <v>2.2666666666666668E-2</v>
      </c>
      <c r="T130" s="59">
        <v>7.1750000000000008E-2</v>
      </c>
      <c r="U130" s="59">
        <v>0.12429166666666665</v>
      </c>
      <c r="V130" s="59">
        <v>0.97268750000000015</v>
      </c>
      <c r="W130" s="58">
        <v>3.6645833333333333</v>
      </c>
      <c r="X130" s="58">
        <v>0.84791666666666698</v>
      </c>
      <c r="Y130" s="96" t="s">
        <v>151</v>
      </c>
      <c r="Z130">
        <v>1.05</v>
      </c>
      <c r="AA130">
        <v>0.52</v>
      </c>
      <c r="AC130" s="323">
        <f t="shared" ref="AC130:AC144" si="7">E130/1000</f>
        <v>44.053529411764707</v>
      </c>
    </row>
    <row r="131" spans="1:29" x14ac:dyDescent="0.2">
      <c r="B131">
        <v>2004</v>
      </c>
      <c r="C131" s="42">
        <v>58200</v>
      </c>
      <c r="D131" s="41">
        <v>8.5066666666666677</v>
      </c>
      <c r="E131" s="42">
        <v>45944</v>
      </c>
      <c r="F131" s="42">
        <f>(SUM(H131:K131)+SUM(M131:P131))</f>
        <v>45563.77</v>
      </c>
      <c r="G131" s="42">
        <v>24.53</v>
      </c>
      <c r="H131" s="42">
        <v>1011.3333333333334</v>
      </c>
      <c r="I131" s="42">
        <v>1423.3333333333333</v>
      </c>
      <c r="J131" s="42">
        <v>13100</v>
      </c>
      <c r="K131" s="42">
        <v>274</v>
      </c>
      <c r="L131" s="42">
        <v>206.70666666666668</v>
      </c>
      <c r="M131" s="42">
        <v>198.63333333333333</v>
      </c>
      <c r="N131" s="41">
        <v>26.39</v>
      </c>
      <c r="O131" s="42">
        <v>10683.413333333332</v>
      </c>
      <c r="P131" s="42">
        <v>18846.666666666668</v>
      </c>
      <c r="Q131" s="96" t="s">
        <v>151</v>
      </c>
      <c r="R131" s="96" t="s">
        <v>151</v>
      </c>
      <c r="S131" s="59">
        <v>2.5333333333333333E-2</v>
      </c>
      <c r="T131" s="59">
        <v>0.13833333333333334</v>
      </c>
      <c r="U131" s="59">
        <v>2.0666666666666667E-2</v>
      </c>
      <c r="V131" s="59">
        <v>0.17499999999999999</v>
      </c>
      <c r="W131">
        <v>6.78</v>
      </c>
      <c r="X131" s="58">
        <v>0.68333333333333324</v>
      </c>
      <c r="Y131" s="58">
        <v>75.666666666666671</v>
      </c>
      <c r="Z131" s="58">
        <v>1.08</v>
      </c>
      <c r="AA131" s="96"/>
      <c r="AC131" s="323">
        <f t="shared" si="7"/>
        <v>45.944000000000003</v>
      </c>
    </row>
    <row r="132" spans="1:29" x14ac:dyDescent="0.2">
      <c r="B132">
        <v>2005</v>
      </c>
      <c r="C132" s="42">
        <v>57600</v>
      </c>
      <c r="D132" s="41">
        <v>8.1750000000000007</v>
      </c>
      <c r="E132" s="42">
        <v>46200</v>
      </c>
      <c r="F132" s="42">
        <v>46700</v>
      </c>
      <c r="G132" s="42">
        <v>57</v>
      </c>
      <c r="H132" s="42">
        <v>976.5</v>
      </c>
      <c r="I132" s="42">
        <v>1552.5</v>
      </c>
      <c r="J132" s="42">
        <v>13225</v>
      </c>
      <c r="K132" s="42">
        <v>260</v>
      </c>
      <c r="L132" s="42">
        <v>218.5</v>
      </c>
      <c r="M132" s="42">
        <v>252</v>
      </c>
      <c r="N132" s="41">
        <v>7.05</v>
      </c>
      <c r="O132" s="42">
        <v>11627.5</v>
      </c>
      <c r="P132" s="42">
        <v>19150</v>
      </c>
      <c r="Q132" s="96" t="s">
        <v>151</v>
      </c>
      <c r="R132" s="96" t="s">
        <v>151</v>
      </c>
      <c r="S132" s="59">
        <v>1.5405333333333333E-2</v>
      </c>
      <c r="T132" s="59">
        <v>0.108351</v>
      </c>
      <c r="U132" s="59">
        <v>0.63652305887780869</v>
      </c>
      <c r="V132" s="59">
        <v>0.20735252754107908</v>
      </c>
      <c r="W132" s="58">
        <v>8.1752295000000004</v>
      </c>
      <c r="X132" s="58">
        <v>0.67500000000000004</v>
      </c>
      <c r="Y132" s="41">
        <v>104.313328125</v>
      </c>
      <c r="Z132" s="58">
        <v>1.7666666666666666</v>
      </c>
      <c r="AA132" s="58">
        <v>1.1053333333333333</v>
      </c>
      <c r="AB132" s="58"/>
      <c r="AC132" s="323">
        <f t="shared" si="7"/>
        <v>46.2</v>
      </c>
    </row>
    <row r="133" spans="1:29" x14ac:dyDescent="0.2">
      <c r="B133">
        <v>2006</v>
      </c>
      <c r="C133" s="42">
        <v>58400</v>
      </c>
      <c r="D133" s="41">
        <v>8.4749999999999996</v>
      </c>
      <c r="E133" s="42">
        <v>46725</v>
      </c>
      <c r="F133" s="42">
        <v>47375</v>
      </c>
      <c r="G133" s="42">
        <v>45</v>
      </c>
      <c r="H133" s="42">
        <v>1017.5</v>
      </c>
      <c r="I133" s="42">
        <v>1592.5</v>
      </c>
      <c r="J133" s="42">
        <v>13400</v>
      </c>
      <c r="K133" s="42">
        <v>262</v>
      </c>
      <c r="L133" s="42">
        <v>218</v>
      </c>
      <c r="M133" s="42">
        <v>235</v>
      </c>
      <c r="N133" s="41">
        <v>15.1975</v>
      </c>
      <c r="O133" s="42">
        <v>11730</v>
      </c>
      <c r="P133" s="42">
        <v>19250</v>
      </c>
      <c r="Q133" s="41">
        <v>50.333333333333336</v>
      </c>
      <c r="R133" s="41">
        <v>47.766666666666673</v>
      </c>
      <c r="S133" s="59">
        <v>3.4250000000000003E-2</v>
      </c>
      <c r="T133" s="59">
        <v>0.11125</v>
      </c>
      <c r="U133" s="59">
        <v>0.14664700000000003</v>
      </c>
      <c r="V133" s="59">
        <v>0.70946675000000003</v>
      </c>
      <c r="W133" s="58">
        <v>4.3817500000000003</v>
      </c>
      <c r="X133" s="58">
        <v>1.175</v>
      </c>
      <c r="Y133" s="58">
        <v>40.920849999999994</v>
      </c>
      <c r="Z133" s="58">
        <v>1.2925</v>
      </c>
      <c r="AA133" s="58">
        <v>1.1720000000000002</v>
      </c>
      <c r="AC133" s="323">
        <f t="shared" si="7"/>
        <v>46.725000000000001</v>
      </c>
    </row>
    <row r="134" spans="1:29" x14ac:dyDescent="0.2">
      <c r="B134">
        <v>2007</v>
      </c>
      <c r="C134" s="42">
        <v>59117.5</v>
      </c>
      <c r="D134">
        <v>8.3000000000000007</v>
      </c>
      <c r="E134">
        <v>48025</v>
      </c>
      <c r="F134">
        <v>48050</v>
      </c>
      <c r="G134">
        <v>35</v>
      </c>
      <c r="H134" s="42">
        <v>1052.5</v>
      </c>
      <c r="I134" s="42">
        <v>1652.5</v>
      </c>
      <c r="J134">
        <v>13750</v>
      </c>
      <c r="K134">
        <v>267</v>
      </c>
      <c r="L134" s="42">
        <v>231.75</v>
      </c>
      <c r="M134" s="42">
        <v>263.25</v>
      </c>
      <c r="N134" s="41">
        <v>9.6</v>
      </c>
      <c r="O134">
        <v>11740</v>
      </c>
      <c r="P134">
        <v>19450</v>
      </c>
      <c r="Q134" s="41">
        <v>54.65</v>
      </c>
      <c r="R134" s="41">
        <v>52.25</v>
      </c>
      <c r="S134" s="59">
        <v>4.675E-2</v>
      </c>
      <c r="T134" s="59">
        <v>0.16750000000000001</v>
      </c>
      <c r="U134" s="59">
        <v>0.12449999999999999</v>
      </c>
      <c r="V134" s="58">
        <v>1.23725</v>
      </c>
      <c r="W134" s="58">
        <v>6.0672916666666667</v>
      </c>
      <c r="X134" s="58">
        <v>1</v>
      </c>
      <c r="Y134" s="58">
        <v>53.036000961538434</v>
      </c>
      <c r="Z134" s="58">
        <v>1.46</v>
      </c>
      <c r="AA134" s="58">
        <v>1.5049999999999999</v>
      </c>
      <c r="AC134" s="323">
        <f t="shared" si="7"/>
        <v>48.024999999999999</v>
      </c>
    </row>
    <row r="135" spans="1:29" x14ac:dyDescent="0.2">
      <c r="B135">
        <v>2008</v>
      </c>
      <c r="C135" s="42">
        <v>59550</v>
      </c>
      <c r="D135" s="41">
        <v>8.375</v>
      </c>
      <c r="E135" s="42">
        <v>49200</v>
      </c>
      <c r="F135">
        <v>48700</v>
      </c>
      <c r="G135" s="42">
        <v>38.5</v>
      </c>
      <c r="H135" s="42">
        <v>1037.5</v>
      </c>
      <c r="I135" s="42">
        <v>1705</v>
      </c>
      <c r="J135">
        <v>14000</v>
      </c>
      <c r="K135" s="42">
        <v>272.75</v>
      </c>
      <c r="L135" s="42">
        <v>248.5</v>
      </c>
      <c r="M135" s="42">
        <v>291.25</v>
      </c>
      <c r="N135" s="41">
        <v>5.7125000000000004</v>
      </c>
      <c r="O135" s="42">
        <v>11922.5</v>
      </c>
      <c r="P135" s="42">
        <v>19625</v>
      </c>
      <c r="Q135" s="41">
        <v>47.575000000000003</v>
      </c>
      <c r="R135" s="41">
        <v>46</v>
      </c>
      <c r="S135" s="59">
        <v>3.925E-2</v>
      </c>
      <c r="T135" s="59">
        <v>8.4249999999999992E-2</v>
      </c>
      <c r="U135" s="59">
        <v>0.13949999999999999</v>
      </c>
      <c r="V135" s="58">
        <v>1.72875</v>
      </c>
      <c r="W135" s="58">
        <v>3.5325000000000002</v>
      </c>
      <c r="X135" s="58">
        <v>1.4000000000000001</v>
      </c>
      <c r="Y135" s="58">
        <v>28.311819999999997</v>
      </c>
      <c r="Z135" s="58">
        <v>1.2825</v>
      </c>
      <c r="AA135" s="58">
        <v>1.1924999999999999</v>
      </c>
      <c r="AB135" s="58"/>
      <c r="AC135" s="323">
        <f t="shared" si="7"/>
        <v>49.2</v>
      </c>
    </row>
    <row r="136" spans="1:29" x14ac:dyDescent="0.2">
      <c r="B136">
        <v>2009</v>
      </c>
      <c r="C136" s="42">
        <v>62500</v>
      </c>
      <c r="D136" s="41">
        <v>8.2750000000000004</v>
      </c>
      <c r="E136" s="42">
        <v>50650</v>
      </c>
      <c r="F136" s="42">
        <v>51250</v>
      </c>
      <c r="G136" s="42">
        <v>24</v>
      </c>
      <c r="H136" s="42">
        <v>998.5</v>
      </c>
      <c r="I136" s="42">
        <v>1765</v>
      </c>
      <c r="J136" s="42">
        <v>14625</v>
      </c>
      <c r="K136" s="42">
        <v>279.75</v>
      </c>
      <c r="L136" s="42">
        <v>250.25</v>
      </c>
      <c r="M136" s="42">
        <v>296.5</v>
      </c>
      <c r="N136" s="42">
        <v>17.2</v>
      </c>
      <c r="O136" s="42">
        <v>12452.5</v>
      </c>
      <c r="P136" s="42">
        <v>20975</v>
      </c>
      <c r="Q136" s="41">
        <v>47.674999999999997</v>
      </c>
      <c r="R136" s="41">
        <v>46.375</v>
      </c>
      <c r="S136" s="59">
        <v>5.3225000000000001E-2</v>
      </c>
      <c r="T136" s="59">
        <v>5.1174999999999998E-2</v>
      </c>
      <c r="U136" s="59">
        <v>0.22090000000000001</v>
      </c>
      <c r="V136" s="58">
        <v>1.4451442499999998</v>
      </c>
      <c r="W136" s="58">
        <v>2.8105250000000002</v>
      </c>
      <c r="X136" s="58">
        <v>1.95</v>
      </c>
      <c r="Y136" s="58">
        <v>12.977628846153848</v>
      </c>
      <c r="Z136" s="58">
        <v>1.1125</v>
      </c>
      <c r="AA136" s="58">
        <v>1.0162499999999999</v>
      </c>
      <c r="AB136" s="58"/>
      <c r="AC136" s="323">
        <f t="shared" si="7"/>
        <v>50.65</v>
      </c>
    </row>
    <row r="137" spans="1:29" x14ac:dyDescent="0.2">
      <c r="B137">
        <v>2010</v>
      </c>
      <c r="C137">
        <v>62525</v>
      </c>
      <c r="D137">
        <v>8.3000000000000007</v>
      </c>
      <c r="E137">
        <v>49800</v>
      </c>
      <c r="F137">
        <v>50500</v>
      </c>
      <c r="G137" s="42">
        <v>23.5</v>
      </c>
      <c r="H137">
        <v>953</v>
      </c>
      <c r="I137">
        <v>1755</v>
      </c>
      <c r="J137">
        <v>14525</v>
      </c>
      <c r="K137" s="42">
        <v>281.75</v>
      </c>
      <c r="L137" s="42">
        <v>262.75</v>
      </c>
      <c r="M137" s="42">
        <v>320.5</v>
      </c>
      <c r="N137" s="67">
        <v>0</v>
      </c>
      <c r="O137" s="42">
        <v>12012.5</v>
      </c>
      <c r="P137">
        <v>20800</v>
      </c>
      <c r="Q137" s="41">
        <v>49.424999999999997</v>
      </c>
      <c r="R137" s="41">
        <v>46.65</v>
      </c>
      <c r="S137" s="59">
        <v>4.9250000000000002E-2</v>
      </c>
      <c r="T137" s="59">
        <v>5.425E-2</v>
      </c>
      <c r="U137">
        <v>0.38200000000000001</v>
      </c>
      <c r="V137">
        <v>0.77200000000000002</v>
      </c>
      <c r="W137" s="58">
        <v>3.39425</v>
      </c>
      <c r="X137" s="58">
        <v>1.625</v>
      </c>
      <c r="Y137" s="58">
        <v>30.013483333333333</v>
      </c>
      <c r="Z137" s="58">
        <v>1.425</v>
      </c>
      <c r="AA137" s="58">
        <v>1.2490000000000001</v>
      </c>
      <c r="AB137" s="58"/>
      <c r="AC137" s="323">
        <f t="shared" si="7"/>
        <v>49.8</v>
      </c>
    </row>
    <row r="138" spans="1:29" x14ac:dyDescent="0.2">
      <c r="B138">
        <v>2011</v>
      </c>
      <c r="C138" s="42">
        <v>65250</v>
      </c>
      <c r="D138" s="41">
        <v>8.25</v>
      </c>
      <c r="E138" s="42">
        <v>52600</v>
      </c>
      <c r="F138" s="42">
        <v>52975</v>
      </c>
      <c r="G138" s="42">
        <v>18.75</v>
      </c>
      <c r="H138" s="42">
        <v>954.75</v>
      </c>
      <c r="I138" s="42">
        <v>1805</v>
      </c>
      <c r="J138" s="42">
        <v>15425</v>
      </c>
      <c r="K138" s="42">
        <v>286.25</v>
      </c>
      <c r="L138" s="42">
        <v>269</v>
      </c>
      <c r="M138" s="42">
        <v>325.75</v>
      </c>
      <c r="N138" s="73">
        <v>0</v>
      </c>
      <c r="O138" s="42">
        <v>12765</v>
      </c>
      <c r="P138" s="42">
        <v>21575</v>
      </c>
      <c r="Q138" s="41">
        <v>48.375</v>
      </c>
      <c r="R138" s="41">
        <v>45.924999999999997</v>
      </c>
      <c r="S138" s="59">
        <v>4.8500000000000001E-2</v>
      </c>
      <c r="T138" s="59">
        <v>5.3499999999999999E-2</v>
      </c>
      <c r="U138" s="59">
        <v>0.1925</v>
      </c>
      <c r="V138" s="59">
        <v>0.36925000000000002</v>
      </c>
      <c r="W138" s="58">
        <v>3.5117500000000001</v>
      </c>
      <c r="X138" s="58">
        <v>1.9000000000000001</v>
      </c>
      <c r="Y138" s="58">
        <v>14.511812499999998</v>
      </c>
      <c r="Z138" s="58">
        <v>1.6274999999999999</v>
      </c>
      <c r="AA138" s="58">
        <v>1.4350000000000001</v>
      </c>
      <c r="AC138" s="323">
        <f t="shared" si="7"/>
        <v>52.6</v>
      </c>
    </row>
    <row r="139" spans="1:29" x14ac:dyDescent="0.2">
      <c r="B139">
        <v>2012</v>
      </c>
      <c r="C139">
        <v>65975</v>
      </c>
      <c r="D139" s="41">
        <v>8.3500000000000014</v>
      </c>
      <c r="E139">
        <v>53525</v>
      </c>
      <c r="F139">
        <v>54200</v>
      </c>
      <c r="G139" s="42">
        <v>18.5</v>
      </c>
      <c r="H139" s="42">
        <v>937</v>
      </c>
      <c r="I139" s="42">
        <v>1865</v>
      </c>
      <c r="J139">
        <v>15350</v>
      </c>
      <c r="K139">
        <v>300</v>
      </c>
      <c r="L139" s="42">
        <v>271.75</v>
      </c>
      <c r="M139" s="42">
        <v>313.5</v>
      </c>
      <c r="N139" s="111">
        <v>9.25</v>
      </c>
      <c r="O139">
        <v>13310</v>
      </c>
      <c r="P139">
        <v>22300</v>
      </c>
      <c r="Q139" s="41">
        <v>51.524999999999999</v>
      </c>
      <c r="R139" s="41">
        <v>49.300000000000004</v>
      </c>
      <c r="S139" s="59">
        <v>5.1999999999999998E-2</v>
      </c>
      <c r="T139" s="59">
        <v>7.6499999999999999E-2</v>
      </c>
      <c r="U139" s="59">
        <v>0.14524999999999999</v>
      </c>
      <c r="V139" s="59">
        <v>0.70950000000000002</v>
      </c>
      <c r="W139" s="58">
        <v>2.8810000000000002</v>
      </c>
      <c r="X139" s="58">
        <v>1.2749999999999999</v>
      </c>
      <c r="Y139" s="58">
        <v>33.237010833333336</v>
      </c>
      <c r="Z139" s="58">
        <v>1.35</v>
      </c>
      <c r="AA139" s="58">
        <v>1.1825000000000001</v>
      </c>
      <c r="AC139" s="323">
        <f t="shared" si="7"/>
        <v>53.524999999999999</v>
      </c>
    </row>
    <row r="140" spans="1:29" x14ac:dyDescent="0.2">
      <c r="B140">
        <v>2013</v>
      </c>
      <c r="C140">
        <v>66500</v>
      </c>
      <c r="D140" s="41">
        <v>8.2249999999999996</v>
      </c>
      <c r="E140">
        <v>55150</v>
      </c>
      <c r="F140">
        <v>54725</v>
      </c>
      <c r="G140" s="42">
        <v>22.75</v>
      </c>
      <c r="H140" s="42">
        <v>911.5</v>
      </c>
      <c r="I140" s="42">
        <v>1947.5</v>
      </c>
      <c r="J140">
        <v>15175</v>
      </c>
      <c r="K140" s="42">
        <v>300.75</v>
      </c>
      <c r="L140" s="42">
        <v>269.25</v>
      </c>
      <c r="M140" s="42">
        <v>328.25</v>
      </c>
      <c r="N140" s="111">
        <v>0</v>
      </c>
      <c r="O140">
        <v>13600</v>
      </c>
      <c r="P140">
        <v>22625</v>
      </c>
      <c r="Q140" s="41">
        <v>48.05</v>
      </c>
      <c r="R140" s="41">
        <v>44.274999999999991</v>
      </c>
      <c r="S140" s="59">
        <v>5.8999999999999997E-2</v>
      </c>
      <c r="T140" s="59">
        <v>8.8249999999999995E-2</v>
      </c>
      <c r="U140" s="59">
        <v>0.1506666666666667</v>
      </c>
      <c r="V140" s="59">
        <v>0.35725000000000001</v>
      </c>
      <c r="W140" s="58">
        <v>3.3913500000000001</v>
      </c>
      <c r="X140" s="58">
        <v>0.8</v>
      </c>
      <c r="Y140" s="58">
        <v>29.5681425</v>
      </c>
      <c r="Z140" s="58">
        <v>1.3174999999999999</v>
      </c>
      <c r="AA140" s="58">
        <v>1.175</v>
      </c>
      <c r="AC140" s="323">
        <f t="shared" si="7"/>
        <v>55.15</v>
      </c>
    </row>
    <row r="141" spans="1:29" x14ac:dyDescent="0.2">
      <c r="B141">
        <v>2014</v>
      </c>
      <c r="C141" s="42">
        <v>68000</v>
      </c>
      <c r="D141" s="41">
        <v>8.25</v>
      </c>
      <c r="E141" s="42">
        <v>55600</v>
      </c>
      <c r="F141" s="42">
        <v>56725</v>
      </c>
      <c r="G141" s="42">
        <v>30.5</v>
      </c>
      <c r="H141" s="42">
        <v>978</v>
      </c>
      <c r="I141" s="42">
        <v>1957.5</v>
      </c>
      <c r="J141" s="42">
        <v>15850</v>
      </c>
      <c r="K141" s="42">
        <v>314</v>
      </c>
      <c r="L141" s="42">
        <v>267.5</v>
      </c>
      <c r="M141" s="42">
        <v>320</v>
      </c>
      <c r="N141" s="111">
        <v>3.05</v>
      </c>
      <c r="O141" s="42">
        <v>14000</v>
      </c>
      <c r="P141" s="42">
        <v>23450</v>
      </c>
      <c r="Q141" s="41">
        <v>49.400000000000006</v>
      </c>
      <c r="R141" s="41">
        <v>46.424999999999997</v>
      </c>
      <c r="S141" s="59">
        <v>6.3E-2</v>
      </c>
      <c r="T141" s="59">
        <v>7.0999999999999994E-2</v>
      </c>
      <c r="U141" s="59">
        <v>0.10466666666666667</v>
      </c>
      <c r="V141" s="59">
        <v>0.24575</v>
      </c>
      <c r="W141" s="58">
        <v>3.1252499999999999</v>
      </c>
      <c r="X141" s="58">
        <v>1.4249999999999998</v>
      </c>
      <c r="Y141" s="58">
        <v>31.465158333333335</v>
      </c>
      <c r="Z141" s="58">
        <v>1.3050000000000002</v>
      </c>
      <c r="AA141" s="58">
        <v>1.1525000000000001</v>
      </c>
      <c r="AC141" s="323">
        <f t="shared" si="7"/>
        <v>55.6</v>
      </c>
    </row>
    <row r="142" spans="1:29" x14ac:dyDescent="0.2">
      <c r="B142" s="420">
        <v>2015</v>
      </c>
      <c r="C142">
        <v>70275</v>
      </c>
      <c r="D142">
        <v>8.1749999999999989</v>
      </c>
      <c r="E142" s="42">
        <v>57500</v>
      </c>
      <c r="F142" s="42">
        <v>59275</v>
      </c>
      <c r="G142" s="42">
        <v>19</v>
      </c>
      <c r="H142" s="42">
        <v>943.25</v>
      </c>
      <c r="I142" s="42">
        <v>2027.5</v>
      </c>
      <c r="J142" s="42">
        <v>16750</v>
      </c>
      <c r="K142" s="42">
        <v>328.25</v>
      </c>
      <c r="L142" s="42">
        <v>268</v>
      </c>
      <c r="M142" s="42">
        <v>326.75</v>
      </c>
      <c r="N142" s="41">
        <v>0</v>
      </c>
      <c r="O142" s="42">
        <v>14625</v>
      </c>
      <c r="P142" s="42">
        <v>24450</v>
      </c>
      <c r="Q142" s="41">
        <v>49.475000000000001</v>
      </c>
      <c r="R142" s="41">
        <v>45.45</v>
      </c>
      <c r="S142" s="59">
        <v>5.9000000000000004E-2</v>
      </c>
      <c r="T142" s="59">
        <v>6.4750000000000002E-2</v>
      </c>
      <c r="U142" s="59">
        <v>7.7666666666666662E-2</v>
      </c>
      <c r="V142" s="58">
        <v>0.2455</v>
      </c>
      <c r="W142" s="58">
        <v>3.0137499999999999</v>
      </c>
      <c r="X142" s="58">
        <v>1.5749999999999997</v>
      </c>
      <c r="Y142" s="58">
        <v>18.826112500000001</v>
      </c>
      <c r="Z142" s="58">
        <v>1.2849999999999999</v>
      </c>
      <c r="AA142" s="58">
        <v>1.2225000000000001</v>
      </c>
      <c r="AB142" s="58"/>
      <c r="AC142" s="323">
        <f t="shared" si="7"/>
        <v>57.5</v>
      </c>
    </row>
    <row r="143" spans="1:29" s="420" customFormat="1" x14ac:dyDescent="0.2">
      <c r="B143" s="420">
        <v>2016</v>
      </c>
      <c r="C143" s="420">
        <v>71450</v>
      </c>
      <c r="D143" s="420">
        <v>8.3000000000000007</v>
      </c>
      <c r="E143" s="319">
        <v>58700</v>
      </c>
      <c r="F143" s="319">
        <v>59750</v>
      </c>
      <c r="G143" s="319">
        <v>43</v>
      </c>
      <c r="H143" s="319">
        <v>925</v>
      </c>
      <c r="I143" s="319">
        <v>2020</v>
      </c>
      <c r="J143" s="319">
        <v>16150</v>
      </c>
      <c r="K143" s="319">
        <v>312</v>
      </c>
      <c r="L143" s="319">
        <v>277.5</v>
      </c>
      <c r="M143" s="319">
        <v>325</v>
      </c>
      <c r="N143" s="318">
        <v>12.8</v>
      </c>
      <c r="O143" s="319">
        <v>14950</v>
      </c>
      <c r="P143" s="319">
        <v>25250</v>
      </c>
      <c r="Q143" s="318">
        <v>49</v>
      </c>
      <c r="R143" s="318">
        <v>45.4</v>
      </c>
      <c r="S143" s="324">
        <v>4.4499999999999998E-2</v>
      </c>
      <c r="T143" s="324">
        <v>5.1000000000000004E-2</v>
      </c>
      <c r="U143" s="324">
        <v>0.106</v>
      </c>
      <c r="V143" s="323">
        <v>0.20799999999999999</v>
      </c>
      <c r="W143" s="323">
        <v>3.7450000000000001</v>
      </c>
      <c r="X143" s="323">
        <v>0.9</v>
      </c>
      <c r="Y143" s="323">
        <v>37.445</v>
      </c>
      <c r="Z143" s="323">
        <v>1.51</v>
      </c>
      <c r="AA143" s="323">
        <v>1.2999999999999998</v>
      </c>
      <c r="AB143" s="323"/>
      <c r="AC143" s="323">
        <f t="shared" si="7"/>
        <v>58.7</v>
      </c>
    </row>
    <row r="144" spans="1:29" s="420" customFormat="1" x14ac:dyDescent="0.2">
      <c r="B144" s="331">
        <v>2017</v>
      </c>
      <c r="C144" s="420">
        <v>73150</v>
      </c>
      <c r="D144" s="420">
        <v>8.4</v>
      </c>
      <c r="E144" s="420">
        <v>61000.5</v>
      </c>
      <c r="F144" s="420">
        <v>61750</v>
      </c>
      <c r="G144" s="420">
        <v>41</v>
      </c>
      <c r="H144" s="420">
        <v>891</v>
      </c>
      <c r="I144" s="420">
        <v>1970</v>
      </c>
      <c r="J144" s="420">
        <v>17450</v>
      </c>
      <c r="K144" s="420">
        <v>342</v>
      </c>
      <c r="L144" s="420">
        <v>279</v>
      </c>
      <c r="M144" s="420">
        <v>307</v>
      </c>
      <c r="N144" s="420">
        <v>16.25</v>
      </c>
      <c r="O144" s="420">
        <v>15300</v>
      </c>
      <c r="P144" s="420">
        <v>25600</v>
      </c>
      <c r="Q144" s="420">
        <v>65.199999999999989</v>
      </c>
      <c r="R144" s="420">
        <v>57.65</v>
      </c>
      <c r="S144" s="445">
        <v>0.28905000000000003</v>
      </c>
      <c r="T144" s="442">
        <v>0.30449999999999999</v>
      </c>
      <c r="U144" s="443">
        <v>3.3055000000000003</v>
      </c>
      <c r="V144" s="443">
        <v>0.85865000000000002</v>
      </c>
      <c r="W144" s="443">
        <v>7.0525000000000002</v>
      </c>
      <c r="X144" s="323">
        <v>0.5</v>
      </c>
      <c r="Z144" s="312">
        <v>2.11</v>
      </c>
      <c r="AA144" s="312">
        <v>1.42</v>
      </c>
      <c r="AB144" s="323"/>
      <c r="AC144" s="323">
        <f t="shared" si="7"/>
        <v>61.000500000000002</v>
      </c>
    </row>
    <row r="145" spans="1:30" s="420" customFormat="1" x14ac:dyDescent="0.2">
      <c r="B145" s="331">
        <v>2018</v>
      </c>
      <c r="C145" s="319">
        <f>Ions!C913</f>
        <v>79750</v>
      </c>
      <c r="D145" s="319">
        <f>Ions!D913</f>
        <v>8.2449999999999992</v>
      </c>
      <c r="E145" s="319">
        <f>Ions!E913</f>
        <v>69420</v>
      </c>
      <c r="F145" s="319">
        <f>Ions!F913</f>
        <v>66459.05</v>
      </c>
      <c r="G145" s="319"/>
      <c r="H145" s="319">
        <f>Ions!H913</f>
        <v>935.55</v>
      </c>
      <c r="I145" s="319">
        <f>Ions!I913</f>
        <v>2115</v>
      </c>
      <c r="J145" s="319">
        <f>Ions!J913</f>
        <v>19250</v>
      </c>
      <c r="K145" s="319">
        <f>Ions!K913</f>
        <v>368.9</v>
      </c>
      <c r="L145" s="319">
        <f>Ions!L913</f>
        <v>316</v>
      </c>
      <c r="M145" s="319">
        <f>Ions!M913</f>
        <v>346.48</v>
      </c>
      <c r="N145" s="319">
        <f>Ions!N913</f>
        <v>38.4</v>
      </c>
      <c r="O145" s="319">
        <f>Ions!O913</f>
        <v>16250</v>
      </c>
      <c r="P145" s="319">
        <f>Ions!P913</f>
        <v>27350</v>
      </c>
      <c r="Q145" s="648">
        <f>Ions!Q913</f>
        <v>79.2</v>
      </c>
      <c r="R145" s="319"/>
      <c r="S145" s="472">
        <f>Nutrients!C896</f>
        <v>3.6700000000000003E-2</v>
      </c>
      <c r="T145" s="472">
        <f>Nutrients!D896</f>
        <v>0.18280000000000002</v>
      </c>
      <c r="U145" s="472" t="str">
        <f>Nutrients!E896</f>
        <v>&lt;0.25</v>
      </c>
      <c r="V145" s="472">
        <f>Nutrients!F896</f>
        <v>0.77949999999999997</v>
      </c>
      <c r="W145" s="474"/>
      <c r="X145" s="645">
        <v>1.1000000000000001</v>
      </c>
      <c r="Y145" s="564"/>
      <c r="Z145" s="62" t="str">
        <f>Se!V222</f>
        <v>&lt;50</v>
      </c>
      <c r="AA145" s="62" t="str">
        <f>Se!W222</f>
        <v>&lt;22.2</v>
      </c>
      <c r="AB145" s="62"/>
      <c r="AC145" s="323">
        <f>'Salinity ppt'!E862</f>
        <v>69.42</v>
      </c>
      <c r="AD145" s="323"/>
    </row>
    <row r="146" spans="1:30" x14ac:dyDescent="0.2">
      <c r="G146" s="42"/>
      <c r="U146" s="59"/>
      <c r="X146" s="58"/>
      <c r="AC146" s="323"/>
    </row>
    <row r="147" spans="1:30" x14ac:dyDescent="0.2">
      <c r="A147" t="s">
        <v>141</v>
      </c>
      <c r="B147">
        <v>1999</v>
      </c>
      <c r="C147" s="96" t="s">
        <v>151</v>
      </c>
      <c r="D147" s="96" t="s">
        <v>151</v>
      </c>
      <c r="E147" s="42">
        <v>43887.976470588233</v>
      </c>
      <c r="F147" s="42">
        <v>42504.362500000003</v>
      </c>
      <c r="G147" s="42">
        <v>26.422222222222224</v>
      </c>
      <c r="H147" s="42">
        <v>1007.5</v>
      </c>
      <c r="I147" s="42">
        <v>1440</v>
      </c>
      <c r="J147" s="42">
        <v>15300</v>
      </c>
      <c r="K147" s="42">
        <v>285</v>
      </c>
      <c r="L147" s="42">
        <v>245.11111111111111</v>
      </c>
      <c r="M147" s="42">
        <v>112.91883741821574</v>
      </c>
      <c r="N147" s="41">
        <v>35.907531743430837</v>
      </c>
      <c r="O147" s="42">
        <v>10345</v>
      </c>
      <c r="P147" s="42">
        <v>16980</v>
      </c>
      <c r="Q147" s="96" t="s">
        <v>151</v>
      </c>
      <c r="R147" s="41">
        <v>40.194166666666668</v>
      </c>
      <c r="S147" s="59">
        <v>2.0395833333333339E-2</v>
      </c>
      <c r="T147" s="59">
        <v>6.2208333333333331E-2</v>
      </c>
      <c r="U147" s="59">
        <v>0.16522916666666665</v>
      </c>
      <c r="V147" s="58">
        <v>1.5070833333333333</v>
      </c>
      <c r="W147" s="58">
        <v>3.7983333333333333</v>
      </c>
      <c r="X147" s="96"/>
      <c r="Y147" s="96"/>
      <c r="Z147" s="58">
        <v>0.84</v>
      </c>
      <c r="AA147" s="58">
        <v>0.7</v>
      </c>
      <c r="AB147" s="96" t="s">
        <v>151</v>
      </c>
      <c r="AC147" s="323">
        <f t="shared" ref="AC147:AC161" si="8">E147/1000</f>
        <v>43.887976470588235</v>
      </c>
    </row>
    <row r="148" spans="1:30" x14ac:dyDescent="0.2">
      <c r="B148">
        <v>2004</v>
      </c>
      <c r="C148" s="42">
        <v>58400</v>
      </c>
      <c r="D148" s="41">
        <v>8.2066666666666652</v>
      </c>
      <c r="E148" s="42">
        <v>46466.666666666664</v>
      </c>
      <c r="F148" s="42">
        <f>(SUM(H148:K148)+SUM(M148:P148))</f>
        <v>45879.843333333331</v>
      </c>
      <c r="G148" s="42">
        <v>107.48333333333333</v>
      </c>
      <c r="H148" s="42">
        <v>1004.3333333333334</v>
      </c>
      <c r="I148" s="42">
        <v>1443.3333333333333</v>
      </c>
      <c r="J148" s="42">
        <v>13266.666666666666</v>
      </c>
      <c r="K148" s="42">
        <v>275.33333333333331</v>
      </c>
      <c r="L148" s="42">
        <v>210.84666666666666</v>
      </c>
      <c r="M148" s="42">
        <v>251.27666666666664</v>
      </c>
      <c r="N148" s="41">
        <v>8.9</v>
      </c>
      <c r="O148" s="42">
        <v>10696.666666666666</v>
      </c>
      <c r="P148" s="42">
        <v>18933.333333333332</v>
      </c>
      <c r="Q148" s="96" t="s">
        <v>151</v>
      </c>
      <c r="R148" s="96" t="s">
        <v>151</v>
      </c>
      <c r="S148" s="59">
        <v>1.6333333333333335E-2</v>
      </c>
      <c r="T148" s="59">
        <v>8.5666666666666669E-2</v>
      </c>
      <c r="U148" s="59">
        <v>1.2000000000000002E-2</v>
      </c>
      <c r="V148" s="58">
        <v>1.046</v>
      </c>
      <c r="W148" s="58">
        <v>5.6766666666666667</v>
      </c>
      <c r="X148" s="96"/>
      <c r="Y148" s="96"/>
      <c r="Z148" s="58">
        <v>1.5075000000000001</v>
      </c>
      <c r="AA148" s="96" t="s">
        <v>151</v>
      </c>
      <c r="AB148" s="96" t="s">
        <v>151</v>
      </c>
      <c r="AC148" s="323">
        <f t="shared" si="8"/>
        <v>46.466666666666661</v>
      </c>
    </row>
    <row r="149" spans="1:30" x14ac:dyDescent="0.2">
      <c r="B149">
        <v>2005</v>
      </c>
      <c r="C149" s="42">
        <v>57732.5</v>
      </c>
      <c r="D149" s="41">
        <v>7.85</v>
      </c>
      <c r="E149" s="42">
        <v>46300</v>
      </c>
      <c r="F149" s="42">
        <v>47500</v>
      </c>
      <c r="G149" s="42">
        <v>71.666666666666671</v>
      </c>
      <c r="H149" s="42">
        <v>978</v>
      </c>
      <c r="I149" s="42">
        <v>1562.5</v>
      </c>
      <c r="J149" s="42">
        <v>13075</v>
      </c>
      <c r="K149" s="42">
        <v>258</v>
      </c>
      <c r="L149" s="42">
        <v>218.5</v>
      </c>
      <c r="M149" s="42">
        <v>266.5</v>
      </c>
      <c r="N149" s="73">
        <v>0</v>
      </c>
      <c r="O149" s="42">
        <v>11657.5</v>
      </c>
      <c r="P149" s="42">
        <v>19125</v>
      </c>
      <c r="Q149" s="96" t="s">
        <v>151</v>
      </c>
      <c r="R149" s="96" t="s">
        <v>151</v>
      </c>
      <c r="S149" s="59">
        <v>1.1630666666666666E-2</v>
      </c>
      <c r="T149" s="59">
        <v>7.2270749999999995E-2</v>
      </c>
      <c r="U149" s="59">
        <v>0.72733402511654721</v>
      </c>
      <c r="V149" s="59">
        <v>0.29087410725425356</v>
      </c>
      <c r="W149" s="58">
        <v>6.9288025000000006</v>
      </c>
      <c r="X149" s="96"/>
      <c r="Y149" s="96"/>
      <c r="Z149" s="58">
        <v>1.1689999999999998</v>
      </c>
      <c r="AA149" s="58">
        <v>1.1459999999999999</v>
      </c>
      <c r="AB149" s="58">
        <v>5.085</v>
      </c>
      <c r="AC149" s="323">
        <f t="shared" si="8"/>
        <v>46.3</v>
      </c>
    </row>
    <row r="150" spans="1:30" x14ac:dyDescent="0.2">
      <c r="B150">
        <v>2006</v>
      </c>
      <c r="C150" s="42">
        <v>58450</v>
      </c>
      <c r="D150" s="41">
        <v>8.25</v>
      </c>
      <c r="E150" s="42">
        <v>46950</v>
      </c>
      <c r="F150" s="42">
        <v>47425</v>
      </c>
      <c r="G150" s="42">
        <v>33.75</v>
      </c>
      <c r="H150" s="42">
        <v>1023.5</v>
      </c>
      <c r="I150" s="42">
        <v>1580</v>
      </c>
      <c r="J150" s="42">
        <v>13400</v>
      </c>
      <c r="K150" s="42">
        <v>262.5</v>
      </c>
      <c r="L150" s="42">
        <v>222</v>
      </c>
      <c r="M150" s="42">
        <v>254</v>
      </c>
      <c r="N150" s="41">
        <v>8.1475000000000009</v>
      </c>
      <c r="O150" s="42">
        <v>11695</v>
      </c>
      <c r="P150" s="42">
        <v>19325</v>
      </c>
      <c r="Q150" s="41">
        <v>49.366666666666667</v>
      </c>
      <c r="R150" s="41">
        <v>46.633333333333326</v>
      </c>
      <c r="S150" s="59">
        <v>3.4249999999999996E-2</v>
      </c>
      <c r="T150" s="59">
        <v>0.11975</v>
      </c>
      <c r="U150" s="59">
        <v>0.19307000000000002</v>
      </c>
      <c r="V150" s="58">
        <v>1.5735507499999999</v>
      </c>
      <c r="W150" s="58">
        <v>4.1667499999999995</v>
      </c>
      <c r="X150" s="96"/>
      <c r="Y150" s="96"/>
      <c r="Z150" s="58">
        <v>1.345</v>
      </c>
      <c r="AA150" s="58">
        <v>1.2124999999999999</v>
      </c>
      <c r="AB150" s="58">
        <v>4.5875000000000004</v>
      </c>
      <c r="AC150" s="323">
        <f t="shared" si="8"/>
        <v>46.95</v>
      </c>
    </row>
    <row r="151" spans="1:30" x14ac:dyDescent="0.2">
      <c r="B151">
        <v>2007</v>
      </c>
      <c r="C151" s="42">
        <v>59270.5</v>
      </c>
      <c r="D151" s="41">
        <v>8.25</v>
      </c>
      <c r="E151" s="42">
        <v>48275</v>
      </c>
      <c r="F151" s="42">
        <v>48300</v>
      </c>
      <c r="G151" s="42">
        <v>33.666666666666664</v>
      </c>
      <c r="H151" s="42">
        <v>1055</v>
      </c>
      <c r="I151" s="42">
        <v>1662.5</v>
      </c>
      <c r="J151" s="42">
        <v>13825</v>
      </c>
      <c r="K151" s="42">
        <v>266</v>
      </c>
      <c r="L151" s="42">
        <v>233</v>
      </c>
      <c r="M151" s="42">
        <v>273.5</v>
      </c>
      <c r="N151" s="41">
        <v>5.2750000000000004</v>
      </c>
      <c r="O151" s="42">
        <v>11802.5</v>
      </c>
      <c r="P151" s="42">
        <v>19550</v>
      </c>
      <c r="Q151" s="41">
        <v>52.625</v>
      </c>
      <c r="R151" s="41">
        <v>50.825000000000003</v>
      </c>
      <c r="S151" s="59">
        <v>7.7000000000000013E-2</v>
      </c>
      <c r="T151" s="59">
        <v>0.1275</v>
      </c>
      <c r="U151" s="59">
        <v>0.14449999999999999</v>
      </c>
      <c r="V151" s="58">
        <v>1.681</v>
      </c>
      <c r="W151" s="58">
        <v>6.1835833333333339</v>
      </c>
      <c r="X151" s="96"/>
      <c r="Y151" s="96"/>
      <c r="Z151" s="58">
        <v>1.2424999999999999</v>
      </c>
      <c r="AA151" s="58">
        <v>1.0185</v>
      </c>
      <c r="AB151" s="58">
        <v>5.0566666666666666</v>
      </c>
      <c r="AC151" s="323">
        <f t="shared" si="8"/>
        <v>48.274999999999999</v>
      </c>
    </row>
    <row r="152" spans="1:30" x14ac:dyDescent="0.2">
      <c r="B152">
        <v>2008</v>
      </c>
      <c r="C152">
        <v>59725</v>
      </c>
      <c r="D152" s="41">
        <v>8.3249999999999993</v>
      </c>
      <c r="E152" s="42">
        <v>49350</v>
      </c>
      <c r="F152" s="42">
        <v>48650</v>
      </c>
      <c r="G152" s="42">
        <v>29.5</v>
      </c>
      <c r="H152" s="42">
        <v>1035</v>
      </c>
      <c r="I152" s="42">
        <v>1697.5</v>
      </c>
      <c r="J152" s="42">
        <v>13900</v>
      </c>
      <c r="K152" s="42">
        <v>272</v>
      </c>
      <c r="L152" s="42">
        <v>248</v>
      </c>
      <c r="M152" s="42">
        <v>298</v>
      </c>
      <c r="N152" s="41">
        <v>2.2625000000000002</v>
      </c>
      <c r="O152" s="42">
        <v>11922.5</v>
      </c>
      <c r="P152" s="42">
        <v>19675</v>
      </c>
      <c r="Q152" s="41">
        <v>47.05</v>
      </c>
      <c r="R152" s="41">
        <v>46.075000000000003</v>
      </c>
      <c r="S152" s="59">
        <v>3.875E-2</v>
      </c>
      <c r="T152" s="59">
        <v>6.7750000000000005E-2</v>
      </c>
      <c r="U152" s="59">
        <v>9.6250000000000002E-2</v>
      </c>
      <c r="V152" s="58">
        <v>1.8054999999999999</v>
      </c>
      <c r="W152" s="58">
        <v>3.4904999999999999</v>
      </c>
      <c r="X152" s="96"/>
      <c r="Y152" s="96"/>
      <c r="Z152" s="58">
        <v>1.3174999999999999</v>
      </c>
      <c r="AA152" s="58">
        <v>1.165</v>
      </c>
      <c r="AB152" s="58">
        <v>4.1500000000000004</v>
      </c>
      <c r="AC152" s="323">
        <f t="shared" si="8"/>
        <v>49.35</v>
      </c>
    </row>
    <row r="153" spans="1:30" x14ac:dyDescent="0.2">
      <c r="B153">
        <v>2009</v>
      </c>
      <c r="C153" s="42">
        <v>62625</v>
      </c>
      <c r="D153" s="41">
        <v>8.1750000000000007</v>
      </c>
      <c r="E153" s="42">
        <v>50575</v>
      </c>
      <c r="F153" s="42">
        <v>51225</v>
      </c>
      <c r="G153" s="42">
        <v>31</v>
      </c>
      <c r="H153" s="42">
        <v>1000</v>
      </c>
      <c r="I153" s="42">
        <v>1762.5</v>
      </c>
      <c r="J153" s="42">
        <v>14650</v>
      </c>
      <c r="K153" s="42">
        <v>279.75</v>
      </c>
      <c r="L153" s="42">
        <v>266.75</v>
      </c>
      <c r="M153" s="42">
        <v>325.25</v>
      </c>
      <c r="N153" s="111">
        <v>0</v>
      </c>
      <c r="O153" s="42">
        <v>12472.5</v>
      </c>
      <c r="P153" s="42">
        <v>20900</v>
      </c>
      <c r="Q153" s="41">
        <v>48.274999999999999</v>
      </c>
      <c r="R153" s="41">
        <v>46.775000000000006</v>
      </c>
      <c r="S153" s="59">
        <v>5.3774999999999996E-2</v>
      </c>
      <c r="T153" s="59">
        <v>5.9924999999999999E-2</v>
      </c>
      <c r="U153" s="59">
        <v>0.1734</v>
      </c>
      <c r="V153" s="58">
        <v>1.8031055</v>
      </c>
      <c r="W153" s="58">
        <v>2.9741249999999999</v>
      </c>
      <c r="X153" s="96"/>
      <c r="Y153" s="96"/>
      <c r="Z153" s="58">
        <v>0.97524999999999995</v>
      </c>
      <c r="AA153" s="58">
        <v>0.86850000000000005</v>
      </c>
      <c r="AB153">
        <v>4.21</v>
      </c>
      <c r="AC153" s="323">
        <f t="shared" si="8"/>
        <v>50.575000000000003</v>
      </c>
    </row>
    <row r="154" spans="1:30" x14ac:dyDescent="0.2">
      <c r="B154">
        <v>2010</v>
      </c>
      <c r="C154">
        <v>63900</v>
      </c>
      <c r="D154" s="41">
        <v>8.2249999999999996</v>
      </c>
      <c r="E154">
        <v>51250</v>
      </c>
      <c r="F154">
        <v>52050</v>
      </c>
      <c r="G154">
        <v>22</v>
      </c>
      <c r="H154">
        <v>984</v>
      </c>
      <c r="I154">
        <v>1815</v>
      </c>
      <c r="J154">
        <v>14925</v>
      </c>
      <c r="K154" s="42">
        <v>290.25</v>
      </c>
      <c r="L154" s="42">
        <v>266.25</v>
      </c>
      <c r="M154" s="42">
        <v>324.75</v>
      </c>
      <c r="N154" s="67">
        <v>0</v>
      </c>
      <c r="O154" s="42">
        <v>12402.5</v>
      </c>
      <c r="P154">
        <v>21500</v>
      </c>
      <c r="Q154" s="41">
        <v>49.75</v>
      </c>
      <c r="R154" s="41">
        <v>47.95</v>
      </c>
      <c r="S154" s="59">
        <v>4.8500000000000001E-2</v>
      </c>
      <c r="T154" s="59">
        <v>5.2000000000000005E-2</v>
      </c>
      <c r="U154">
        <v>0.157</v>
      </c>
      <c r="V154">
        <v>0.92699999999999994</v>
      </c>
      <c r="W154" s="58">
        <v>3.5226249999999997</v>
      </c>
      <c r="X154" s="96"/>
      <c r="Y154" s="96"/>
      <c r="Z154" s="58">
        <v>1.2605000000000002</v>
      </c>
      <c r="AA154" s="58">
        <v>1.1532499999999999</v>
      </c>
      <c r="AB154" s="58">
        <v>4.2733333333333334</v>
      </c>
      <c r="AC154" s="323">
        <f t="shared" si="8"/>
        <v>51.25</v>
      </c>
    </row>
    <row r="155" spans="1:30" x14ac:dyDescent="0.2">
      <c r="B155">
        <v>2011</v>
      </c>
      <c r="C155" s="42">
        <v>65325</v>
      </c>
      <c r="D155" s="41">
        <v>8.1749999999999989</v>
      </c>
      <c r="E155" s="42">
        <v>52650</v>
      </c>
      <c r="F155" s="42">
        <v>53500</v>
      </c>
      <c r="G155" s="42">
        <v>23</v>
      </c>
      <c r="H155" s="42">
        <v>953.5</v>
      </c>
      <c r="I155" s="42">
        <v>1815</v>
      </c>
      <c r="J155" s="42">
        <v>15525</v>
      </c>
      <c r="K155" s="42">
        <v>288.75</v>
      </c>
      <c r="L155" s="42">
        <v>271.25</v>
      </c>
      <c r="M155" s="42">
        <v>331</v>
      </c>
      <c r="N155" s="73">
        <v>0</v>
      </c>
      <c r="O155" s="42">
        <v>12945</v>
      </c>
      <c r="P155" s="42">
        <v>21775</v>
      </c>
      <c r="Q155" s="41">
        <v>49.349999999999994</v>
      </c>
      <c r="R155" s="41">
        <v>47.2</v>
      </c>
      <c r="S155" s="59">
        <v>5.6000000000000001E-2</v>
      </c>
      <c r="T155" s="59">
        <v>5.8749999999999997E-2</v>
      </c>
      <c r="U155" s="59">
        <v>0.24466666666666667</v>
      </c>
      <c r="V155" s="59">
        <v>0.57850000000000001</v>
      </c>
      <c r="W155" s="58">
        <v>3.6012499999999998</v>
      </c>
      <c r="X155" s="96"/>
      <c r="Y155" s="96"/>
      <c r="Z155" s="58">
        <v>1.5475000000000001</v>
      </c>
      <c r="AA155" s="58">
        <v>1.4424999999999999</v>
      </c>
      <c r="AB155" s="58">
        <v>4.6225000000000005</v>
      </c>
      <c r="AC155" s="323">
        <f t="shared" si="8"/>
        <v>52.65</v>
      </c>
    </row>
    <row r="156" spans="1:30" x14ac:dyDescent="0.2">
      <c r="B156">
        <v>2012</v>
      </c>
      <c r="C156">
        <v>66075</v>
      </c>
      <c r="D156" s="41">
        <v>8.1750000000000007</v>
      </c>
      <c r="E156">
        <v>53425</v>
      </c>
      <c r="F156">
        <v>52975</v>
      </c>
      <c r="G156" s="42">
        <v>18.25</v>
      </c>
      <c r="H156" s="42">
        <v>928.5</v>
      </c>
      <c r="I156" s="42">
        <v>1857.5</v>
      </c>
      <c r="J156">
        <v>15325</v>
      </c>
      <c r="K156">
        <v>301</v>
      </c>
      <c r="L156">
        <v>285</v>
      </c>
      <c r="M156" s="42">
        <v>347.75</v>
      </c>
      <c r="N156" s="73">
        <v>0</v>
      </c>
      <c r="O156">
        <v>12020</v>
      </c>
      <c r="P156">
        <v>22400</v>
      </c>
      <c r="Q156" s="41">
        <v>51.475000000000001</v>
      </c>
      <c r="R156" s="41">
        <v>49.225000000000001</v>
      </c>
      <c r="S156" s="59">
        <v>5.8999999999999997E-2</v>
      </c>
      <c r="T156" s="59">
        <v>7.425000000000001E-2</v>
      </c>
      <c r="U156" s="59">
        <v>0.1245</v>
      </c>
      <c r="V156" s="58">
        <v>1.13775</v>
      </c>
      <c r="W156" s="58">
        <v>3.2785000000000002</v>
      </c>
      <c r="X156" s="96"/>
      <c r="Y156" s="96"/>
      <c r="Z156" s="58">
        <v>1.4625000000000001</v>
      </c>
      <c r="AA156" s="58">
        <v>1.05375</v>
      </c>
      <c r="AB156" s="58">
        <v>3.8574999999999999</v>
      </c>
      <c r="AC156" s="323">
        <f t="shared" si="8"/>
        <v>53.424999999999997</v>
      </c>
    </row>
    <row r="157" spans="1:30" x14ac:dyDescent="0.2">
      <c r="B157">
        <v>2013</v>
      </c>
      <c r="C157">
        <v>66600</v>
      </c>
      <c r="D157" s="41">
        <v>8.1749999999999989</v>
      </c>
      <c r="E157">
        <v>53825</v>
      </c>
      <c r="F157">
        <v>55025</v>
      </c>
      <c r="G157" s="42">
        <v>26</v>
      </c>
      <c r="H157" s="42">
        <v>934.5</v>
      </c>
      <c r="I157" s="42">
        <v>1912.5</v>
      </c>
      <c r="J157">
        <v>15250</v>
      </c>
      <c r="K157" s="42">
        <v>303.5</v>
      </c>
      <c r="L157" s="42">
        <v>268.25</v>
      </c>
      <c r="M157" s="42">
        <v>326.75</v>
      </c>
      <c r="N157" s="111">
        <v>0</v>
      </c>
      <c r="O157">
        <v>13650</v>
      </c>
      <c r="P157">
        <v>22800</v>
      </c>
      <c r="Q157" s="41">
        <v>46.95</v>
      </c>
      <c r="R157" s="41">
        <v>44.45</v>
      </c>
      <c r="S157" s="59">
        <v>6.1749999999999999E-2</v>
      </c>
      <c r="T157" s="59">
        <v>7.7499999999999999E-2</v>
      </c>
      <c r="U157" s="59">
        <v>0.14666666666666667</v>
      </c>
      <c r="V157" s="58">
        <v>0.56725000000000003</v>
      </c>
      <c r="W157" s="58">
        <v>3.3274702500000002</v>
      </c>
      <c r="X157" s="96"/>
      <c r="Y157" s="96"/>
      <c r="Z157" s="58">
        <v>1.2599999999999998</v>
      </c>
      <c r="AA157" s="58">
        <v>1.016</v>
      </c>
      <c r="AB157" s="58">
        <v>4.0724999999999998</v>
      </c>
      <c r="AC157" s="323">
        <f t="shared" si="8"/>
        <v>53.825000000000003</v>
      </c>
    </row>
    <row r="158" spans="1:30" x14ac:dyDescent="0.2">
      <c r="B158">
        <v>2014</v>
      </c>
      <c r="C158" s="42">
        <v>68450</v>
      </c>
      <c r="D158" s="41">
        <v>8.125</v>
      </c>
      <c r="E158" s="42">
        <v>55825</v>
      </c>
      <c r="F158" s="42">
        <v>56575</v>
      </c>
      <c r="G158" s="42">
        <v>21</v>
      </c>
      <c r="H158" s="42">
        <v>981</v>
      </c>
      <c r="I158" s="42">
        <v>1967.5</v>
      </c>
      <c r="J158" s="42">
        <v>15725</v>
      </c>
      <c r="K158" s="42">
        <v>314.25</v>
      </c>
      <c r="L158" s="42">
        <v>270</v>
      </c>
      <c r="M158" s="42">
        <v>329</v>
      </c>
      <c r="N158" s="111">
        <v>0</v>
      </c>
      <c r="O158" s="42">
        <v>14025</v>
      </c>
      <c r="P158" s="42">
        <v>23400</v>
      </c>
      <c r="Q158" s="41">
        <v>49.25</v>
      </c>
      <c r="R158" s="41">
        <v>46.774999999999999</v>
      </c>
      <c r="S158" s="59">
        <v>5.7999999999999996E-2</v>
      </c>
      <c r="T158" s="59">
        <v>6.7750000000000005E-2</v>
      </c>
      <c r="U158" s="59">
        <v>0.13300000000000001</v>
      </c>
      <c r="V158" s="59">
        <v>0.58574999999999999</v>
      </c>
      <c r="W158" s="58">
        <v>3.4010000000000002</v>
      </c>
      <c r="X158" s="96"/>
      <c r="Y158" s="96"/>
      <c r="Z158" s="58">
        <v>1.2</v>
      </c>
      <c r="AA158" s="58">
        <v>1.0427500000000001</v>
      </c>
      <c r="AB158" s="58">
        <v>3.7774999999999999</v>
      </c>
      <c r="AC158" s="323">
        <f t="shared" si="8"/>
        <v>55.825000000000003</v>
      </c>
    </row>
    <row r="159" spans="1:30" x14ac:dyDescent="0.2">
      <c r="B159" s="420">
        <v>2015</v>
      </c>
      <c r="C159">
        <v>70500</v>
      </c>
      <c r="D159">
        <v>8.125</v>
      </c>
      <c r="E159" s="42">
        <v>57525</v>
      </c>
      <c r="F159" s="42">
        <v>59225</v>
      </c>
      <c r="G159" s="42">
        <v>38.5</v>
      </c>
      <c r="H159" s="42">
        <v>951.5</v>
      </c>
      <c r="I159" s="42">
        <v>2017.5</v>
      </c>
      <c r="J159" s="42">
        <v>16950</v>
      </c>
      <c r="K159" s="42">
        <v>328</v>
      </c>
      <c r="L159" s="42">
        <v>270.75</v>
      </c>
      <c r="M159" s="42">
        <v>330</v>
      </c>
      <c r="N159" s="41">
        <v>0</v>
      </c>
      <c r="O159" s="42">
        <v>14500</v>
      </c>
      <c r="P159" s="42">
        <v>24300</v>
      </c>
      <c r="Q159" s="41">
        <v>48.5</v>
      </c>
      <c r="R159" s="41">
        <v>46.4</v>
      </c>
      <c r="S159" s="59">
        <v>5.6250000000000001E-2</v>
      </c>
      <c r="T159" s="59">
        <v>5.7999999999999996E-2</v>
      </c>
      <c r="U159" s="59">
        <v>5.425E-2</v>
      </c>
      <c r="V159" s="58">
        <v>0.36349999999999999</v>
      </c>
      <c r="W159" s="58">
        <v>3.12825</v>
      </c>
      <c r="X159" s="41"/>
      <c r="Y159" s="58"/>
      <c r="Z159" s="58">
        <v>1.1725000000000001</v>
      </c>
      <c r="AA159" s="58">
        <v>1.1875</v>
      </c>
      <c r="AB159" s="58">
        <v>4.24</v>
      </c>
      <c r="AC159" s="323">
        <f t="shared" si="8"/>
        <v>57.524999999999999</v>
      </c>
    </row>
    <row r="160" spans="1:30" s="420" customFormat="1" x14ac:dyDescent="0.2">
      <c r="B160" s="420">
        <v>2016</v>
      </c>
      <c r="C160" s="420">
        <v>72050</v>
      </c>
      <c r="D160" s="420">
        <v>8.1999999999999993</v>
      </c>
      <c r="E160" s="319">
        <v>59450</v>
      </c>
      <c r="F160" s="319">
        <v>62250</v>
      </c>
      <c r="G160" s="319">
        <v>44.5</v>
      </c>
      <c r="H160" s="319">
        <v>945.5</v>
      </c>
      <c r="I160" s="319">
        <v>2065</v>
      </c>
      <c r="J160" s="319">
        <v>17150</v>
      </c>
      <c r="K160" s="319">
        <v>320</v>
      </c>
      <c r="L160" s="319">
        <v>280.5</v>
      </c>
      <c r="M160" s="319">
        <v>342</v>
      </c>
      <c r="N160" s="318">
        <v>0</v>
      </c>
      <c r="O160" s="319">
        <v>15400</v>
      </c>
      <c r="P160" s="319">
        <v>26200</v>
      </c>
      <c r="Q160" s="318">
        <v>47.2</v>
      </c>
      <c r="R160" s="318">
        <v>45.8</v>
      </c>
      <c r="S160" s="324">
        <v>3.6999999999999998E-2</v>
      </c>
      <c r="T160" s="324">
        <v>3.7999999999999999E-2</v>
      </c>
      <c r="U160" s="324">
        <v>6.2E-2</v>
      </c>
      <c r="V160" s="323">
        <v>0.38</v>
      </c>
      <c r="W160" s="323">
        <v>3.0685000000000002</v>
      </c>
      <c r="X160" s="318"/>
      <c r="Y160" s="323"/>
      <c r="Z160" s="323">
        <v>1.2650000000000001</v>
      </c>
      <c r="AA160" s="323">
        <v>1.17</v>
      </c>
      <c r="AB160" s="323">
        <v>4.0454999999999997</v>
      </c>
      <c r="AC160" s="323">
        <f t="shared" si="8"/>
        <v>59.45</v>
      </c>
    </row>
    <row r="161" spans="1:30" s="420" customFormat="1" x14ac:dyDescent="0.2">
      <c r="B161" s="331">
        <v>2017</v>
      </c>
      <c r="C161" s="420">
        <v>73200</v>
      </c>
      <c r="D161" s="420">
        <v>8.3000000000000007</v>
      </c>
      <c r="E161" s="420">
        <v>61379.5</v>
      </c>
      <c r="F161" s="420">
        <v>63050</v>
      </c>
      <c r="G161" s="420">
        <v>36.5</v>
      </c>
      <c r="H161" s="420">
        <v>1143.5</v>
      </c>
      <c r="I161" s="420">
        <v>2525</v>
      </c>
      <c r="J161" s="420">
        <v>17100</v>
      </c>
      <c r="K161" s="420">
        <v>373.5</v>
      </c>
      <c r="L161" s="420">
        <v>282.5</v>
      </c>
      <c r="M161" s="420">
        <v>340.5</v>
      </c>
      <c r="N161" s="420">
        <v>1.97</v>
      </c>
      <c r="O161" s="420">
        <v>15550</v>
      </c>
      <c r="P161" s="420">
        <v>26200</v>
      </c>
      <c r="Q161" s="420">
        <v>62.849999999999994</v>
      </c>
      <c r="R161" s="420">
        <v>54.05</v>
      </c>
      <c r="S161" s="445">
        <v>0.48975000000000002</v>
      </c>
      <c r="T161" s="443">
        <v>0.5837</v>
      </c>
      <c r="U161" s="444">
        <v>5.4649999999999999</v>
      </c>
      <c r="V161" s="442">
        <v>1.0118</v>
      </c>
      <c r="W161" s="444">
        <v>11.515499999999999</v>
      </c>
      <c r="X161" s="318"/>
      <c r="Y161" s="323"/>
      <c r="Z161" s="312">
        <v>1.1499999999999999</v>
      </c>
      <c r="AA161" s="312">
        <v>1.01</v>
      </c>
      <c r="AB161" s="312">
        <v>2.7345000000000002</v>
      </c>
      <c r="AC161" s="323">
        <f t="shared" si="8"/>
        <v>61.3795</v>
      </c>
    </row>
    <row r="162" spans="1:30" s="420" customFormat="1" x14ac:dyDescent="0.2">
      <c r="B162" s="331">
        <v>2018</v>
      </c>
      <c r="C162" s="319">
        <f>Ions!C914</f>
        <v>79850</v>
      </c>
      <c r="D162" s="319">
        <f>Ions!D914</f>
        <v>8.2349999999999994</v>
      </c>
      <c r="E162" s="319">
        <f>Ions!E914</f>
        <v>68810</v>
      </c>
      <c r="F162" s="319">
        <f>Ions!F914</f>
        <v>67570.44</v>
      </c>
      <c r="G162" s="319"/>
      <c r="H162" s="319">
        <f>Ions!H914</f>
        <v>947.505</v>
      </c>
      <c r="I162" s="319">
        <f>Ions!I914</f>
        <v>2160</v>
      </c>
      <c r="J162" s="319">
        <f>Ions!J914</f>
        <v>19600</v>
      </c>
      <c r="K162" s="319">
        <f>Ions!K914</f>
        <v>371.41499999999996</v>
      </c>
      <c r="L162" s="319">
        <f>Ions!L914</f>
        <v>319.20000000000005</v>
      </c>
      <c r="M162" s="319">
        <f>Ions!M914</f>
        <v>340.62400000000002</v>
      </c>
      <c r="N162" s="319">
        <f>Ions!N914</f>
        <v>48</v>
      </c>
      <c r="O162" s="319">
        <f>Ions!O914</f>
        <v>16550</v>
      </c>
      <c r="P162" s="319">
        <f>Ions!P914</f>
        <v>27750</v>
      </c>
      <c r="Q162" s="319">
        <f>Ions!Q914</f>
        <v>70.900000000000006</v>
      </c>
      <c r="R162" s="319"/>
      <c r="S162" s="472">
        <f>Nutrients!C897</f>
        <v>3.39E-2</v>
      </c>
      <c r="T162" s="472">
        <f>Nutrients!D897</f>
        <v>0.1215</v>
      </c>
      <c r="U162" s="472" t="str">
        <f>Nutrients!E897</f>
        <v>&lt;0.25</v>
      </c>
      <c r="V162" s="472">
        <f>Nutrients!F897</f>
        <v>0.81979999999999997</v>
      </c>
      <c r="W162" s="474"/>
      <c r="X162" s="645"/>
      <c r="Y162" s="480"/>
      <c r="Z162" s="62" t="str">
        <f>Se!V223</f>
        <v>&lt;50</v>
      </c>
      <c r="AA162" s="62" t="str">
        <f>Se!W223</f>
        <v>&lt;22.2</v>
      </c>
      <c r="AB162" s="62" t="str">
        <f>Se!X223</f>
        <v>&lt;1.19</v>
      </c>
      <c r="AC162" s="323">
        <f>'Salinity ppt'!E863</f>
        <v>68.81</v>
      </c>
      <c r="AD162" s="323"/>
    </row>
    <row r="163" spans="1:30" x14ac:dyDescent="0.2">
      <c r="G163" s="42"/>
      <c r="AC163" s="323"/>
    </row>
    <row r="164" spans="1:30" x14ac:dyDescent="0.2">
      <c r="A164" t="s">
        <v>150</v>
      </c>
      <c r="B164">
        <v>1999</v>
      </c>
      <c r="C164" s="96" t="s">
        <v>151</v>
      </c>
      <c r="D164" s="96" t="s">
        <v>151</v>
      </c>
      <c r="E164" s="42">
        <f t="shared" ref="E164:P164" si="9">AVERAGE(E62,E79,E96,E113,E130,E147)</f>
        <v>43917.81764705883</v>
      </c>
      <c r="F164" s="42">
        <f t="shared" si="9"/>
        <v>43421.085625000007</v>
      </c>
      <c r="G164" s="42">
        <f t="shared" si="9"/>
        <v>33.766111111111108</v>
      </c>
      <c r="H164" s="42">
        <f t="shared" si="9"/>
        <v>990.66666666666663</v>
      </c>
      <c r="I164" s="42">
        <f t="shared" si="9"/>
        <v>1432.5</v>
      </c>
      <c r="J164" s="42">
        <f t="shared" si="9"/>
        <v>15075</v>
      </c>
      <c r="K164" s="42">
        <f t="shared" si="9"/>
        <v>281.41666666666669</v>
      </c>
      <c r="L164" s="42">
        <f t="shared" si="9"/>
        <v>244.2777777777778</v>
      </c>
      <c r="M164" s="42">
        <f t="shared" si="9"/>
        <v>100.11075692921698</v>
      </c>
      <c r="N164" s="41">
        <f t="shared" si="9"/>
        <v>47.975670918662637</v>
      </c>
      <c r="O164" s="42">
        <f t="shared" si="9"/>
        <v>10514.583333333334</v>
      </c>
      <c r="P164" s="42">
        <f t="shared" si="9"/>
        <v>17470</v>
      </c>
      <c r="Q164" s="96" t="s">
        <v>151</v>
      </c>
      <c r="R164" s="41">
        <f t="shared" ref="R164:W164" si="10">AVERAGE(R62,R79,R96,R113,R130,R147)</f>
        <v>40.747152777777778</v>
      </c>
      <c r="S164" s="59">
        <f t="shared" si="10"/>
        <v>2.1133680555555558E-2</v>
      </c>
      <c r="T164" s="59">
        <f t="shared" si="10"/>
        <v>6.900694444444444E-2</v>
      </c>
      <c r="U164" s="59">
        <f t="shared" si="10"/>
        <v>0.13209375000000001</v>
      </c>
      <c r="V164" s="58">
        <f t="shared" si="10"/>
        <v>1.2686354166666667</v>
      </c>
      <c r="W164" s="58">
        <f t="shared" si="10"/>
        <v>3.6337499999999996</v>
      </c>
      <c r="X164" s="58">
        <f t="shared" ref="X164:X175" si="11">AVERAGE(X62,X96,X130)</f>
        <v>0.81319444444444466</v>
      </c>
      <c r="Y164" s="96" t="s">
        <v>151</v>
      </c>
      <c r="Z164" s="58">
        <f>AVERAGE(Z62,Z79,Z96,Z113,Z130,Z147)</f>
        <v>0.84666666666666668</v>
      </c>
      <c r="AA164" s="58">
        <f>AVERAGE(AA62,AA79,AA96,AA113,AA130,AA147)</f>
        <v>0.58916666666666673</v>
      </c>
      <c r="AB164" s="96" t="s">
        <v>151</v>
      </c>
      <c r="AC164" s="323">
        <f t="shared" ref="AC164:AC178" si="12">E164/1000</f>
        <v>43.917817647058833</v>
      </c>
      <c r="AD164" s="58"/>
    </row>
    <row r="165" spans="1:30" x14ac:dyDescent="0.2">
      <c r="B165">
        <v>2004</v>
      </c>
      <c r="C165" s="42">
        <f>AVERAGE(C63,C80,C97,C114,C131,C148)</f>
        <v>57983.333333333336</v>
      </c>
      <c r="D165" s="41">
        <f>AVERAGE(D63,D80,D97,D114,D131,D148)</f>
        <v>8.3572222222222212</v>
      </c>
      <c r="E165" s="42">
        <f t="shared" ref="E165:P165" si="13">AVERAGE(E63,E80,E97,E114,E131,E148)</f>
        <v>45803.666666666664</v>
      </c>
      <c r="F165" s="42">
        <f t="shared" si="13"/>
        <v>45770.840833333328</v>
      </c>
      <c r="G165" s="42">
        <f t="shared" si="13"/>
        <v>54.726111111111102</v>
      </c>
      <c r="H165" s="42">
        <f t="shared" si="13"/>
        <v>1015.611111111111</v>
      </c>
      <c r="I165" s="42">
        <f t="shared" si="13"/>
        <v>1437.2222222222219</v>
      </c>
      <c r="J165" s="42">
        <f t="shared" si="13"/>
        <v>13177.777777777779</v>
      </c>
      <c r="K165" s="42">
        <f t="shared" si="13"/>
        <v>277.22222222222223</v>
      </c>
      <c r="L165" s="42">
        <f t="shared" si="13"/>
        <v>208.76333333333332</v>
      </c>
      <c r="M165" s="42">
        <f t="shared" si="13"/>
        <v>228.68555555555554</v>
      </c>
      <c r="N165" s="41">
        <f t="shared" si="13"/>
        <v>28.197500000000005</v>
      </c>
      <c r="O165" s="42">
        <f t="shared" si="13"/>
        <v>10672.235555555555</v>
      </c>
      <c r="P165" s="42">
        <f t="shared" si="13"/>
        <v>18933.888888888887</v>
      </c>
      <c r="Q165" s="96" t="s">
        <v>151</v>
      </c>
      <c r="R165" s="96" t="s">
        <v>151</v>
      </c>
      <c r="S165" s="59">
        <f>AVERAGE(S63,S80,S97,S114,S131,S148)</f>
        <v>2.5666666666666667E-2</v>
      </c>
      <c r="T165" s="59">
        <f>AVERAGE(T63,T80,T97,T114,T131,T148)</f>
        <v>0.13638888888888887</v>
      </c>
      <c r="U165" s="59">
        <f>AVERAGE(U63,U80,U97,U114,U131,U148)</f>
        <v>3.5138888888888893E-2</v>
      </c>
      <c r="V165" s="59">
        <f>AVERAGE(V63,V80,V97,V114,V131,V148)</f>
        <v>0.69772222222222224</v>
      </c>
      <c r="W165" s="58">
        <f>AVERAGE(W63,W80,W97,W114,W131,W148)</f>
        <v>6.4972222222222227</v>
      </c>
      <c r="X165" s="58">
        <f t="shared" si="11"/>
        <v>0.6</v>
      </c>
      <c r="Y165" s="58">
        <f t="shared" ref="Y165:Y175" si="14">AVERAGE(Y63,Y97,Y131)</f>
        <v>81.983333333333334</v>
      </c>
      <c r="Z165" s="58">
        <f t="shared" ref="Z165:Z175" si="15">AVERAGE(Z63,Z80,Z97,Z114,Z131,Z148)</f>
        <v>1.4454166666666666</v>
      </c>
      <c r="AA165" s="96" t="s">
        <v>151</v>
      </c>
      <c r="AB165" s="96" t="s">
        <v>151</v>
      </c>
      <c r="AC165" s="323">
        <f t="shared" si="12"/>
        <v>45.803666666666665</v>
      </c>
      <c r="AD165" s="58"/>
    </row>
    <row r="166" spans="1:30" x14ac:dyDescent="0.2">
      <c r="B166">
        <v>2005</v>
      </c>
      <c r="C166" s="42">
        <f t="shared" ref="C166:V166" si="16">AVERAGE(C64,C81,C98,C115,C132,C149)</f>
        <v>57480.416666666664</v>
      </c>
      <c r="D166" s="41">
        <f t="shared" si="16"/>
        <v>8.1100000000000012</v>
      </c>
      <c r="E166" s="42">
        <f t="shared" si="16"/>
        <v>46307.5</v>
      </c>
      <c r="F166" s="42">
        <f t="shared" si="16"/>
        <v>46591.666666666664</v>
      </c>
      <c r="G166" s="42">
        <f t="shared" si="16"/>
        <v>63.277777777777779</v>
      </c>
      <c r="H166" s="42">
        <f t="shared" si="16"/>
        <v>974.23333333333323</v>
      </c>
      <c r="I166" s="42">
        <f t="shared" si="16"/>
        <v>1548.4166666666667</v>
      </c>
      <c r="J166" s="42">
        <f t="shared" si="16"/>
        <v>13196.666666666666</v>
      </c>
      <c r="K166" s="42">
        <f t="shared" si="16"/>
        <v>256.43333333333334</v>
      </c>
      <c r="L166" s="42">
        <f t="shared" si="16"/>
        <v>217.35833333333335</v>
      </c>
      <c r="M166" s="42">
        <f t="shared" si="16"/>
        <v>254.53333333333333</v>
      </c>
      <c r="N166" s="58">
        <f t="shared" si="16"/>
        <v>5.1920833333333336</v>
      </c>
      <c r="O166" s="42">
        <f t="shared" si="16"/>
        <v>11516.833333333334</v>
      </c>
      <c r="P166" s="42">
        <f t="shared" si="16"/>
        <v>18942.5</v>
      </c>
      <c r="Q166" s="96" t="s">
        <v>151</v>
      </c>
      <c r="R166" s="96" t="s">
        <v>151</v>
      </c>
      <c r="S166" s="59">
        <f t="shared" si="16"/>
        <v>2.3392111111111114E-2</v>
      </c>
      <c r="T166" s="59">
        <f t="shared" si="16"/>
        <v>9.0590375000000001E-2</v>
      </c>
      <c r="U166" s="59">
        <f t="shared" si="16"/>
        <v>0.60975896135641239</v>
      </c>
      <c r="V166" s="59">
        <f t="shared" si="16"/>
        <v>0.25397564676440471</v>
      </c>
      <c r="W166" s="58">
        <f>AVERAGE(W64,W81,W98,W115,W132,W149)</f>
        <v>8.6825563750000008</v>
      </c>
      <c r="X166" s="58">
        <f t="shared" si="11"/>
        <v>0.58750000000000002</v>
      </c>
      <c r="Y166" s="58">
        <f t="shared" si="14"/>
        <v>143.38048236111112</v>
      </c>
      <c r="Z166" s="58">
        <f t="shared" si="15"/>
        <v>1.4738333333333333</v>
      </c>
      <c r="AA166" s="58">
        <f t="shared" ref="AA166:AA175" si="17">AVERAGE(AA64,AA81,AA98,AA115,AA132,AA149)</f>
        <v>1.1705555555555556</v>
      </c>
      <c r="AB166" s="58">
        <f t="shared" ref="AB166:AB175" si="18">AVERAGE(AB81,AB115,AB149)</f>
        <v>6.4783333333333326</v>
      </c>
      <c r="AC166" s="323">
        <f t="shared" si="12"/>
        <v>46.307499999999997</v>
      </c>
      <c r="AD166" s="58"/>
    </row>
    <row r="167" spans="1:30" x14ac:dyDescent="0.2">
      <c r="B167">
        <v>2006</v>
      </c>
      <c r="C167" s="42">
        <f t="shared" ref="C167:P167" si="19">AVERAGE(C65,C82,C99,C116,C133,C150)</f>
        <v>58350</v>
      </c>
      <c r="D167" s="41">
        <f t="shared" si="19"/>
        <v>8.4</v>
      </c>
      <c r="E167" s="42">
        <f t="shared" si="19"/>
        <v>46991.666666666664</v>
      </c>
      <c r="F167" s="42">
        <f t="shared" si="19"/>
        <v>47308.333333333336</v>
      </c>
      <c r="G167" s="42">
        <f t="shared" si="19"/>
        <v>36.375</v>
      </c>
      <c r="H167" s="42">
        <f t="shared" si="19"/>
        <v>1018.3333333333334</v>
      </c>
      <c r="I167" s="42">
        <f t="shared" si="19"/>
        <v>1587.9166666666667</v>
      </c>
      <c r="J167" s="42">
        <f t="shared" si="19"/>
        <v>13370.833333333334</v>
      </c>
      <c r="K167" s="42">
        <f t="shared" si="19"/>
        <v>261.75</v>
      </c>
      <c r="L167" s="42">
        <f t="shared" si="19"/>
        <v>218.375</v>
      </c>
      <c r="M167" s="42">
        <f t="shared" si="19"/>
        <v>243.54166666666666</v>
      </c>
      <c r="N167" s="41">
        <f t="shared" si="19"/>
        <v>11.138333333333334</v>
      </c>
      <c r="O167" s="42">
        <f t="shared" si="19"/>
        <v>11679.166666666666</v>
      </c>
      <c r="P167" s="42">
        <f t="shared" si="19"/>
        <v>19254.166666666668</v>
      </c>
      <c r="Q167" s="41">
        <f t="shared" ref="Q167:V167" si="20">AVERAGE(Q65,Q82,Q99,Q116,Q133,Q150)</f>
        <v>49.68888888888889</v>
      </c>
      <c r="R167" s="41">
        <f t="shared" si="20"/>
        <v>47.205555555555556</v>
      </c>
      <c r="S167" s="59">
        <f t="shared" si="20"/>
        <v>3.204166666666667E-2</v>
      </c>
      <c r="T167" s="59">
        <f t="shared" si="20"/>
        <v>0.11745833333333333</v>
      </c>
      <c r="U167" s="59">
        <f t="shared" si="20"/>
        <v>0.20597733333333335</v>
      </c>
      <c r="V167" s="58">
        <f t="shared" si="20"/>
        <v>1.18115875</v>
      </c>
      <c r="W167" s="58">
        <f>AVERAGE(W65,W82,W99,W116,W133,W150)</f>
        <v>4.6232499999999996</v>
      </c>
      <c r="X167" s="58">
        <f t="shared" si="11"/>
        <v>1.1833333333333333</v>
      </c>
      <c r="Y167" s="58">
        <f t="shared" si="14"/>
        <v>40.521643333333337</v>
      </c>
      <c r="Z167" s="58">
        <f t="shared" si="15"/>
        <v>1.3166666666666667</v>
      </c>
      <c r="AA167" s="58">
        <f t="shared" si="17"/>
        <v>1.1848750000000001</v>
      </c>
      <c r="AB167" s="58">
        <f t="shared" si="18"/>
        <v>5.3566666666666665</v>
      </c>
      <c r="AC167" s="323">
        <f t="shared" si="12"/>
        <v>46.991666666666667</v>
      </c>
    </row>
    <row r="168" spans="1:30" x14ac:dyDescent="0.2">
      <c r="B168">
        <v>2007</v>
      </c>
      <c r="C168" s="42">
        <f>AVERAGE(C66,C83,C100,C117,C134,C151)</f>
        <v>59173.166666666664</v>
      </c>
      <c r="D168" s="41">
        <f t="shared" ref="D168:W168" si="21">AVERAGE(D66,D83,D100,D117,D134,D151)</f>
        <v>8.2874999999999996</v>
      </c>
      <c r="E168" s="42">
        <f t="shared" si="21"/>
        <v>48066.666666666664</v>
      </c>
      <c r="F168" s="42">
        <f t="shared" si="21"/>
        <v>48100</v>
      </c>
      <c r="G168" s="42">
        <f t="shared" si="21"/>
        <v>35.986111111111107</v>
      </c>
      <c r="H168" s="42">
        <f t="shared" si="21"/>
        <v>1048.3333333333333</v>
      </c>
      <c r="I168" s="42">
        <f t="shared" si="21"/>
        <v>1659.1666666666667</v>
      </c>
      <c r="J168" s="42">
        <f t="shared" si="21"/>
        <v>13783.333333333334</v>
      </c>
      <c r="K168" s="42">
        <f t="shared" si="21"/>
        <v>266</v>
      </c>
      <c r="L168" s="42">
        <f t="shared" si="21"/>
        <v>232</v>
      </c>
      <c r="M168" s="42">
        <f t="shared" si="21"/>
        <v>268.625</v>
      </c>
      <c r="N168" s="41">
        <f t="shared" si="21"/>
        <v>7.041666666666667</v>
      </c>
      <c r="O168" s="42">
        <f t="shared" si="21"/>
        <v>11760.833333333334</v>
      </c>
      <c r="P168" s="42">
        <f t="shared" si="21"/>
        <v>19450</v>
      </c>
      <c r="Q168" s="41">
        <f t="shared" ref="Q168:R171" si="22">AVERAGE(Q66,Q83,Q100,Q117,Q134,Q151)</f>
        <v>55.254166666666663</v>
      </c>
      <c r="R168" s="41">
        <f t="shared" si="22"/>
        <v>52.145833333333336</v>
      </c>
      <c r="S168" s="59">
        <f t="shared" si="21"/>
        <v>6.5750000000000017E-2</v>
      </c>
      <c r="T168" s="59">
        <f t="shared" si="21"/>
        <v>0.18537499999999998</v>
      </c>
      <c r="U168" s="59">
        <f t="shared" si="21"/>
        <v>0.11729166666666664</v>
      </c>
      <c r="V168" s="58">
        <f t="shared" si="21"/>
        <v>1.5399999999999998</v>
      </c>
      <c r="W168" s="58">
        <f t="shared" si="21"/>
        <v>6.361041666666666</v>
      </c>
      <c r="X168" s="58">
        <f t="shared" si="11"/>
        <v>0.98750000000000016</v>
      </c>
      <c r="Y168" s="58">
        <f t="shared" si="14"/>
        <v>104.63046605769227</v>
      </c>
      <c r="Z168" s="58">
        <f t="shared" si="15"/>
        <v>1.4547916666666669</v>
      </c>
      <c r="AA168" s="58">
        <f t="shared" si="17"/>
        <v>1.2844583333333333</v>
      </c>
      <c r="AB168" s="58">
        <f t="shared" si="18"/>
        <v>6.1233333333333322</v>
      </c>
      <c r="AC168" s="323">
        <f t="shared" si="12"/>
        <v>48.066666666666663</v>
      </c>
    </row>
    <row r="169" spans="1:30" x14ac:dyDescent="0.2">
      <c r="B169">
        <v>2008</v>
      </c>
      <c r="C169" s="42">
        <f t="shared" ref="C169:W169" si="23">AVERAGE(C67,C84,C101,C118,C135,C152)</f>
        <v>59612.5</v>
      </c>
      <c r="D169" s="41">
        <f t="shared" si="23"/>
        <v>8.3416666666666668</v>
      </c>
      <c r="E169" s="42">
        <f t="shared" si="23"/>
        <v>49116.666666666664</v>
      </c>
      <c r="F169" s="42">
        <f t="shared" si="23"/>
        <v>48779.166666666664</v>
      </c>
      <c r="G169" s="42">
        <f t="shared" si="23"/>
        <v>35.041666666666664</v>
      </c>
      <c r="H169" s="42">
        <f t="shared" si="23"/>
        <v>1034.6666666666667</v>
      </c>
      <c r="I169" s="42">
        <f t="shared" si="23"/>
        <v>1702.5</v>
      </c>
      <c r="J169" s="42">
        <f t="shared" si="23"/>
        <v>13983.333333333334</v>
      </c>
      <c r="K169" s="42">
        <f t="shared" si="23"/>
        <v>273.33333333333331</v>
      </c>
      <c r="L169" s="42">
        <f t="shared" si="23"/>
        <v>248.45833333333334</v>
      </c>
      <c r="M169" s="42">
        <f t="shared" si="23"/>
        <v>294.375</v>
      </c>
      <c r="N169" s="41">
        <f t="shared" si="23"/>
        <v>4.2270833333333337</v>
      </c>
      <c r="O169" s="42">
        <f t="shared" si="23"/>
        <v>11938.333333333334</v>
      </c>
      <c r="P169" s="42">
        <f t="shared" si="23"/>
        <v>19687.5</v>
      </c>
      <c r="Q169" s="41">
        <f t="shared" si="22"/>
        <v>47.354166666666664</v>
      </c>
      <c r="R169" s="41">
        <f t="shared" si="22"/>
        <v>46.104166666666664</v>
      </c>
      <c r="S169" s="59">
        <f t="shared" si="23"/>
        <v>4.2375000000000003E-2</v>
      </c>
      <c r="T169" s="59">
        <f t="shared" si="23"/>
        <v>7.8708333333333338E-2</v>
      </c>
      <c r="U169" s="59">
        <f t="shared" si="23"/>
        <v>0.11683333333333334</v>
      </c>
      <c r="V169" s="58">
        <f t="shared" si="23"/>
        <v>1.8411249999999999</v>
      </c>
      <c r="W169" s="58">
        <f t="shared" si="23"/>
        <v>3.5474583333333332</v>
      </c>
      <c r="X169" s="58">
        <f t="shared" si="11"/>
        <v>1.4416666666666667</v>
      </c>
      <c r="Y169" s="58">
        <f t="shared" si="14"/>
        <v>32.68386509259259</v>
      </c>
      <c r="Z169" s="58">
        <f t="shared" si="15"/>
        <v>1.3332916666666665</v>
      </c>
      <c r="AA169" s="58">
        <f t="shared" si="17"/>
        <v>1.1623749999999999</v>
      </c>
      <c r="AB169" s="58">
        <f t="shared" si="18"/>
        <v>5.3866666666666676</v>
      </c>
      <c r="AC169" s="323">
        <f t="shared" si="12"/>
        <v>49.116666666666667</v>
      </c>
    </row>
    <row r="170" spans="1:30" x14ac:dyDescent="0.2">
      <c r="B170">
        <v>2009</v>
      </c>
      <c r="C170" s="42">
        <f t="shared" ref="C170:W170" si="24">AVERAGE(C68,C85,C102,C119,C136,C153)</f>
        <v>62533.333333333336</v>
      </c>
      <c r="D170" s="41">
        <f t="shared" si="24"/>
        <v>8.2583333333333329</v>
      </c>
      <c r="E170" s="42">
        <f t="shared" si="24"/>
        <v>50554.166666666664</v>
      </c>
      <c r="F170" s="42">
        <f t="shared" si="24"/>
        <v>51062.5</v>
      </c>
      <c r="G170" s="42">
        <f t="shared" si="24"/>
        <v>30.291666666666668</v>
      </c>
      <c r="H170" s="42">
        <f t="shared" si="24"/>
        <v>1003.9166666666666</v>
      </c>
      <c r="I170" s="42">
        <f t="shared" si="24"/>
        <v>1760.4166666666667</v>
      </c>
      <c r="J170" s="42">
        <f t="shared" si="24"/>
        <v>14645.833333333334</v>
      </c>
      <c r="K170" s="42">
        <f t="shared" si="24"/>
        <v>278.95833333333331</v>
      </c>
      <c r="L170" s="42">
        <f t="shared" si="24"/>
        <v>253.79166666666666</v>
      </c>
      <c r="M170" s="42">
        <f t="shared" si="24"/>
        <v>302.83333333333331</v>
      </c>
      <c r="N170" s="41">
        <f t="shared" si="24"/>
        <v>13</v>
      </c>
      <c r="O170" s="42">
        <f t="shared" si="24"/>
        <v>12405</v>
      </c>
      <c r="P170" s="42">
        <f t="shared" si="24"/>
        <v>20812.5</v>
      </c>
      <c r="Q170" s="41">
        <f t="shared" si="22"/>
        <v>48.533333333333331</v>
      </c>
      <c r="R170" s="41">
        <f t="shared" si="22"/>
        <v>46.820833333333333</v>
      </c>
      <c r="S170" s="59">
        <f t="shared" si="24"/>
        <v>6.0995833333333339E-2</v>
      </c>
      <c r="T170" s="59">
        <f t="shared" si="24"/>
        <v>6.2045833333333335E-2</v>
      </c>
      <c r="U170" s="59">
        <f t="shared" si="24"/>
        <v>0.18940416666666668</v>
      </c>
      <c r="V170" s="58">
        <f t="shared" si="24"/>
        <v>1.6407257916666669</v>
      </c>
      <c r="W170" s="58">
        <f t="shared" si="24"/>
        <v>2.9044458333333334</v>
      </c>
      <c r="X170" s="58">
        <f t="shared" si="11"/>
        <v>1.8166666666666667</v>
      </c>
      <c r="Y170" s="58">
        <f t="shared" si="14"/>
        <v>17.859635247252747</v>
      </c>
      <c r="Z170" s="58">
        <f t="shared" si="15"/>
        <v>1.0982499999999999</v>
      </c>
      <c r="AA170" s="58">
        <f t="shared" si="17"/>
        <v>0.95125000000000004</v>
      </c>
      <c r="AB170" s="58">
        <f t="shared" si="18"/>
        <v>4.958333333333333</v>
      </c>
      <c r="AC170" s="323">
        <f t="shared" si="12"/>
        <v>50.554166666666667</v>
      </c>
    </row>
    <row r="171" spans="1:30" x14ac:dyDescent="0.2">
      <c r="B171">
        <v>2010</v>
      </c>
      <c r="C171" s="42">
        <f t="shared" ref="C171:N171" si="25">AVERAGE(C69,C86,C103,C120,C137,C154)</f>
        <v>63579.166666666664</v>
      </c>
      <c r="D171" s="41">
        <f t="shared" si="25"/>
        <v>8.2208333333333332</v>
      </c>
      <c r="E171" s="42">
        <f t="shared" si="25"/>
        <v>51179.166666666664</v>
      </c>
      <c r="F171" s="42">
        <f t="shared" si="25"/>
        <v>51829.166666666664</v>
      </c>
      <c r="G171" s="42">
        <f t="shared" si="25"/>
        <v>20.25</v>
      </c>
      <c r="H171" s="42">
        <f t="shared" si="25"/>
        <v>982</v>
      </c>
      <c r="I171" s="42">
        <f t="shared" si="25"/>
        <v>1800.4166666666667</v>
      </c>
      <c r="J171" s="42">
        <f t="shared" si="25"/>
        <v>14925</v>
      </c>
      <c r="K171" s="42">
        <f t="shared" si="25"/>
        <v>289.29166666666669</v>
      </c>
      <c r="L171" s="42">
        <f t="shared" si="25"/>
        <v>266.20833333333331</v>
      </c>
      <c r="M171" s="42">
        <f t="shared" si="25"/>
        <v>324.70833333333331</v>
      </c>
      <c r="N171" s="318">
        <f t="shared" si="25"/>
        <v>0</v>
      </c>
      <c r="O171" s="42">
        <f t="shared" ref="O171:W171" si="26">AVERAGE(O69,O86,O103,O120,O137,O154)</f>
        <v>12321.25</v>
      </c>
      <c r="P171" s="42">
        <f t="shared" si="26"/>
        <v>21341.666666666668</v>
      </c>
      <c r="Q171" s="41">
        <f t="shared" si="22"/>
        <v>49.63750000000001</v>
      </c>
      <c r="R171" s="41">
        <f t="shared" si="22"/>
        <v>47.375</v>
      </c>
      <c r="S171" s="59">
        <f t="shared" si="26"/>
        <v>4.5237500000000007E-2</v>
      </c>
      <c r="T171" s="59">
        <f t="shared" si="26"/>
        <v>5.1833333333333335E-2</v>
      </c>
      <c r="U171" s="59">
        <f t="shared" si="26"/>
        <v>0.19025</v>
      </c>
      <c r="V171" s="59">
        <f t="shared" si="26"/>
        <v>0.94279166666666658</v>
      </c>
      <c r="W171" s="58">
        <f t="shared" si="26"/>
        <v>3.3527291666666663</v>
      </c>
      <c r="X171" s="58">
        <f t="shared" si="11"/>
        <v>1.8333333333333333</v>
      </c>
      <c r="Y171" s="58">
        <f t="shared" si="14"/>
        <v>21.106371111111113</v>
      </c>
      <c r="Z171" s="58">
        <f t="shared" si="15"/>
        <v>1.2680833333333335</v>
      </c>
      <c r="AA171" s="58">
        <f t="shared" si="17"/>
        <v>1.1628749999999999</v>
      </c>
      <c r="AB171" s="58">
        <f t="shared" si="18"/>
        <v>5.1755555555555555</v>
      </c>
      <c r="AC171" s="323">
        <f t="shared" si="12"/>
        <v>51.179166666666667</v>
      </c>
    </row>
    <row r="172" spans="1:30" x14ac:dyDescent="0.2">
      <c r="B172">
        <v>2011</v>
      </c>
      <c r="C172" s="42">
        <f t="shared" ref="C172:W172" si="27">AVERAGE(C70,C87,C104,C121,C138,C155)</f>
        <v>65100</v>
      </c>
      <c r="D172" s="41">
        <f t="shared" si="27"/>
        <v>8.2249999999999996</v>
      </c>
      <c r="E172" s="42">
        <f t="shared" si="27"/>
        <v>52525</v>
      </c>
      <c r="F172" s="42">
        <f t="shared" si="27"/>
        <v>52945.833333333336</v>
      </c>
      <c r="G172" s="42">
        <f t="shared" si="27"/>
        <v>20.208333333333332</v>
      </c>
      <c r="H172" s="42">
        <f t="shared" si="27"/>
        <v>952.875</v>
      </c>
      <c r="I172" s="42">
        <f t="shared" si="27"/>
        <v>1802.0833333333333</v>
      </c>
      <c r="J172" s="42">
        <f t="shared" si="27"/>
        <v>15391.666666666666</v>
      </c>
      <c r="K172" s="42">
        <f t="shared" si="27"/>
        <v>285.95833333333331</v>
      </c>
      <c r="L172" s="42">
        <f t="shared" si="27"/>
        <v>270.70833333333331</v>
      </c>
      <c r="M172" s="42">
        <f t="shared" si="27"/>
        <v>326.75</v>
      </c>
      <c r="N172" s="318">
        <f t="shared" si="27"/>
        <v>0</v>
      </c>
      <c r="O172" s="42">
        <f t="shared" si="27"/>
        <v>12789.166666666666</v>
      </c>
      <c r="P172" s="42">
        <f t="shared" si="27"/>
        <v>21550</v>
      </c>
      <c r="Q172" s="41">
        <f t="shared" si="27"/>
        <v>48.966666666666661</v>
      </c>
      <c r="R172" s="41">
        <f t="shared" si="27"/>
        <v>46.24583333333333</v>
      </c>
      <c r="S172" s="59">
        <f t="shared" si="27"/>
        <v>5.2566666666666657E-2</v>
      </c>
      <c r="T172" s="59">
        <f t="shared" si="27"/>
        <v>5.7874999999999989E-2</v>
      </c>
      <c r="U172" s="59">
        <f t="shared" si="27"/>
        <v>0.23880555555555552</v>
      </c>
      <c r="V172" s="59">
        <f t="shared" si="27"/>
        <v>0.47883333333333328</v>
      </c>
      <c r="W172" s="58">
        <f t="shared" si="27"/>
        <v>3.5102500000000005</v>
      </c>
      <c r="X172" s="58">
        <f t="shared" si="11"/>
        <v>1.8083333333333336</v>
      </c>
      <c r="Y172" s="58">
        <f t="shared" si="14"/>
        <v>18.832274999999999</v>
      </c>
      <c r="Z172" s="58">
        <f t="shared" si="15"/>
        <v>1.5716666666666665</v>
      </c>
      <c r="AA172" s="58">
        <f t="shared" si="17"/>
        <v>1.469166666666667</v>
      </c>
      <c r="AB172" s="58">
        <f t="shared" si="18"/>
        <v>4.9000000000000004</v>
      </c>
      <c r="AC172" s="323">
        <f t="shared" si="12"/>
        <v>52.524999999999999</v>
      </c>
    </row>
    <row r="173" spans="1:30" x14ac:dyDescent="0.2">
      <c r="B173">
        <v>2012</v>
      </c>
      <c r="C173" s="42">
        <f t="shared" ref="C173:W173" si="28">AVERAGE(C71,C88,C105,C122,C139,C156)</f>
        <v>65925</v>
      </c>
      <c r="D173" s="41">
        <f t="shared" si="28"/>
        <v>8.2541666666666682</v>
      </c>
      <c r="E173" s="42">
        <f t="shared" si="28"/>
        <v>53229.166666666664</v>
      </c>
      <c r="F173" s="42">
        <f t="shared" si="28"/>
        <v>53829.166666666664</v>
      </c>
      <c r="G173" s="42">
        <f t="shared" si="28"/>
        <v>23.208333333333332</v>
      </c>
      <c r="H173" s="42">
        <f t="shared" si="28"/>
        <v>937</v>
      </c>
      <c r="I173" s="42">
        <f t="shared" si="28"/>
        <v>1863.3333333333333</v>
      </c>
      <c r="J173" s="42">
        <f t="shared" si="28"/>
        <v>15358.333333333334</v>
      </c>
      <c r="K173" s="42">
        <f t="shared" si="28"/>
        <v>301.66666666666669</v>
      </c>
      <c r="L173" s="42">
        <f t="shared" si="28"/>
        <v>276.54166666666669</v>
      </c>
      <c r="M173" s="42">
        <f t="shared" si="28"/>
        <v>328.79166666666669</v>
      </c>
      <c r="N173" s="41">
        <f t="shared" si="28"/>
        <v>4.3583333333333334</v>
      </c>
      <c r="O173" s="42">
        <f t="shared" si="28"/>
        <v>13003.333333333334</v>
      </c>
      <c r="P173" s="42">
        <f t="shared" si="28"/>
        <v>22204.166666666668</v>
      </c>
      <c r="Q173" s="41">
        <f t="shared" si="28"/>
        <v>51.770833333333336</v>
      </c>
      <c r="R173" s="41">
        <f t="shared" si="28"/>
        <v>49.412500000000001</v>
      </c>
      <c r="S173" s="59">
        <f t="shared" si="28"/>
        <v>6.1995833333333326E-2</v>
      </c>
      <c r="T173" s="59">
        <f t="shared" si="28"/>
        <v>7.9000000000000001E-2</v>
      </c>
      <c r="U173" s="59">
        <f t="shared" si="28"/>
        <v>0.12391666666666667</v>
      </c>
      <c r="V173" s="59">
        <f t="shared" si="28"/>
        <v>0.88720833333333327</v>
      </c>
      <c r="W173" s="58">
        <f t="shared" si="28"/>
        <v>3.1993666666666667</v>
      </c>
      <c r="X173" s="58">
        <f t="shared" si="11"/>
        <v>1.3083333333333331</v>
      </c>
      <c r="Y173" s="58">
        <f t="shared" si="14"/>
        <v>37.176945634920635</v>
      </c>
      <c r="Z173" s="58">
        <f t="shared" si="15"/>
        <v>1.3600416666666666</v>
      </c>
      <c r="AA173" s="58">
        <f t="shared" si="17"/>
        <v>1.1095833333333334</v>
      </c>
      <c r="AB173" s="58">
        <f t="shared" si="18"/>
        <v>5.2074999999999996</v>
      </c>
      <c r="AC173" s="323">
        <f t="shared" si="12"/>
        <v>53.229166666666664</v>
      </c>
    </row>
    <row r="174" spans="1:30" x14ac:dyDescent="0.2">
      <c r="B174">
        <v>2013</v>
      </c>
      <c r="C174" s="42">
        <f t="shared" ref="C174:W174" si="29">AVERAGE(C72,C89,C106,C123,C140,C157)</f>
        <v>66395.833333333328</v>
      </c>
      <c r="D174" s="41">
        <f t="shared" si="29"/>
        <v>8.2083333333333321</v>
      </c>
      <c r="E174" s="42">
        <f t="shared" si="29"/>
        <v>54116.666666666664</v>
      </c>
      <c r="F174" s="42">
        <f t="shared" si="29"/>
        <v>54720.833333333336</v>
      </c>
      <c r="G174" s="42">
        <f t="shared" si="29"/>
        <v>25.458333333333332</v>
      </c>
      <c r="H174" s="42">
        <f t="shared" si="29"/>
        <v>923.08333333333337</v>
      </c>
      <c r="I174" s="42">
        <f t="shared" si="29"/>
        <v>1914.1666666666667</v>
      </c>
      <c r="J174" s="42">
        <f t="shared" si="29"/>
        <v>15245.833333333334</v>
      </c>
      <c r="K174" s="42">
        <f t="shared" si="29"/>
        <v>300.08333333333331</v>
      </c>
      <c r="L174" s="42">
        <f t="shared" si="29"/>
        <v>280.58333333333331</v>
      </c>
      <c r="M174" s="42">
        <f t="shared" si="29"/>
        <v>340.25</v>
      </c>
      <c r="N174" s="41">
        <f t="shared" si="29"/>
        <v>3.6483333333333334</v>
      </c>
      <c r="O174" s="42">
        <f t="shared" si="29"/>
        <v>13550</v>
      </c>
      <c r="P174" s="42">
        <f t="shared" si="29"/>
        <v>22616.666666666668</v>
      </c>
      <c r="Q174" s="41">
        <f t="shared" si="29"/>
        <v>47.095833333333331</v>
      </c>
      <c r="R174" s="41">
        <f t="shared" si="29"/>
        <v>44.570833333333326</v>
      </c>
      <c r="S174" s="59">
        <f t="shared" si="29"/>
        <v>6.1291666666666668E-2</v>
      </c>
      <c r="T174" s="59">
        <f t="shared" si="29"/>
        <v>8.4874999999999992E-2</v>
      </c>
      <c r="U174" s="59">
        <f t="shared" si="29"/>
        <v>0.15122222222222226</v>
      </c>
      <c r="V174" s="59">
        <f t="shared" si="29"/>
        <v>0.51617541666666666</v>
      </c>
      <c r="W174" s="58">
        <f t="shared" si="29"/>
        <v>3.3308783749999997</v>
      </c>
      <c r="X174" s="58">
        <f t="shared" si="11"/>
        <v>0.92499999999999993</v>
      </c>
      <c r="Y174" s="58">
        <f t="shared" si="14"/>
        <v>27.980842777777781</v>
      </c>
      <c r="Z174" s="58">
        <f t="shared" si="15"/>
        <v>1.2645833333333332</v>
      </c>
      <c r="AA174" s="58">
        <f t="shared" si="17"/>
        <v>1.1238333333333332</v>
      </c>
      <c r="AB174" s="58">
        <f t="shared" si="18"/>
        <v>5.5983333333333336</v>
      </c>
      <c r="AC174" s="323">
        <f t="shared" si="12"/>
        <v>54.116666666666667</v>
      </c>
    </row>
    <row r="175" spans="1:30" x14ac:dyDescent="0.2">
      <c r="B175">
        <v>2014</v>
      </c>
      <c r="C175" s="42">
        <f t="shared" ref="C175:W175" si="30">AVERAGE(C73,C90,C107,C124,C141,C158)</f>
        <v>68145.833333333328</v>
      </c>
      <c r="D175" s="41">
        <f t="shared" si="30"/>
        <v>8.2125000000000004</v>
      </c>
      <c r="E175" s="42">
        <f t="shared" si="30"/>
        <v>55783.333333333336</v>
      </c>
      <c r="F175" s="42">
        <f t="shared" si="30"/>
        <v>56808.333333333336</v>
      </c>
      <c r="G175" s="42">
        <f t="shared" si="30"/>
        <v>26.958333333333332</v>
      </c>
      <c r="H175" s="42">
        <f t="shared" si="30"/>
        <v>980.375</v>
      </c>
      <c r="I175" s="42">
        <f t="shared" si="30"/>
        <v>1984.1666666666667</v>
      </c>
      <c r="J175" s="42">
        <f t="shared" si="30"/>
        <v>15833.333333333334</v>
      </c>
      <c r="K175" s="42">
        <f t="shared" si="30"/>
        <v>313.20833333333331</v>
      </c>
      <c r="L175" s="42">
        <f t="shared" si="30"/>
        <v>268.83333333333331</v>
      </c>
      <c r="M175" s="42">
        <f t="shared" si="30"/>
        <v>323.79166666666669</v>
      </c>
      <c r="N175" s="41">
        <f t="shared" si="30"/>
        <v>1.925</v>
      </c>
      <c r="O175" s="42">
        <f t="shared" si="30"/>
        <v>14041.666666666666</v>
      </c>
      <c r="P175" s="42">
        <f t="shared" si="30"/>
        <v>23495.833333333332</v>
      </c>
      <c r="Q175" s="41">
        <f t="shared" si="30"/>
        <v>49.416666666666664</v>
      </c>
      <c r="R175" s="41">
        <f t="shared" si="30"/>
        <v>46.249999999999993</v>
      </c>
      <c r="S175" s="59">
        <f t="shared" si="30"/>
        <v>6.3916666666666663E-2</v>
      </c>
      <c r="T175" s="59">
        <f t="shared" si="30"/>
        <v>7.7069444444444454E-2</v>
      </c>
      <c r="U175" s="59">
        <f t="shared" si="30"/>
        <v>0.10658333333333332</v>
      </c>
      <c r="V175" s="59">
        <f t="shared" si="30"/>
        <v>0.37837499999999996</v>
      </c>
      <c r="W175" s="58">
        <f t="shared" si="30"/>
        <v>3.384319444444444</v>
      </c>
      <c r="X175" s="58">
        <f t="shared" si="11"/>
        <v>1.2416666666666665</v>
      </c>
      <c r="Y175" s="58">
        <f t="shared" si="14"/>
        <v>37.932322222222218</v>
      </c>
      <c r="Z175" s="58">
        <f t="shared" si="15"/>
        <v>1.2833333333333334</v>
      </c>
      <c r="AA175" s="58">
        <f t="shared" si="17"/>
        <v>1.1224583333333331</v>
      </c>
      <c r="AB175" s="58">
        <f t="shared" si="18"/>
        <v>4.8366666666666669</v>
      </c>
      <c r="AC175" s="323">
        <f t="shared" si="12"/>
        <v>55.783333333333339</v>
      </c>
    </row>
    <row r="176" spans="1:30" x14ac:dyDescent="0.2">
      <c r="B176" s="420">
        <v>2015</v>
      </c>
      <c r="C176" s="319">
        <f t="shared" ref="C176:AB176" si="31">AVERAGE(C74,C91,C108,C125,C142,C159)</f>
        <v>70295.833333333328</v>
      </c>
      <c r="D176" s="318">
        <f t="shared" si="31"/>
        <v>8.1666666666666661</v>
      </c>
      <c r="E176" s="319">
        <f t="shared" si="31"/>
        <v>57545.833333333336</v>
      </c>
      <c r="F176" s="319">
        <f t="shared" si="31"/>
        <v>59112.5</v>
      </c>
      <c r="G176" s="319">
        <f t="shared" si="31"/>
        <v>25.125</v>
      </c>
      <c r="H176" s="319">
        <f t="shared" si="31"/>
        <v>945.70833333333337</v>
      </c>
      <c r="I176" s="319">
        <f t="shared" si="31"/>
        <v>2025</v>
      </c>
      <c r="J176" s="319">
        <f t="shared" si="31"/>
        <v>16683.333333333332</v>
      </c>
      <c r="K176" s="319">
        <f t="shared" si="31"/>
        <v>328.45833333333331</v>
      </c>
      <c r="L176" s="319">
        <f t="shared" si="31"/>
        <v>271.5</v>
      </c>
      <c r="M176" s="319">
        <f t="shared" si="31"/>
        <v>331.04166666666669</v>
      </c>
      <c r="N176" s="318">
        <f t="shared" si="31"/>
        <v>0</v>
      </c>
      <c r="O176" s="319">
        <f t="shared" si="31"/>
        <v>14533.333333333334</v>
      </c>
      <c r="P176" s="319">
        <f t="shared" si="31"/>
        <v>24420.833333333332</v>
      </c>
      <c r="Q176" s="318">
        <f t="shared" si="31"/>
        <v>49.204166666666673</v>
      </c>
      <c r="R176" s="318">
        <f t="shared" si="31"/>
        <v>45.895833333333321</v>
      </c>
      <c r="S176" s="324">
        <f t="shared" si="31"/>
        <v>5.1999999999999998E-2</v>
      </c>
      <c r="T176" s="324">
        <f t="shared" si="31"/>
        <v>6.4083333333333339E-2</v>
      </c>
      <c r="U176" s="324">
        <f t="shared" si="31"/>
        <v>6.3986111111111119E-2</v>
      </c>
      <c r="V176" s="324">
        <f t="shared" si="31"/>
        <v>0.3213333333333333</v>
      </c>
      <c r="W176" s="323">
        <f t="shared" si="31"/>
        <v>3.0330833333333334</v>
      </c>
      <c r="X176" s="323">
        <f t="shared" si="31"/>
        <v>1.4916666666666665</v>
      </c>
      <c r="Y176" s="323">
        <f t="shared" si="31"/>
        <v>22.483120833333334</v>
      </c>
      <c r="Z176" s="323">
        <f t="shared" si="31"/>
        <v>1.2018333333333333</v>
      </c>
      <c r="AA176" s="323">
        <f t="shared" si="31"/>
        <v>1.1841666666666668</v>
      </c>
      <c r="AB176" s="323">
        <f t="shared" si="31"/>
        <v>4.3025000000000002</v>
      </c>
      <c r="AC176" s="323">
        <f t="shared" si="12"/>
        <v>57.545833333333334</v>
      </c>
    </row>
    <row r="177" spans="2:29" x14ac:dyDescent="0.2">
      <c r="B177" s="420">
        <v>2016</v>
      </c>
      <c r="C177" s="319">
        <f t="shared" ref="C177:AB177" si="32">AVERAGE(C75,C92,C109,C126,C143,C160)</f>
        <v>71833.333333333328</v>
      </c>
      <c r="D177" s="318">
        <f t="shared" si="32"/>
        <v>8.0861111111111104</v>
      </c>
      <c r="E177" s="319">
        <f t="shared" si="32"/>
        <v>58713.888888888898</v>
      </c>
      <c r="F177" s="319">
        <f t="shared" si="32"/>
        <v>60591.666666666664</v>
      </c>
      <c r="G177" s="319">
        <f t="shared" si="32"/>
        <v>46.5</v>
      </c>
      <c r="H177" s="319">
        <f t="shared" si="32"/>
        <v>928.44444444444446</v>
      </c>
      <c r="I177" s="319">
        <f t="shared" si="32"/>
        <v>2016.1111111111111</v>
      </c>
      <c r="J177" s="319">
        <f t="shared" si="32"/>
        <v>16730.555555555558</v>
      </c>
      <c r="K177" s="319">
        <f t="shared" si="32"/>
        <v>317.58333333333331</v>
      </c>
      <c r="L177" s="319">
        <f t="shared" si="32"/>
        <v>264.26111111111112</v>
      </c>
      <c r="M177" s="319">
        <f t="shared" si="32"/>
        <v>312.5555555555556</v>
      </c>
      <c r="N177" s="318">
        <f t="shared" si="32"/>
        <v>8.8083333333333318</v>
      </c>
      <c r="O177" s="319">
        <f t="shared" si="32"/>
        <v>14994.444444444445</v>
      </c>
      <c r="P177" s="319">
        <f t="shared" si="32"/>
        <v>25458.333333333332</v>
      </c>
      <c r="Q177" s="318">
        <f t="shared" si="32"/>
        <v>49.766666666666673</v>
      </c>
      <c r="R177" s="318">
        <f t="shared" si="32"/>
        <v>47.666666666666664</v>
      </c>
      <c r="S177" s="324">
        <f t="shared" si="32"/>
        <v>4.6027777777777772E-2</v>
      </c>
      <c r="T177" s="324">
        <f t="shared" si="32"/>
        <v>4.8416666666666663E-2</v>
      </c>
      <c r="U177" s="324">
        <f t="shared" si="32"/>
        <v>0.10641666666666667</v>
      </c>
      <c r="V177" s="324">
        <f t="shared" si="32"/>
        <v>0.31563888888888886</v>
      </c>
      <c r="W177" s="323">
        <f t="shared" si="32"/>
        <v>3.2837777777777775</v>
      </c>
      <c r="X177" s="323">
        <f t="shared" si="32"/>
        <v>0.96666666666666667</v>
      </c>
      <c r="Y177" s="323">
        <f t="shared" si="32"/>
        <v>35.045277777777777</v>
      </c>
      <c r="Z177" s="323">
        <f t="shared" si="32"/>
        <v>1.3402777777777777</v>
      </c>
      <c r="AA177" s="323">
        <f t="shared" si="32"/>
        <v>1.2086111111111111</v>
      </c>
      <c r="AB177" s="323">
        <f t="shared" si="32"/>
        <v>4.5231666666666657</v>
      </c>
      <c r="AC177" s="323">
        <f t="shared" si="12"/>
        <v>58.713888888888896</v>
      </c>
    </row>
    <row r="178" spans="2:29" x14ac:dyDescent="0.2">
      <c r="B178" s="331">
        <v>2017</v>
      </c>
      <c r="C178" s="319">
        <v>73016.666666666672</v>
      </c>
      <c r="D178" s="318">
        <v>8.3333333333333339</v>
      </c>
      <c r="E178" s="319">
        <v>61275.916666666664</v>
      </c>
      <c r="F178" s="319">
        <v>62241.666666666664</v>
      </c>
      <c r="G178" s="319">
        <v>50.5</v>
      </c>
      <c r="H178" s="319">
        <v>953.75</v>
      </c>
      <c r="I178" s="319">
        <v>2108.3333333333335</v>
      </c>
      <c r="J178" s="319">
        <v>17558.333333333332</v>
      </c>
      <c r="K178" s="319">
        <v>352.16666666666669</v>
      </c>
      <c r="L178" s="319">
        <v>282.5</v>
      </c>
      <c r="M178" s="319">
        <v>331.41666666666669</v>
      </c>
      <c r="N178" s="318">
        <v>6.355833333333333</v>
      </c>
      <c r="O178" s="319">
        <v>15358.333333333334</v>
      </c>
      <c r="P178" s="319">
        <v>25733.333333333332</v>
      </c>
      <c r="Q178" s="318">
        <v>63.116666666666653</v>
      </c>
      <c r="R178" s="318">
        <v>55.441666666666663</v>
      </c>
      <c r="S178" s="324">
        <v>0.16842500000000002</v>
      </c>
      <c r="T178" s="324">
        <v>0.22241333333333335</v>
      </c>
      <c r="U178" s="324">
        <v>2.3306666666666667</v>
      </c>
      <c r="V178" s="324">
        <v>0.68870833333333337</v>
      </c>
      <c r="W178" s="323">
        <v>6.2862499999999999</v>
      </c>
      <c r="X178" s="323">
        <f>AVERAGE(X76,X93,X110,X127,X144,X161)</f>
        <v>0.85</v>
      </c>
      <c r="Y178" s="323"/>
      <c r="Z178" s="323">
        <v>1.6681666666666664</v>
      </c>
      <c r="AA178" s="323">
        <v>1.2713333333333334</v>
      </c>
      <c r="AB178" s="323">
        <v>3.4508333333333336</v>
      </c>
      <c r="AC178" s="323">
        <f t="shared" si="12"/>
        <v>61.275916666666667</v>
      </c>
    </row>
    <row r="179" spans="2:29" s="420" customFormat="1" x14ac:dyDescent="0.2">
      <c r="B179" s="420">
        <v>2018</v>
      </c>
      <c r="C179" s="319">
        <f>AVERAGE(C77,C94,C111,C128,C145,C162)</f>
        <v>79625</v>
      </c>
      <c r="D179" s="318">
        <f t="shared" ref="D179:V179" si="33">AVERAGE(D77,D94,D111,D128,D145,D162)</f>
        <v>8.24</v>
      </c>
      <c r="E179" s="319">
        <f t="shared" si="33"/>
        <v>69228.333333333328</v>
      </c>
      <c r="F179" s="319">
        <f t="shared" si="33"/>
        <v>66709.343333333338</v>
      </c>
      <c r="G179" s="319"/>
      <c r="H179" s="319">
        <f t="shared" si="33"/>
        <v>942.92666666666662</v>
      </c>
      <c r="I179" s="319">
        <f t="shared" si="33"/>
        <v>2143.2925</v>
      </c>
      <c r="J179" s="319">
        <f t="shared" si="33"/>
        <v>19391.666666666668</v>
      </c>
      <c r="K179" s="73">
        <f t="shared" si="33"/>
        <v>373.35083333333336</v>
      </c>
      <c r="L179" s="73">
        <f t="shared" si="33"/>
        <v>319.06666666666672</v>
      </c>
      <c r="M179" s="73">
        <f t="shared" si="33"/>
        <v>338.02133333333336</v>
      </c>
      <c r="N179" s="111">
        <f t="shared" si="33"/>
        <v>50.4</v>
      </c>
      <c r="O179" s="73">
        <f t="shared" si="33"/>
        <v>16275</v>
      </c>
      <c r="P179" s="73">
        <f t="shared" si="33"/>
        <v>27391.666666666668</v>
      </c>
      <c r="Q179" s="111">
        <f>AVERAGE(Q77,Q94,Q111,Q128,Q145,Q162)</f>
        <v>76.283333333333317</v>
      </c>
      <c r="R179" s="111"/>
      <c r="S179" s="63">
        <f t="shared" si="33"/>
        <v>3.5733333333333332E-2</v>
      </c>
      <c r="T179" s="63">
        <f t="shared" si="33"/>
        <v>0.15229999999999999</v>
      </c>
      <c r="U179" s="63" t="str">
        <f>U162</f>
        <v>&lt;0.25</v>
      </c>
      <c r="V179" s="62">
        <f t="shared" si="33"/>
        <v>0.74586666666666668</v>
      </c>
      <c r="W179" s="62"/>
      <c r="X179" s="62">
        <f>AVERAGE(X77,X94,X111,X128,X145,X162)</f>
        <v>1.06</v>
      </c>
      <c r="Y179" s="62"/>
      <c r="Z179" s="62" t="str">
        <f>Z162</f>
        <v>&lt;50</v>
      </c>
      <c r="AA179" s="62" t="str">
        <f>AA162</f>
        <v>&lt;22.2</v>
      </c>
      <c r="AB179" s="62" t="str">
        <f>AB162</f>
        <v>&lt;1.19</v>
      </c>
      <c r="AC179" s="62">
        <f>AVERAGE(AC77,AC94,AC111,AC128,AC145,AC162)</f>
        <v>69.228333333333339</v>
      </c>
    </row>
    <row r="180" spans="2:29" x14ac:dyDescent="0.2"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1"/>
      <c r="R180" s="41"/>
      <c r="S180" s="59"/>
      <c r="T180" s="59"/>
      <c r="U180" s="59"/>
      <c r="V180" s="59"/>
      <c r="W180" s="58"/>
      <c r="X180" s="58"/>
      <c r="Y180" s="58"/>
      <c r="Z180" s="58"/>
      <c r="AA180" s="58"/>
      <c r="AB180" s="58"/>
    </row>
  </sheetData>
  <phoneticPr fontId="1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Info</vt:lpstr>
      <vt:lpstr>Profiles-SD-Chl</vt:lpstr>
      <vt:lpstr>Ions</vt:lpstr>
      <vt:lpstr>Salinity ppt</vt:lpstr>
      <vt:lpstr>Nutrients</vt:lpstr>
      <vt:lpstr>Se</vt:lpstr>
      <vt:lpstr>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Holdren, Chris</dc:creator>
  <cp:lastModifiedBy>Mcpherson, Jeffery Wayne</cp:lastModifiedBy>
  <cp:lastPrinted>2006-01-11T18:21:03Z</cp:lastPrinted>
  <dcterms:created xsi:type="dcterms:W3CDTF">2005-08-24T14:56:16Z</dcterms:created>
  <dcterms:modified xsi:type="dcterms:W3CDTF">2019-04-01T21:38:06Z</dcterms:modified>
</cp:coreProperties>
</file>